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defaultThemeVersion="166925"/>
  <mc:AlternateContent xmlns:mc="http://schemas.openxmlformats.org/markup-compatibility/2006">
    <mc:Choice Requires="x15">
      <x15ac:absPath xmlns:x15ac="http://schemas.microsoft.com/office/spreadsheetml/2010/11/ac" url="G:\Research\ENGINEERING UK REPORTS\Engineering UK 2019\Final Excel Resource 2019 files\"/>
    </mc:Choice>
  </mc:AlternateContent>
  <xr:revisionPtr revIDLastSave="0" documentId="13_ncr:1_{CA3079F4-9930-47A2-A6AC-186204C71FA0}" xr6:coauthVersionLast="43" xr6:coauthVersionMax="43" xr10:uidLastSave="{00000000-0000-0000-0000-000000000000}"/>
  <bookViews>
    <workbookView xWindow="-120" yWindow="-120" windowWidth="29040" windowHeight="15840" tabRatio="835" xr2:uid="{DA2CA384-9FC1-4F2F-90F7-747C31CE8453}"/>
  </bookViews>
  <sheets>
    <sheet name="Index" sheetId="2" r:id="rId1"/>
    <sheet name="1.1" sheetId="3" r:id="rId2"/>
    <sheet name="1.2" sheetId="4" r:id="rId3"/>
    <sheet name="1.3" sheetId="5" r:id="rId4"/>
    <sheet name="1.4" sheetId="6" r:id="rId5"/>
    <sheet name="1.5" sheetId="7" r:id="rId6"/>
    <sheet name="1.6" sheetId="8" r:id="rId7"/>
    <sheet name="1.7" sheetId="9" r:id="rId8"/>
    <sheet name="2.1" sheetId="10" r:id="rId9"/>
    <sheet name="2.2" sheetId="11" r:id="rId10"/>
    <sheet name="2.3" sheetId="12" r:id="rId11"/>
    <sheet name="2.4" sheetId="13" r:id="rId12"/>
    <sheet name="2.5" sheetId="14" r:id="rId13"/>
    <sheet name="2.6" sheetId="15" r:id="rId14"/>
    <sheet name="2.7" sheetId="16" r:id="rId15"/>
    <sheet name="2.8" sheetId="17" r:id="rId16"/>
    <sheet name="2.9" sheetId="18" r:id="rId17"/>
    <sheet name="2.10" sheetId="19" r:id="rId18"/>
    <sheet name="2.11" sheetId="20" r:id="rId19"/>
    <sheet name="2.12" sheetId="21" r:id="rId20"/>
    <sheet name="2.13" sheetId="22" r:id="rId21"/>
    <sheet name="2.14" sheetId="23" r:id="rId22"/>
    <sheet name="2.15" sheetId="24" r:id="rId23"/>
    <sheet name="2.16" sheetId="25" r:id="rId24"/>
    <sheet name="2.17" sheetId="26" r:id="rId25"/>
    <sheet name="2.18" sheetId="27" r:id="rId26"/>
    <sheet name="3.1" sheetId="469" r:id="rId27"/>
    <sheet name="3.2" sheetId="470" r:id="rId28"/>
    <sheet name="3.3" sheetId="471" r:id="rId29"/>
    <sheet name="3.4" sheetId="472" r:id="rId30"/>
    <sheet name="3.5" sheetId="473" r:id="rId31"/>
    <sheet name="3.6" sheetId="474" r:id="rId32"/>
    <sheet name="3.7" sheetId="490" r:id="rId33"/>
    <sheet name="3.8" sheetId="476" r:id="rId34"/>
    <sheet name="3.9" sheetId="477" r:id="rId35"/>
    <sheet name="3.10" sheetId="491" r:id="rId36"/>
    <sheet name="3.11" sheetId="492" r:id="rId37"/>
    <sheet name="3.12" sheetId="479" r:id="rId38"/>
    <sheet name="3.13" sheetId="481" r:id="rId39"/>
    <sheet name="3.14" sheetId="482" r:id="rId40"/>
    <sheet name="3.15" sheetId="483" r:id="rId41"/>
    <sheet name="3.16" sheetId="484" r:id="rId42"/>
    <sheet name="3.17" sheetId="485" r:id="rId43"/>
    <sheet name="3.18" sheetId="486" r:id="rId44"/>
    <sheet name="3.19" sheetId="487" r:id="rId45"/>
    <sheet name="3.20" sheetId="488" r:id="rId46"/>
    <sheet name="3.21" sheetId="489" r:id="rId47"/>
    <sheet name="4.1" sheetId="49" r:id="rId48"/>
    <sheet name="4.2" sheetId="50" r:id="rId49"/>
    <sheet name="4.3" sheetId="51" r:id="rId50"/>
    <sheet name="4.4" sheetId="52" r:id="rId51"/>
    <sheet name="4.5" sheetId="53" r:id="rId52"/>
    <sheet name="4.6" sheetId="54" r:id="rId53"/>
    <sheet name="4.7" sheetId="55" r:id="rId54"/>
    <sheet name="4.8" sheetId="56" r:id="rId55"/>
    <sheet name="4.9" sheetId="57" r:id="rId56"/>
    <sheet name="4.10" sheetId="58" r:id="rId57"/>
    <sheet name="4.11" sheetId="59" r:id="rId58"/>
    <sheet name="4.12" sheetId="60" r:id="rId59"/>
    <sheet name="4.13" sheetId="61" r:id="rId60"/>
    <sheet name="4.14" sheetId="62" r:id="rId61"/>
    <sheet name="4.15" sheetId="63" r:id="rId62"/>
    <sheet name="4.16" sheetId="64" r:id="rId63"/>
    <sheet name="4.17" sheetId="65" r:id="rId64"/>
    <sheet name="4.18" sheetId="66" r:id="rId65"/>
    <sheet name="4.19" sheetId="67" r:id="rId66"/>
    <sheet name="4.20" sheetId="68" r:id="rId67"/>
    <sheet name="5.1" sheetId="423" r:id="rId68"/>
    <sheet name="5.2" sheetId="424" r:id="rId69"/>
    <sheet name="5.3" sheetId="425" r:id="rId70"/>
    <sheet name="5.4" sheetId="426" r:id="rId71"/>
    <sheet name="5.5" sheetId="427" r:id="rId72"/>
    <sheet name="5.6" sheetId="428" r:id="rId73"/>
    <sheet name="5.7" sheetId="429" r:id="rId74"/>
    <sheet name="5.8" sheetId="430" r:id="rId75"/>
    <sheet name="5.9" sheetId="431" r:id="rId76"/>
    <sheet name="5.10" sheetId="432" r:id="rId77"/>
    <sheet name="5.11" sheetId="433" r:id="rId78"/>
    <sheet name="5.12" sheetId="434" r:id="rId79"/>
    <sheet name="5.13" sheetId="435" r:id="rId80"/>
    <sheet name="5.14" sheetId="436" r:id="rId81"/>
    <sheet name="5.15" sheetId="437" r:id="rId82"/>
    <sheet name="5.16" sheetId="438" r:id="rId83"/>
    <sheet name="5.17" sheetId="439" r:id="rId84"/>
    <sheet name="5.18" sheetId="440" r:id="rId85"/>
    <sheet name="5.19" sheetId="441" r:id="rId86"/>
    <sheet name="5.19a" sheetId="442" r:id="rId87"/>
    <sheet name="5.20" sheetId="443" r:id="rId88"/>
    <sheet name="5.21" sheetId="444" r:id="rId89"/>
    <sheet name="5.22" sheetId="445" r:id="rId90"/>
    <sheet name="5.23" sheetId="446" r:id="rId91"/>
    <sheet name="5.24" sheetId="447" r:id="rId92"/>
    <sheet name="6.1" sheetId="271" r:id="rId93"/>
    <sheet name="6.2" sheetId="272" r:id="rId94"/>
    <sheet name="6.3" sheetId="273" r:id="rId95"/>
    <sheet name="6.4" sheetId="274" r:id="rId96"/>
    <sheet name="6.5" sheetId="275" r:id="rId97"/>
    <sheet name="6.6" sheetId="276" r:id="rId98"/>
    <sheet name="6.7" sheetId="277" r:id="rId99"/>
    <sheet name="6.8" sheetId="278" r:id="rId100"/>
    <sheet name="6.9" sheetId="279" r:id="rId101"/>
    <sheet name="6.10" sheetId="280" r:id="rId102"/>
    <sheet name="6.11" sheetId="281" r:id="rId103"/>
    <sheet name="6.12" sheetId="282" r:id="rId104"/>
    <sheet name="6.13" sheetId="283" r:id="rId105"/>
    <sheet name="6.14" sheetId="284" r:id="rId106"/>
    <sheet name="6.15" sheetId="285" r:id="rId107"/>
    <sheet name="6.16" sheetId="286" r:id="rId108"/>
    <sheet name="6.17" sheetId="287" r:id="rId109"/>
    <sheet name="6.18" sheetId="288" r:id="rId110"/>
    <sheet name="6.18a" sheetId="289" r:id="rId111"/>
    <sheet name="6.18b" sheetId="290" r:id="rId112"/>
    <sheet name="6.18c" sheetId="291" r:id="rId113"/>
    <sheet name="6.18d" sheetId="292" r:id="rId114"/>
    <sheet name="6.18e" sheetId="293" r:id="rId115"/>
    <sheet name="6.18f" sheetId="294" r:id="rId116"/>
    <sheet name="6.18g" sheetId="295" r:id="rId117"/>
    <sheet name="6.19" sheetId="296" r:id="rId118"/>
    <sheet name="6.20" sheetId="297" r:id="rId119"/>
    <sheet name="6.21" sheetId="298" r:id="rId120"/>
    <sheet name="6.22" sheetId="299" r:id="rId121"/>
    <sheet name="6.23" sheetId="300" r:id="rId122"/>
    <sheet name="6.24 " sheetId="301" r:id="rId123"/>
    <sheet name="6.24a" sheetId="302" r:id="rId124"/>
    <sheet name="6.24b" sheetId="303" r:id="rId125"/>
    <sheet name="6.24c" sheetId="304" r:id="rId126"/>
    <sheet name="6.24d" sheetId="305" r:id="rId127"/>
    <sheet name="6.24e" sheetId="306" r:id="rId128"/>
    <sheet name="6.24f" sheetId="307" r:id="rId129"/>
    <sheet name="6.24g" sheetId="308" r:id="rId130"/>
    <sheet name="6.25" sheetId="309" r:id="rId131"/>
    <sheet name="6.25a" sheetId="310" r:id="rId132"/>
    <sheet name="6.25b" sheetId="311" r:id="rId133"/>
    <sheet name="6.25c" sheetId="312" r:id="rId134"/>
    <sheet name="6.25d" sheetId="313" r:id="rId135"/>
    <sheet name="6.25e" sheetId="314" r:id="rId136"/>
    <sheet name="6.25f" sheetId="315" r:id="rId137"/>
    <sheet name="6.25g" sheetId="316" r:id="rId138"/>
    <sheet name="6.26" sheetId="317" r:id="rId139"/>
    <sheet name="6.27" sheetId="318" r:id="rId140"/>
    <sheet name="6.28" sheetId="319" r:id="rId141"/>
    <sheet name="7.1" sheetId="320" r:id="rId142"/>
    <sheet name="7.2" sheetId="321" r:id="rId143"/>
    <sheet name="7.3" sheetId="322" r:id="rId144"/>
    <sheet name="7.4" sheetId="323" r:id="rId145"/>
    <sheet name="7.5" sheetId="324" r:id="rId146"/>
    <sheet name="7.6" sheetId="325" r:id="rId147"/>
    <sheet name="7.7" sheetId="326" r:id="rId148"/>
    <sheet name="7.8" sheetId="327" r:id="rId149"/>
    <sheet name="7.8a" sheetId="328" r:id="rId150"/>
    <sheet name="7.9" sheetId="329" r:id="rId151"/>
    <sheet name="7.10" sheetId="330" r:id="rId152"/>
    <sheet name="7.11" sheetId="331" r:id="rId153"/>
    <sheet name="7.12" sheetId="332" r:id="rId154"/>
    <sheet name="7.13" sheetId="333" r:id="rId155"/>
    <sheet name="7.13a" sheetId="334" r:id="rId156"/>
    <sheet name="7.14" sheetId="335" r:id="rId157"/>
    <sheet name="7.15 " sheetId="336" r:id="rId158"/>
    <sheet name="7.16" sheetId="337" r:id="rId159"/>
    <sheet name="7.17" sheetId="338" r:id="rId160"/>
    <sheet name="7.18 " sheetId="339" r:id="rId161"/>
    <sheet name="7.19" sheetId="340" r:id="rId162"/>
    <sheet name="7.20" sheetId="341" r:id="rId163"/>
    <sheet name="7.21" sheetId="342" r:id="rId164"/>
    <sheet name="7.22 " sheetId="343" r:id="rId165"/>
    <sheet name="7.23" sheetId="344" r:id="rId166"/>
    <sheet name="7.24 " sheetId="345" r:id="rId167"/>
    <sheet name="7.25 " sheetId="346" r:id="rId168"/>
    <sheet name="8.1" sheetId="347" r:id="rId169"/>
    <sheet name="8.3" sheetId="348" r:id="rId170"/>
    <sheet name="8.4" sheetId="349" r:id="rId171"/>
    <sheet name="8.4a" sheetId="350" r:id="rId172"/>
    <sheet name="8.5" sheetId="351" r:id="rId173"/>
    <sheet name="8.6" sheetId="352" r:id="rId174"/>
    <sheet name="8.7" sheetId="353" r:id="rId175"/>
    <sheet name="8.8" sheetId="354" r:id="rId176"/>
    <sheet name="8.9" sheetId="355" r:id="rId177"/>
    <sheet name="8.10" sheetId="356" r:id="rId178"/>
    <sheet name="8.11" sheetId="357" r:id="rId179"/>
    <sheet name="8.12" sheetId="358" r:id="rId180"/>
    <sheet name="8.13" sheetId="359" r:id="rId181"/>
    <sheet name="8.14" sheetId="360" r:id="rId182"/>
    <sheet name="8.15" sheetId="361" r:id="rId183"/>
    <sheet name="8.16" sheetId="362" r:id="rId184"/>
    <sheet name="8.17" sheetId="363" r:id="rId185"/>
    <sheet name="8.18" sheetId="364" r:id="rId186"/>
    <sheet name="8.19" sheetId="365" r:id="rId187"/>
    <sheet name="8.20" sheetId="366" r:id="rId188"/>
    <sheet name="8.20a" sheetId="367" r:id="rId189"/>
    <sheet name="8.21" sheetId="368" r:id="rId190"/>
    <sheet name="8.22" sheetId="369" r:id="rId191"/>
    <sheet name="8.23" sheetId="370" r:id="rId192"/>
    <sheet name="8.24" sheetId="371" r:id="rId193"/>
    <sheet name="8.25" sheetId="372" r:id="rId194"/>
    <sheet name="8.26" sheetId="373" r:id="rId195"/>
    <sheet name="8.26a" sheetId="374" r:id="rId196"/>
    <sheet name="8.27" sheetId="375" r:id="rId197"/>
    <sheet name="8.28" sheetId="376" r:id="rId198"/>
    <sheet name="8.28a" sheetId="377" r:id="rId199"/>
    <sheet name="8.29" sheetId="378" r:id="rId200"/>
    <sheet name="8.30" sheetId="379" r:id="rId201"/>
    <sheet name="8.31" sheetId="380" r:id="rId202"/>
    <sheet name="8.32" sheetId="381" r:id="rId203"/>
    <sheet name="8.33" sheetId="382" r:id="rId204"/>
    <sheet name="8.34" sheetId="383" r:id="rId205"/>
    <sheet name="8.35" sheetId="384" r:id="rId206"/>
    <sheet name="8.36" sheetId="385" r:id="rId207"/>
    <sheet name="8.37" sheetId="386" r:id="rId208"/>
    <sheet name="8.38" sheetId="387" r:id="rId209"/>
    <sheet name="9.1" sheetId="388" r:id="rId210"/>
    <sheet name="9.2" sheetId="389" r:id="rId211"/>
    <sheet name="9.3" sheetId="390" r:id="rId212"/>
    <sheet name="9.4" sheetId="391" r:id="rId213"/>
    <sheet name="9.5 &amp; 9.7" sheetId="392" r:id="rId214"/>
    <sheet name="9.6" sheetId="393" r:id="rId215"/>
    <sheet name="Fig 9.8 &amp; 9.9" sheetId="394" r:id="rId216"/>
    <sheet name="9.10" sheetId="395" r:id="rId217"/>
    <sheet name="9.11" sheetId="396" r:id="rId218"/>
    <sheet name="9.12" sheetId="397" r:id="rId219"/>
    <sheet name="9.13-9.14" sheetId="398" r:id="rId220"/>
    <sheet name="10.1" sheetId="400" r:id="rId221"/>
    <sheet name="10.2" sheetId="401" r:id="rId222"/>
    <sheet name="10.3" sheetId="402" r:id="rId223"/>
    <sheet name="10.4" sheetId="403" r:id="rId224"/>
    <sheet name="10.5" sheetId="404" r:id="rId225"/>
    <sheet name="10.6" sheetId="405" r:id="rId226"/>
    <sheet name="10.7" sheetId="406" r:id="rId227"/>
    <sheet name="10.8" sheetId="407" r:id="rId228"/>
    <sheet name="10.9" sheetId="408" r:id="rId229"/>
    <sheet name="10.10" sheetId="409" r:id="rId230"/>
    <sheet name="10.11" sheetId="410" r:id="rId231"/>
    <sheet name="10.12" sheetId="411" r:id="rId232"/>
    <sheet name="10.13" sheetId="412" r:id="rId233"/>
    <sheet name="10.14" sheetId="413" r:id="rId234"/>
    <sheet name="10.15" sheetId="414" r:id="rId235"/>
    <sheet name="10.16" sheetId="415" r:id="rId236"/>
    <sheet name="10.17" sheetId="416" r:id="rId237"/>
    <sheet name="10.18" sheetId="417" r:id="rId238"/>
    <sheet name="10.19" sheetId="418" r:id="rId239"/>
    <sheet name="10.20" sheetId="419" r:id="rId240"/>
    <sheet name="10.21" sheetId="420" r:id="rId241"/>
    <sheet name="10.22" sheetId="421" r:id="rId242"/>
    <sheet name="10.23" sheetId="422" r:id="rId243"/>
  </sheets>
  <externalReferences>
    <externalReference r:id="rId244"/>
  </externalReferences>
  <definedNames>
    <definedName name="_Fill" localSheetId="6" hidden="1">#REF!</definedName>
    <definedName name="_Fill" localSheetId="35" hidden="1">#REF!</definedName>
    <definedName name="_Fill" localSheetId="36" hidden="1">#REF!</definedName>
    <definedName name="_Fill" localSheetId="32" hidden="1">#REF!</definedName>
    <definedName name="_Fill" localSheetId="117" hidden="1">#REF!</definedName>
    <definedName name="_Fill" localSheetId="130" hidden="1">#REF!</definedName>
    <definedName name="_Fill" localSheetId="131" hidden="1">#REF!</definedName>
    <definedName name="_Fill" localSheetId="132" hidden="1">#REF!</definedName>
    <definedName name="_Fill" localSheetId="133" hidden="1">#REF!</definedName>
    <definedName name="_Fill" hidden="1">#REF!</definedName>
    <definedName name="_ftn1" localSheetId="30">'3.5'!$A$14</definedName>
    <definedName name="_ftnref1" localSheetId="30">'3.5'!$A$1</definedName>
    <definedName name="_Hlk509996613" localSheetId="151">'7.10'!#REF!</definedName>
    <definedName name="_Ref488956823" localSheetId="153">'7.12'!#REF!</definedName>
    <definedName name="_Ref489212586" localSheetId="158">'7.16'!#REF!</definedName>
    <definedName name="chart22">'[1]Chapter 2 - Charts'!$D$71:$N$108</definedName>
    <definedName name="chart31">'[1]Chapter 3 - Charts'!$D$27:$O$60</definedName>
    <definedName name="chart32">'[1]Chapter 3 - Charts'!$D$74:$O$106</definedName>
    <definedName name="chart33">'[1]Chapter 3 - Charts'!$D$117:$Z$153</definedName>
    <definedName name="chart34">'[1]Chapter 3 - Charts'!$D$598:$Y$629</definedName>
    <definedName name="Chart42">'[1]Chapter 4 - Charts'!$D$25:$N$62</definedName>
    <definedName name="Chart43">'[1]Chapter 4 - Charts'!$D$71:$N$108</definedName>
    <definedName name="Chart43_b">'[1]Chapter 4 - Charts'!$D$216:$N$260</definedName>
    <definedName name="Chart44">'[1]Chapter 4 - Charts'!$D$118:$N$155</definedName>
    <definedName name="Chart44_b">'[1]Chapter 4 - Charts'!$D$165:$N$209</definedName>
    <definedName name="Chart44_b_a">'[1]Chapter 4 - Charts'!$D$267:$N$311</definedName>
    <definedName name="Chart51">'[1]Chapter 5 - Charts'!$D$25:$N$62</definedName>
    <definedName name="Chart52">'[1]Chapter 5 - Charts'!$D$71:$N$108</definedName>
    <definedName name="Chart52_b">'[1]Chapter 5 - Charts'!$D$118:$N$153</definedName>
    <definedName name="Chart53">'[1]Chapter 5 - Charts'!$D$530:$N$567</definedName>
    <definedName name="Chart71">'[1]Chapter 7 - Charts'!$D$25:$N$60</definedName>
    <definedName name="Chart710">'[1]Chapter 7 - Charts'!$D$843:$N$878</definedName>
    <definedName name="Chart710_b">'[1]Chapter 7 - Charts'!$D$886:$N$921</definedName>
    <definedName name="Chart711">'[1]Chapter 7 - Charts'!$D$931:$N$966</definedName>
    <definedName name="Chart711_b">'[1]Chapter 7 - Charts'!$D$976:$N$1011</definedName>
    <definedName name="Chart712">'[1]Chapter 7 - Charts'!$D$1021:$N$1056</definedName>
    <definedName name="Chart712_b">'[1]Chapter 7 - Charts'!$D$1065:$N$1100</definedName>
    <definedName name="Chart712_c">'[1]Chapter 7 - Charts'!$D$1110:$N$1145</definedName>
    <definedName name="Chart72">'[1]Chapter 7 - Charts'!$D$67:$N$102</definedName>
    <definedName name="Chart75">'[1]Chapter 7 - Charts'!$D$454:$N$489</definedName>
    <definedName name="Chart76">'[1]Chapter 7 - Charts'!$D$366:$N$401</definedName>
    <definedName name="Chart76_b">'[1]Chapter 7 - Charts'!$D$499:$N$534</definedName>
    <definedName name="Chart77">'[1]Chapter 7 - Charts'!$D$410:$N$445</definedName>
    <definedName name="Chart77_b">'[1]Chapter 7 - Charts'!$D$543:$N$578</definedName>
    <definedName name="colourboard">[1]Contents!$I$6:$M$30</definedName>
    <definedName name="DescripName">"Charts: Review of the Economy and Employment"</definedName>
    <definedName name="DirectoryRefName">"Review of the Economy and Employment"</definedName>
    <definedName name="FinfoNo">"finfo070"</definedName>
    <definedName name="InfoBoxNo">"D13S1F01"</definedName>
    <definedName name="NotebookNo">"NTB13101"</definedName>
    <definedName name="thecontents">[1]Contents!$A$1:$N$1</definedName>
    <definedName name="Total79">'[1]Chapter 5 - Charts'!$AJ$75:$AJ$85</definedName>
    <definedName name="Total98">'[1]Chapter 5 - Charts'!$AK$75:$AK$85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440" l="1"/>
  <c r="K7" i="440"/>
  <c r="K8" i="440"/>
  <c r="K9" i="440"/>
  <c r="K10" i="440"/>
  <c r="K12" i="440"/>
  <c r="K14" i="440"/>
  <c r="K16" i="440"/>
  <c r="K18" i="440"/>
  <c r="K19" i="440"/>
  <c r="K20" i="440"/>
  <c r="K21" i="440"/>
  <c r="K22" i="440"/>
  <c r="K23" i="440"/>
  <c r="K25" i="440"/>
  <c r="K26" i="440"/>
  <c r="K27" i="440"/>
  <c r="K28" i="440"/>
  <c r="K29" i="440"/>
  <c r="K30" i="440"/>
  <c r="K31" i="440"/>
  <c r="K32" i="440"/>
  <c r="K36" i="440"/>
  <c r="K42" i="440"/>
  <c r="K43" i="440"/>
  <c r="O23" i="444" l="1"/>
  <c r="O22" i="444"/>
  <c r="O21" i="444"/>
  <c r="M20" i="444"/>
  <c r="O20" i="444" s="1"/>
  <c r="M19" i="444"/>
  <c r="O19" i="444" s="1"/>
  <c r="M18" i="444"/>
  <c r="O18" i="444" s="1"/>
  <c r="M17" i="444"/>
  <c r="O17" i="444" s="1"/>
  <c r="O15" i="444"/>
  <c r="O14" i="444"/>
  <c r="O13" i="444"/>
  <c r="O11" i="444"/>
  <c r="O10" i="444"/>
  <c r="O9" i="444"/>
  <c r="O7" i="444"/>
  <c r="O6" i="444"/>
  <c r="O5" i="444"/>
  <c r="J23" i="443"/>
  <c r="I23" i="443"/>
  <c r="J22" i="443"/>
  <c r="I22" i="443"/>
  <c r="J21" i="443"/>
  <c r="I21" i="443"/>
  <c r="J20" i="443"/>
  <c r="I20" i="443"/>
  <c r="H19" i="443"/>
  <c r="I19" i="443" s="1"/>
  <c r="H18" i="443"/>
  <c r="H17" i="443"/>
  <c r="J17" i="443" s="1"/>
  <c r="H16" i="443"/>
  <c r="J16" i="443" s="1"/>
  <c r="J15" i="443"/>
  <c r="I15" i="443"/>
  <c r="J13" i="443"/>
  <c r="I13" i="443"/>
  <c r="J12" i="443"/>
  <c r="I12" i="443"/>
  <c r="J11" i="443"/>
  <c r="I11" i="443"/>
  <c r="I10" i="443"/>
  <c r="J9" i="443"/>
  <c r="I9" i="443"/>
  <c r="J8" i="443"/>
  <c r="I8" i="443"/>
  <c r="J7" i="443"/>
  <c r="I7" i="443"/>
  <c r="J6" i="443"/>
  <c r="I6" i="443"/>
  <c r="J5" i="443"/>
  <c r="I5" i="443"/>
  <c r="J4" i="443"/>
  <c r="I4" i="443"/>
  <c r="I17" i="443" l="1"/>
  <c r="J19" i="443"/>
  <c r="I16" i="443"/>
  <c r="C17" i="422"/>
  <c r="C19" i="422" s="1"/>
  <c r="C16" i="422"/>
  <c r="C18" i="422" s="1"/>
  <c r="C13" i="422"/>
  <c r="C12" i="422"/>
  <c r="C11" i="421"/>
  <c r="B11" i="421"/>
  <c r="C7" i="421"/>
  <c r="B7" i="421"/>
  <c r="B11" i="419"/>
  <c r="C15" i="414"/>
  <c r="F15" i="414" s="1"/>
  <c r="F14" i="414"/>
  <c r="F13" i="414"/>
  <c r="C11" i="414"/>
  <c r="F11" i="414" s="1"/>
  <c r="F10" i="414"/>
  <c r="F9" i="414"/>
  <c r="C7" i="414"/>
  <c r="F7" i="414" s="1"/>
  <c r="F6" i="414"/>
  <c r="F5" i="414"/>
  <c r="K6" i="327" l="1"/>
  <c r="I6" i="327"/>
  <c r="G6" i="327"/>
  <c r="E6" i="327"/>
  <c r="C6" i="327"/>
  <c r="K5" i="327"/>
  <c r="I5" i="327"/>
  <c r="G5" i="327"/>
  <c r="E5" i="327"/>
  <c r="C5" i="327"/>
  <c r="J12" i="60" l="1"/>
  <c r="I12" i="60"/>
  <c r="J11" i="60"/>
  <c r="I11" i="60"/>
  <c r="J10" i="60"/>
  <c r="I10" i="60"/>
  <c r="J9" i="60"/>
  <c r="I9" i="60"/>
  <c r="J8" i="60"/>
  <c r="I8" i="60"/>
  <c r="J7" i="60"/>
  <c r="I7" i="60"/>
  <c r="J6" i="60"/>
  <c r="I6" i="60"/>
  <c r="J5" i="60"/>
  <c r="I5" i="60"/>
  <c r="J4" i="60"/>
  <c r="I4" i="60"/>
  <c r="I23" i="57"/>
  <c r="K22" i="57"/>
  <c r="J22" i="57"/>
  <c r="I21" i="57"/>
  <c r="K20" i="57"/>
  <c r="J20" i="57"/>
  <c r="I19" i="57"/>
  <c r="K18" i="57"/>
  <c r="J18" i="57"/>
  <c r="I17" i="57"/>
  <c r="K16" i="57"/>
  <c r="J16" i="57"/>
  <c r="I15" i="57"/>
  <c r="K14" i="57"/>
  <c r="J14" i="57"/>
  <c r="I13" i="57"/>
  <c r="K12" i="57"/>
  <c r="J12" i="57"/>
  <c r="I11" i="57"/>
  <c r="K10" i="57"/>
  <c r="J10" i="57"/>
  <c r="I9" i="57"/>
  <c r="K8" i="57"/>
  <c r="J8" i="57"/>
  <c r="I7" i="57"/>
  <c r="K6" i="57"/>
  <c r="J6" i="57"/>
  <c r="I5" i="57"/>
  <c r="K4" i="57"/>
  <c r="J4" i="57"/>
  <c r="G51" i="56"/>
  <c r="G49" i="56"/>
  <c r="G48" i="56"/>
  <c r="G46" i="56"/>
  <c r="G45" i="56"/>
  <c r="G43" i="56"/>
  <c r="G42" i="56"/>
  <c r="G40" i="56"/>
  <c r="G39" i="56"/>
  <c r="G37" i="56"/>
  <c r="G36" i="56"/>
  <c r="G34" i="56"/>
  <c r="G33" i="56"/>
  <c r="G31" i="56"/>
  <c r="G27" i="56"/>
  <c r="G25" i="56"/>
  <c r="G24" i="56"/>
  <c r="G22" i="56"/>
  <c r="G21" i="56"/>
  <c r="G19" i="56"/>
  <c r="G18" i="56"/>
  <c r="G16" i="56"/>
  <c r="G15" i="56"/>
  <c r="G13" i="56"/>
  <c r="G12" i="56"/>
  <c r="G10" i="56"/>
  <c r="G9" i="56"/>
  <c r="G7" i="56"/>
  <c r="G6" i="56"/>
  <c r="G4" i="56"/>
  <c r="E13" i="52"/>
  <c r="C13" i="52"/>
  <c r="E12" i="52"/>
  <c r="C12" i="52"/>
  <c r="E11" i="52"/>
  <c r="C11" i="52"/>
  <c r="E10" i="52"/>
  <c r="C10" i="52"/>
  <c r="E9" i="52"/>
  <c r="C9" i="52"/>
  <c r="E8" i="52"/>
  <c r="C8" i="52"/>
  <c r="E7" i="52"/>
  <c r="C7" i="52"/>
  <c r="E6" i="52"/>
  <c r="C6" i="52"/>
  <c r="E5" i="52"/>
  <c r="C5" i="52"/>
</calcChain>
</file>

<file path=xl/sharedStrings.xml><?xml version="1.0" encoding="utf-8"?>
<sst xmlns="http://schemas.openxmlformats.org/spreadsheetml/2006/main" count="15295" uniqueCount="2748">
  <si>
    <t>Fig. no.</t>
  </si>
  <si>
    <t>Title</t>
  </si>
  <si>
    <t>Chapter 1</t>
  </si>
  <si>
    <t>Engineering in context</t>
  </si>
  <si>
    <t>The hourglass economy</t>
  </si>
  <si>
    <t>Main departmental responsibilities for STEM</t>
  </si>
  <si>
    <t>Chapter 2</t>
  </si>
  <si>
    <t>Engineering and its economic contributions</t>
  </si>
  <si>
    <t>The engineering footprint model</t>
  </si>
  <si>
    <t>Breakdown of projected GVA per person by engineering industry, revised EngineeringUK SIC footprint (2015) — UK</t>
  </si>
  <si>
    <t>Chapter 3</t>
  </si>
  <si>
    <t>Harnessing the talent pool</t>
  </si>
  <si>
    <t>The pipeline for engineering skills leading to professional registration</t>
  </si>
  <si>
    <t>The eight ‘Gatsby benchmarks’</t>
  </si>
  <si>
    <t>Chapter 4</t>
  </si>
  <si>
    <t>Secondary education</t>
  </si>
  <si>
    <t xml:space="preserve">Chapter 5 </t>
  </si>
  <si>
    <t>Apprenticeships and further education</t>
  </si>
  <si>
    <t>Apprenticeship types and levels in the UK</t>
  </si>
  <si>
    <t>Degree apprenticeship standards approved for delivery within the engineering footprint</t>
  </si>
  <si>
    <t>5.19a</t>
  </si>
  <si>
    <t>Chapter 6</t>
  </si>
  <si>
    <t>Higher education</t>
  </si>
  <si>
    <t>6.18a</t>
  </si>
  <si>
    <t>6.18b</t>
  </si>
  <si>
    <t>6.18c</t>
  </si>
  <si>
    <t>6.18d</t>
  </si>
  <si>
    <t>6.18e</t>
  </si>
  <si>
    <t>6.18f</t>
  </si>
  <si>
    <t>6.18g</t>
  </si>
  <si>
    <t>6.24a</t>
  </si>
  <si>
    <t>6.24b</t>
  </si>
  <si>
    <t>6.24c</t>
  </si>
  <si>
    <t>6.24d</t>
  </si>
  <si>
    <t>6.24e</t>
  </si>
  <si>
    <t>6.24f</t>
  </si>
  <si>
    <t>6.24g</t>
  </si>
  <si>
    <t>Chapter 7</t>
  </si>
  <si>
    <t>The composition of the engineering workforce</t>
  </si>
  <si>
    <t>7.8a</t>
  </si>
  <si>
    <t>7.13a</t>
  </si>
  <si>
    <t>Chapter 8</t>
  </si>
  <si>
    <t>Graduate destinations and recruitment</t>
  </si>
  <si>
    <t>8.4a</t>
  </si>
  <si>
    <t>8.20a</t>
  </si>
  <si>
    <t>8.26a</t>
  </si>
  <si>
    <t>8.28a</t>
  </si>
  <si>
    <t>Chapter 9</t>
  </si>
  <si>
    <t>Employment and salary trends</t>
  </si>
  <si>
    <t>Chapter 10</t>
  </si>
  <si>
    <t>Skills supply and demand projections</t>
  </si>
  <si>
    <t>Composition of the 2014 and 2024 labour force, by qualification level – UK</t>
  </si>
  <si>
    <t>Projected net requirement in all industries for the period 2014 to 2024, by expansion/replacement demand and qualification level – UK</t>
  </si>
  <si>
    <t>Projected net requirement in all industries for the period 2014 to 2024, by expansion/replacement demand and occupational group – UK</t>
  </si>
  <si>
    <t>Projected net requirement in the engineering sector for the period 2014 to 2024, by major occupational group – UK</t>
  </si>
  <si>
    <t>Projected expansion and replacement demand in the engineering sector for the period 2014 to 2024, by major occupational group and qualification level – UK</t>
  </si>
  <si>
    <t>Projected net requirement in the engineering sector for the period 2014 to 2024, by expansions/replacement demand, major occupational group and qualification level – UK</t>
  </si>
  <si>
    <t>Projected net requirement in the engineering sector for the period 2014 to 2024, by major industry group – UK</t>
  </si>
  <si>
    <t>Projected net requirement in the engineering sector for the period 2014 to 2024, by selected industry group – UK</t>
  </si>
  <si>
    <t>Projected net requirement in the engineering sector for the period 2014 to 2024, by major occupational group, qualification level, and core/related engineering classification – UK</t>
  </si>
  <si>
    <t>Projected net requirement for engineering jobs for the period 2014 to 2024, by skills level and sector – UK</t>
  </si>
  <si>
    <t>Projected net requirement for Level 3+ engineering jobs for the period 2014 to 2024, by major occupational group, qualification level, and core/related engineering classification – UK</t>
  </si>
  <si>
    <t>Projected net requirement for Level 3+ engineering 
jobs for the period 2014 to 2024, by major occupational group – UK</t>
  </si>
  <si>
    <t>Projected net requirement for Level 3+ engineering jobs for the period 2014 to 2024, by nation/region</t>
  </si>
  <si>
    <t>Summary of changes to Level 4+ skills supply calculations</t>
  </si>
  <si>
    <t>Estimated and potential graduate supply, 
by domicile – UK</t>
  </si>
  <si>
    <t>Summary of projected annual net requirement, by sector and core/related engineering occupation – UK</t>
  </si>
  <si>
    <t>Annual shortfall for core engineering occupations, by qualification level – UK</t>
  </si>
  <si>
    <t>Annual shortfall for core/related engineering occupations, by qualification level – UK</t>
  </si>
  <si>
    <t>Number of VAT and/or PAYE registered engineering enterprises by nation/region (2017 and 2018) – UK</t>
  </si>
  <si>
    <t>Number of VAT and/or PAYE registered engineering enterprises as a proportion of all enterprises (2017 and 2018) – UK</t>
  </si>
  <si>
    <t>Number of VAT and/or PAYE registered engineering enterprises by selected industry and region/nation (2017 and 2018) – UK</t>
  </si>
  <si>
    <t xml:space="preserve">Engineering enterprises registered for VAT and/or PAYE by industry (2017 and 2018) – UK </t>
  </si>
  <si>
    <t>Engineering industries by enterprise size (2017 and 2018) – UK</t>
  </si>
  <si>
    <t>Engineering industries by enterprise size (2018) – UK</t>
  </si>
  <si>
    <t>Engineering sector by enterprise size and nation/region (2017 and 2018) – UK</t>
  </si>
  <si>
    <t>Engineering enterprise share of turnover in all VAT and/or PAYE registered enterprises (2017 and 2018) – UK</t>
  </si>
  <si>
    <t>Turnover in VAT and/or PAYE registered engineering enterprises by nation/region (2017 and 2018) – UK</t>
  </si>
  <si>
    <t>Engineering enterprise share of turnover of all VAT and/or PAYE registered enterprises by nation/region (2017 and 2018) – UK</t>
  </si>
  <si>
    <t>Top engineering industries by turnover (2018) – UK</t>
  </si>
  <si>
    <t>Percentage share of turnover in VAT and/or PAYE registered engineering enterprises by industry (2017 and 2018) – UK</t>
  </si>
  <si>
    <t>Turnover in VAT and/or PAYE (£ billions) registered engineering enterprises by industry (2017 and 2018) – UK</t>
  </si>
  <si>
    <t>Where 16 to 18 year olds are studying or working (2018) – England</t>
  </si>
  <si>
    <t>Total number of GCSE full course entries for selected STEM subjects by gender (2018) – UK</t>
  </si>
  <si>
    <t>GCSE full course entries for selected STEM subjects by gender (2018) – UK</t>
  </si>
  <si>
    <t>GCSE full course results for selected STEM subjects (2018) – UK</t>
  </si>
  <si>
    <t>National population projections for age groups 11 to 14, 15 to 16 and 17 to 18 (2016 and 2041) – UK </t>
  </si>
  <si>
    <t>Population by age group and broad ethnic group* (2011) – England</t>
  </si>
  <si>
    <t>Proportion of HE students from disadvantaged areas (2013 and 2017) – UK</t>
  </si>
  <si>
    <t>A level physics entrants by gender (2018) – UK</t>
  </si>
  <si>
    <t>Age profile of the population (1996 and 2017) – UK</t>
  </si>
  <si>
    <r>
      <t xml:space="preserve">Employment, unemployment and inactivity rates by nation/region (2017 and </t>
    </r>
    <r>
      <rPr>
        <sz val="11"/>
        <rFont val="Calibri"/>
        <family val="2"/>
        <scheme val="minor"/>
      </rPr>
      <t>2018)</t>
    </r>
    <r>
      <rPr>
        <sz val="11"/>
        <color rgb="FFFF0000"/>
        <rFont val="Calibri"/>
        <family val="2"/>
        <scheme val="minor"/>
      </rPr>
      <t xml:space="preserve"> </t>
    </r>
    <r>
      <rPr>
        <sz val="11"/>
        <color theme="1"/>
        <rFont val="Calibri"/>
        <family val="2"/>
        <scheme val="minor"/>
      </rPr>
      <t>– UK</t>
    </r>
  </si>
  <si>
    <t>Proportion of UK workforce, engineering sector and engineering occupations within the engineering sector by nationality profile, ethnic profile and gender (2018) – UK</t>
  </si>
  <si>
    <t>Employment in VAT and/or PAYE based enterprises in engineering major industries (2017 and 2018) – UK</t>
  </si>
  <si>
    <t xml:space="preserve">Employment of VAT and/or PAYE based enterprises in engineering major industries (2017 and 2018) – UK </t>
  </si>
  <si>
    <t>Employment within the EngineeringUK SIC footprint (including engineering occupations) by industry (2018) – UK</t>
  </si>
  <si>
    <t>Employment within and outside of the EngineeringUK SIC footprint by enterprise size (2018) – UK</t>
  </si>
  <si>
    <t>Employment within and outside of the EngineeringUK SIC footprint by nation/region and percentage of total employment (2018) – UK</t>
  </si>
  <si>
    <t>Employment within the EngineeringUK SIC footprint by nation/region and percentage of total employment (2018) – UK</t>
  </si>
  <si>
    <t>Employment of VAT and/or PAYE based enterprises in engineering major industries by employment size band and nation/region (2017 and 2018)</t>
  </si>
  <si>
    <t>Employment within the EngineeringUK SIC footprint by nation/region (including engineering and non engineering occcupations) (2018) – UK</t>
  </si>
  <si>
    <t>Employment within and outside of the EngineeringUK SIC footprint (including engineering occupations) by occupation (2018) – UK</t>
  </si>
  <si>
    <t>Employment within the EngineeringUK SIC footprint by occupation and industry (2018) – UK</t>
  </si>
  <si>
    <t>Proportion of workers within the EngineeringUK SOC footprint by industry (2018) – UK</t>
  </si>
  <si>
    <t>Gender profile of the total workforce and engineering sector workers (including engineering and non engineering occupations) (2018) – UK</t>
  </si>
  <si>
    <t>Employment within and outside of the EngineeringUK SIC footprint by gender and industry (2018) – UK</t>
  </si>
  <si>
    <t>Employment within the EngineeringUK SIC footprint (including engineering occupations) by ethnicity and industry (2016 and 2018) – UK</t>
  </si>
  <si>
    <t>Employment within the EngineeringUK SIC footprint by mean age (2018) – UK</t>
  </si>
  <si>
    <t>Employment within engineering occupations by industry outside of the EngineeringUK SIC footprint (2018) – UK</t>
  </si>
  <si>
    <t>Employment by size of employer, EngineeringUK sectoral footprint and occupational footprint (2018) – UK</t>
  </si>
  <si>
    <t>EngineeringUK occupational footprint by nation/region and percentage of total employment (2018) – UK</t>
  </si>
  <si>
    <t>Proportion of workers in the EngineeringUK occupational footprint by occupation (2018) – UK</t>
  </si>
  <si>
    <t>First destinations of full time leavers who graduated in the academic year 2016 to 2017 by level of study and domicile – UK</t>
  </si>
  <si>
    <t>First destinations of full time UK domiciled leavers who graduated in the academic year 2016 to 2017 by level of study and gender – UK</t>
  </si>
  <si>
    <t>First destinations of full time UK domiciled leavers who graduated in the academic year 2016 to 2017 by level of study and ethnicity – UK</t>
  </si>
  <si>
    <r>
      <t xml:space="preserve">Country of employment of full time first degree leavers who graduated in the academic year 2016 to 2017 by subject area – UK </t>
    </r>
    <r>
      <rPr>
        <sz val="8"/>
        <rFont val="Times New Roman"/>
        <family val="1"/>
      </rPr>
      <t> </t>
    </r>
  </si>
  <si>
    <t>Leaving destination of full time UK domiciled first degree leavers who graduated in the academic year 2016 to 2017 by leaving subject area – UK</t>
  </si>
  <si>
    <t>First destinations of other full time UK domiciled undergraduate leavers who graduated in the academic year 2016 to 2017 by subject area (all and foundation degrees) – UK</t>
  </si>
  <si>
    <t>Annual gross pay for full time employees across all SOC and within engineering SOC codes at professional occupations and above (SOC 1 and 2) by gender (2017) – UK</t>
  </si>
  <si>
    <t>Median annual salaries in selected mainstream engineering professions (full time only) (2017)</t>
  </si>
  <si>
    <t>Annual gross pay for full time employees across all SOC and within engineering SOC codes at the associate professional and technician, skills trades, and process, lant and machine operative levels (SOC 3 to 8) by gender (2017) – UK</t>
  </si>
  <si>
    <t>Annual gross pay for part time employees across all SOC and within core engineering occupations (SOC 1 to 3) by gender (2017) – UK</t>
  </si>
  <si>
    <t xml:space="preserve">Mean annual gross pay for part time employees within selected core engineering occupations (SOC 5 and 8) by gender (2017) – UK </t>
  </si>
  <si>
    <t>Average salaries of UK engineers working in the UK and abroad by industry (2018)</t>
  </si>
  <si>
    <t>Average salaries of UK engineers within the UK and outside the UK by country/region and industry (2018)</t>
  </si>
  <si>
    <t>Job vacancies by industry (2018) – UK</t>
  </si>
  <si>
    <t>Annual gross pay for full time employees within core engineering occupations by nation/region (SOC 1 to 3) (2017) – UK</t>
  </si>
  <si>
    <t>Annual gross pay for full time employees within core engineering occupations by nation/region (SOC 5 and 8) (2017) – UK</t>
  </si>
  <si>
    <t>6.25a</t>
  </si>
  <si>
    <t>6.25b</t>
  </si>
  <si>
    <t>6.25c</t>
  </si>
  <si>
    <t>6.25d</t>
  </si>
  <si>
    <t>6.25e</t>
  </si>
  <si>
    <t>6.25f</t>
  </si>
  <si>
    <t>6.25g</t>
  </si>
  <si>
    <t>Back to index</t>
  </si>
  <si>
    <t xml:space="preserve">Source: ONS, 2018 </t>
  </si>
  <si>
    <t>Figure 1.3 The hourglass economy</t>
  </si>
  <si>
    <t>Figure 1.5 Main drivers of skills gaps reported by employers and sector (2017)</t>
  </si>
  <si>
    <t>Source: UKCES, Employer Skills Survey 2017</t>
  </si>
  <si>
    <t>Have difficulties introducing technological change</t>
  </si>
  <si>
    <t>Withdraw from offering certain products or services altogether</t>
  </si>
  <si>
    <t>Outsource work</t>
  </si>
  <si>
    <t>Have difficulties introducing new working practices</t>
  </si>
  <si>
    <t>Have difficulties meeting quality standards</t>
  </si>
  <si>
    <t>Delay developing new products or services</t>
  </si>
  <si>
    <t>Lose business or orders to competitors</t>
  </si>
  <si>
    <t>Experience increased operating costs</t>
  </si>
  <si>
    <t>Have difficulties meeting customer services objectives</t>
  </si>
  <si>
    <t>Increase workload for other staff</t>
  </si>
  <si>
    <t>%</t>
  </si>
  <si>
    <t>No.</t>
  </si>
  <si>
    <t>Arts &amp; Other Services</t>
  </si>
  <si>
    <t>Health &amp; Social Work</t>
  </si>
  <si>
    <t>Education</t>
  </si>
  <si>
    <t>Public Admin</t>
  </si>
  <si>
    <t>Business Services</t>
  </si>
  <si>
    <t>Financial Services</t>
  </si>
  <si>
    <t>Information &amp; Communications</t>
  </si>
  <si>
    <t>Transport &amp; Storage</t>
  </si>
  <si>
    <t>Hotels and restaurants</t>
  </si>
  <si>
    <t>Wholesale &amp; Retail</t>
  </si>
  <si>
    <t>Construction</t>
  </si>
  <si>
    <t>Manufacturing</t>
  </si>
  <si>
    <t>Primary Sector &amp; Utilities</t>
  </si>
  <si>
    <t>Total</t>
  </si>
  <si>
    <t xml:space="preserve">Source: National Audit Office, 2018 </t>
  </si>
  <si>
    <t>Figure 1.7 Main departmental responsibilities for STEM</t>
  </si>
  <si>
    <t>Figure 2.1 The engineering footprint model</t>
  </si>
  <si>
    <t>Figure 2.2 Breakdown of projected GVA per person by engineering industry, revised EngineeringUK SIC footprint (2015) — UK</t>
  </si>
  <si>
    <t>Engineering industries</t>
  </si>
  <si>
    <t>GVA per person (£)</t>
  </si>
  <si>
    <t>GVA (£ millions)</t>
  </si>
  <si>
    <t>Employment (average, '000)</t>
  </si>
  <si>
    <t>Mining and quarrying</t>
  </si>
  <si>
    <t>Electricity, gas, steam and air conditioning</t>
  </si>
  <si>
    <t>Water supply, sewerage, waste management and remediation</t>
  </si>
  <si>
    <t>Scientific research and development</t>
  </si>
  <si>
    <t xml:space="preserve">Construction </t>
  </si>
  <si>
    <t>Wholesale, retail, repair of motor vehicles and motorcycles and transport</t>
  </si>
  <si>
    <t>IT, telecommunications and other information service activities</t>
  </si>
  <si>
    <t xml:space="preserve">Architecture, security systems, defence  </t>
  </si>
  <si>
    <t>Other service activities</t>
  </si>
  <si>
    <t>All engineering industries (revised footprint)</t>
  </si>
  <si>
    <t>Source: Cebr, 2016</t>
  </si>
  <si>
    <t>SIC code</t>
  </si>
  <si>
    <t>Description</t>
  </si>
  <si>
    <t>GVA £m</t>
  </si>
  <si>
    <t xml:space="preserve">% of total UK GVA </t>
  </si>
  <si>
    <t xml:space="preserve">05 (all) </t>
  </si>
  <si>
    <t xml:space="preserve">Mining of coal and lignite </t>
  </si>
  <si>
    <t xml:space="preserve">06 (all) </t>
  </si>
  <si>
    <t xml:space="preserve">Extraction of crude petroleum and natural gas </t>
  </si>
  <si>
    <t xml:space="preserve">07 (all) </t>
  </si>
  <si>
    <t xml:space="preserve">Mining of metal ores </t>
  </si>
  <si>
    <t>*</t>
  </si>
  <si>
    <t xml:space="preserve">Quarrying of stone, sand and clay </t>
  </si>
  <si>
    <t>Mining and quarrying n.e.c.</t>
  </si>
  <si>
    <t xml:space="preserve">09 (all) </t>
  </si>
  <si>
    <t xml:space="preserve">Mining support service activities </t>
  </si>
  <si>
    <t xml:space="preserve">Production of meat and poultry meat products </t>
  </si>
  <si>
    <t xml:space="preserve">Processing and preserving of fish, crustaceans and molluscs </t>
  </si>
  <si>
    <t xml:space="preserve">Processing and preserving of fruit and vegetables </t>
  </si>
  <si>
    <t xml:space="preserve">Manufacture of vegetable and animal oils and fats </t>
  </si>
  <si>
    <t xml:space="preserve">Manufacture of dairy products </t>
  </si>
  <si>
    <t xml:space="preserve">Manufacture of grain mill products, starches and starch products </t>
  </si>
  <si>
    <t xml:space="preserve">Manufacture of bakery and farinaceous products </t>
  </si>
  <si>
    <t xml:space="preserve">Manufacture of other food products </t>
  </si>
  <si>
    <t xml:space="preserve">Manufacture of prepared animal feeds </t>
  </si>
  <si>
    <t xml:space="preserve">11 (all) </t>
  </si>
  <si>
    <t xml:space="preserve">Manufacture of beverages </t>
  </si>
  <si>
    <t xml:space="preserve">12 (all) </t>
  </si>
  <si>
    <t xml:space="preserve">Manufacture of tobacco products </t>
  </si>
  <si>
    <t xml:space="preserve">13 (all) </t>
  </si>
  <si>
    <t xml:space="preserve">Manufacture of textiles </t>
  </si>
  <si>
    <t xml:space="preserve">14 (all) </t>
  </si>
  <si>
    <t xml:space="preserve">Manufacture of wearing apparel </t>
  </si>
  <si>
    <t xml:space="preserve">15 (all) </t>
  </si>
  <si>
    <t xml:space="preserve">Manufacture of leather and related products </t>
  </si>
  <si>
    <t xml:space="preserve">16 (all) </t>
  </si>
  <si>
    <t xml:space="preserve">Manufacture of wood and of products of wood and cork, except furniture; manufacture of articles of straw and plaiting materials </t>
  </si>
  <si>
    <t xml:space="preserve">17 (all) </t>
  </si>
  <si>
    <t xml:space="preserve">Manufacture of paper and paper products </t>
  </si>
  <si>
    <t xml:space="preserve">18 (all) </t>
  </si>
  <si>
    <t xml:space="preserve">Printing and reproduction of recorded media </t>
  </si>
  <si>
    <t xml:space="preserve">19 (all) </t>
  </si>
  <si>
    <t xml:space="preserve">Manufacture of coke and refined petroleum products </t>
  </si>
  <si>
    <t xml:space="preserve">20 (all) </t>
  </si>
  <si>
    <t xml:space="preserve">Manufacture of chemicals and chemical products </t>
  </si>
  <si>
    <t xml:space="preserve">21 (all) </t>
  </si>
  <si>
    <t xml:space="preserve">Manufacture of basic pharmaceutical products and pharmaceutical preparations </t>
  </si>
  <si>
    <t xml:space="preserve">22 (all) </t>
  </si>
  <si>
    <t xml:space="preserve">Manufacture of rubber and plastic products </t>
  </si>
  <si>
    <t xml:space="preserve">23 (all) </t>
  </si>
  <si>
    <t xml:space="preserve">24 (all) </t>
  </si>
  <si>
    <t xml:space="preserve">Manufacture of basic metals </t>
  </si>
  <si>
    <t xml:space="preserve">25 (all) </t>
  </si>
  <si>
    <t xml:space="preserve">Manufacture of fabricated metal products, except machinery and equipment </t>
  </si>
  <si>
    <t xml:space="preserve">26 (all) </t>
  </si>
  <si>
    <t xml:space="preserve">Manufacture of computer, electronic and optical products </t>
  </si>
  <si>
    <t xml:space="preserve">27 (all) </t>
  </si>
  <si>
    <t xml:space="preserve">Manufacture of electrical equipment </t>
  </si>
  <si>
    <t xml:space="preserve">28 (all) </t>
  </si>
  <si>
    <t xml:space="preserve">Manufacture of machinery and equipment n.e.c. </t>
  </si>
  <si>
    <t xml:space="preserve">29 (all) </t>
  </si>
  <si>
    <t xml:space="preserve">Building of ships and boats </t>
  </si>
  <si>
    <t xml:space="preserve">Manufacture of railway locomotives and </t>
  </si>
  <si>
    <t xml:space="preserve">Manufacture of air and spacecraft and </t>
  </si>
  <si>
    <t xml:space="preserve">Manufacture of military fighting vehicles </t>
  </si>
  <si>
    <t>Manufacture of transport equipment n.e.c.</t>
  </si>
  <si>
    <t xml:space="preserve">31 (all) </t>
  </si>
  <si>
    <t xml:space="preserve">Manufacture of furniture </t>
  </si>
  <si>
    <t xml:space="preserve">Manufacture of musical instruments </t>
  </si>
  <si>
    <t xml:space="preserve">Manufacture of sports goods </t>
  </si>
  <si>
    <t xml:space="preserve">Manufacture of games and toys </t>
  </si>
  <si>
    <t xml:space="preserve">Manufacture of medical and dental instruments and supplies </t>
  </si>
  <si>
    <t xml:space="preserve">Manufacturing n.e.c </t>
  </si>
  <si>
    <t xml:space="preserve">33 (all) </t>
  </si>
  <si>
    <t xml:space="preserve">Repair and installation of machinery and equipment </t>
  </si>
  <si>
    <t xml:space="preserve">Production of electricity </t>
  </si>
  <si>
    <t xml:space="preserve">Transmission of electricity </t>
  </si>
  <si>
    <t xml:space="preserve">Distribution of electricity </t>
  </si>
  <si>
    <t xml:space="preserve">Manufacture of gas </t>
  </si>
  <si>
    <t xml:space="preserve">Distribution of gaseous fuels through mains </t>
  </si>
  <si>
    <t xml:space="preserve">Steam and air conditioning supply </t>
  </si>
  <si>
    <t xml:space="preserve">36 (all) </t>
  </si>
  <si>
    <t xml:space="preserve">Water collection, treatment and supply </t>
  </si>
  <si>
    <t xml:space="preserve">37 (all) </t>
  </si>
  <si>
    <t xml:space="preserve">Sewerage </t>
  </si>
  <si>
    <t xml:space="preserve">Waste treatment and disposal </t>
  </si>
  <si>
    <t xml:space="preserve">Materials recovery </t>
  </si>
  <si>
    <t xml:space="preserve">39 (all) </t>
  </si>
  <si>
    <t xml:space="preserve">Remediation activities and other waste management services </t>
  </si>
  <si>
    <t xml:space="preserve">42 (all) </t>
  </si>
  <si>
    <t xml:space="preserve">Civil engineering </t>
  </si>
  <si>
    <t xml:space="preserve">Demolition and site preparation </t>
  </si>
  <si>
    <t xml:space="preserve">Electrical, plumbing and other construction installation activities </t>
  </si>
  <si>
    <t xml:space="preserve">43.99/9 </t>
  </si>
  <si>
    <t xml:space="preserve">Specialised construction activities (other than scaffold erection) n.e.c. </t>
  </si>
  <si>
    <t xml:space="preserve">Maintenance and repair of motor vehicles </t>
  </si>
  <si>
    <t xml:space="preserve">Transport via pipeline </t>
  </si>
  <si>
    <t xml:space="preserve">Space transport </t>
  </si>
  <si>
    <t xml:space="preserve">Sound recording and music publishing activities </t>
  </si>
  <si>
    <t xml:space="preserve">61 (all) </t>
  </si>
  <si>
    <t xml:space="preserve">Telecommunications </t>
  </si>
  <si>
    <t xml:space="preserve">62 (all) </t>
  </si>
  <si>
    <t xml:space="preserve">Computer programming, consultancy and related activities </t>
  </si>
  <si>
    <t xml:space="preserve">Data processing, hosting and related activities; web portals </t>
  </si>
  <si>
    <t xml:space="preserve">Architectural and engineering activities and related technical consultancy </t>
  </si>
  <si>
    <t xml:space="preserve">Technical testing and analysis </t>
  </si>
  <si>
    <t>Environmental consulting &amp; quanitity surveying activitities</t>
  </si>
  <si>
    <t xml:space="preserve">Security systems service activities </t>
  </si>
  <si>
    <t xml:space="preserve">Defence activities </t>
  </si>
  <si>
    <t xml:space="preserve">Other research and experimental development on natural science and engineering </t>
  </si>
  <si>
    <t>Other services</t>
  </si>
  <si>
    <t xml:space="preserve">Repair of computers and communication equipment </t>
  </si>
  <si>
    <t xml:space="preserve">Repair of consumer electronics </t>
  </si>
  <si>
    <t>Repair of household appliances and home and garden equipment</t>
  </si>
  <si>
    <t>All engineering industries</t>
  </si>
  <si>
    <t xml:space="preserve">Non engineering industries </t>
  </si>
  <si>
    <t>All UK industries</t>
  </si>
  <si>
    <t>Note: '*'denotes where data points cannot be reported as information is deemed disclosive</t>
  </si>
  <si>
    <t>Figure 2.4 Number of VAT and/or PAYE registered engineering enterprises by nation/region (2017 and 2018) – UK</t>
  </si>
  <si>
    <t>Nation/region</t>
  </si>
  <si>
    <t>Change over 1 year (%)</t>
  </si>
  <si>
    <t>England</t>
  </si>
  <si>
    <t>North East</t>
  </si>
  <si>
    <t xml:space="preserve">    North West</t>
  </si>
  <si>
    <t xml:space="preserve">    Yorkshire and the Humber</t>
  </si>
  <si>
    <t xml:space="preserve">    East Midlands</t>
  </si>
  <si>
    <t xml:space="preserve"> West Midlands</t>
  </si>
  <si>
    <t xml:space="preserve">    East</t>
  </si>
  <si>
    <t xml:space="preserve">    London</t>
  </si>
  <si>
    <t xml:space="preserve">    South East</t>
  </si>
  <si>
    <t>South West </t>
  </si>
  <si>
    <t>Northern Ireland</t>
  </si>
  <si>
    <t>Scotland</t>
  </si>
  <si>
    <t>Wales</t>
  </si>
  <si>
    <t>UK</t>
  </si>
  <si>
    <t>Source: ONS, IDBR, 2018</t>
  </si>
  <si>
    <t>Figure 2.6 Number of VAT and/or PAYE registered engineering enterprises as a proportion of all enterprises (2017 and 2018) – UK</t>
  </si>
  <si>
    <t>Number of all enterprises</t>
  </si>
  <si>
    <t>Number of engineering enterprises</t>
  </si>
  <si>
    <t>Percentage engineering enterprises</t>
  </si>
  <si>
    <t>Change over 1 year (%p)</t>
  </si>
  <si>
    <t>North West</t>
  </si>
  <si>
    <t>Yorkshire and the Humber</t>
  </si>
  <si>
    <t>East Midlands</t>
  </si>
  <si>
    <t>West Midlands</t>
  </si>
  <si>
    <t>East</t>
  </si>
  <si>
    <t>London</t>
  </si>
  <si>
    <t>South East</t>
  </si>
  <si>
    <t xml:space="preserve">UK </t>
  </si>
  <si>
    <t>Figure 2.7 Number of VAT and/or PAYE registered engineering enterprises by selected industry and region/nation (2017 and 2018) – UK</t>
  </si>
  <si>
    <t>Information and communications</t>
  </si>
  <si>
    <t>Total engineering footprint</t>
  </si>
  <si>
    <t>Whole economy</t>
  </si>
  <si>
    <t xml:space="preserve">Figure 2.8 Engineering enterprises registered for VAT and/or PAYE by industry (2017 and 2018) – UK </t>
  </si>
  <si>
    <t>Mining and Quarrying</t>
  </si>
  <si>
    <t>Electricity</t>
  </si>
  <si>
    <t>Water</t>
  </si>
  <si>
    <t>Repair Motor Vehicles</t>
  </si>
  <si>
    <t>Transportation</t>
  </si>
  <si>
    <t>Information and Communication</t>
  </si>
  <si>
    <t>Professional</t>
  </si>
  <si>
    <t>Administrative</t>
  </si>
  <si>
    <t>Public</t>
  </si>
  <si>
    <t>Other Services</t>
  </si>
  <si>
    <t>Engineering Footprint</t>
  </si>
  <si>
    <t>Figure 2.9 Engineering industries by enterprise size (2017 and 2018) – UK</t>
  </si>
  <si>
    <t>0-9</t>
  </si>
  <si>
    <t>10-49</t>
  </si>
  <si>
    <t>50-249</t>
  </si>
  <si>
    <t>250+</t>
  </si>
  <si>
    <t xml:space="preserve">Total </t>
  </si>
  <si>
    <t>Source: ONS, IDBR,  2018</t>
  </si>
  <si>
    <t>Figure 2.10 Engineering industries by enterprise size (2018) – UK</t>
  </si>
  <si>
    <t>Figure 2.11 Engineering sector by enterprise size and nation/region (2017 and 2018) – UK</t>
  </si>
  <si>
    <t xml:space="preserve">     North East</t>
  </si>
  <si>
    <t xml:space="preserve">     North West</t>
  </si>
  <si>
    <t xml:space="preserve">     Yorkshire and the Humber</t>
  </si>
  <si>
    <t xml:space="preserve">     East Midlands</t>
  </si>
  <si>
    <t xml:space="preserve">     West Midlands</t>
  </si>
  <si>
    <t xml:space="preserve">     East</t>
  </si>
  <si>
    <t xml:space="preserve">     London</t>
  </si>
  <si>
    <t xml:space="preserve">     South East</t>
  </si>
  <si>
    <t xml:space="preserve">     South West</t>
  </si>
  <si>
    <t>Figure 2.12 Engineering enterprise share of turnover in all VAT and/or PAYE registered enterprises (2017 and 2018) – UK</t>
  </si>
  <si>
    <t>Engineering footprint turnover (£ billions)</t>
  </si>
  <si>
    <t>Whole economy turnover (£ billions)</t>
  </si>
  <si>
    <t>Share of whole economy turnover (%)</t>
  </si>
  <si>
    <t>Figure 2.13 Turnover in VAT and/or PAYE registered engineering enterprises by nation/region (2017 and 2018) – UK</t>
  </si>
  <si>
    <t>Share of engineering footprint UK turnover (%)</t>
  </si>
  <si>
    <t>Turnover (£ billions)</t>
  </si>
  <si>
    <t xml:space="preserve">    North East</t>
  </si>
  <si>
    <t xml:space="preserve">    West Midlands</t>
  </si>
  <si>
    <t xml:space="preserve">    South West </t>
  </si>
  <si>
    <t>Figure 2.14 Engineering enterprise share of turnover of all VAT and/or PAYE registered enterprises by nation/region (2017 and 2018) – UK</t>
  </si>
  <si>
    <t>Home nation/ English region</t>
  </si>
  <si>
    <t>Figure 2.15 Top engineering industries by turnover (2018) – UK</t>
  </si>
  <si>
    <t>Industry</t>
  </si>
  <si>
    <t>Figure 2.16 Percentage share of turnover in VAT and/or PAYE registered engineering enterprises by industry (2017 and 2018) – UK</t>
  </si>
  <si>
    <t>-</t>
  </si>
  <si>
    <t>Turnover (£billions)</t>
  </si>
  <si>
    <t>Notes:</t>
  </si>
  <si>
    <t>1. Individual rows may not add up to the total because small values have been suppressed to prevent individuals or individual organisations from being identified.</t>
  </si>
  <si>
    <t>Figure 2.17 Turnover in VAT and/or PAYE (£ billions) registered engineering enterprises by industry (2017 and 2018) – UK</t>
  </si>
  <si>
    <t>Note: ‘–’ denotes low values which have been suppressed.</t>
  </si>
  <si>
    <t>Professional Services</t>
  </si>
  <si>
    <t>Administrative Services</t>
  </si>
  <si>
    <t>Public Services</t>
  </si>
  <si>
    <t>Figure 3.1 The pipeline for engineering skills leading to professional registration</t>
  </si>
  <si>
    <t>Figure 3.2 National population projections for age groups 11 to 14, 15 to 16 and 17 to 18 (2016 and 2041) – UK </t>
  </si>
  <si>
    <t>Age</t>
  </si>
  <si>
    <t>Source: ONS, 2017</t>
  </si>
  <si>
    <t>Unit: Thousands</t>
  </si>
  <si>
    <t>All ages</t>
  </si>
  <si>
    <t>Source: ONS, 2011</t>
  </si>
  <si>
    <t xml:space="preserve">Figure 3.4 Proportion of population by broad ethnic group and age group (2011) – England </t>
  </si>
  <si>
    <t>Age group</t>
  </si>
  <si>
    <t>White</t>
  </si>
  <si>
    <t>BME</t>
  </si>
  <si>
    <t>Total population</t>
  </si>
  <si>
    <t>Source: ONS census, 2011</t>
  </si>
  <si>
    <t>Figure 3.5 Population by age group and broad ethnic group* (2011) – England</t>
  </si>
  <si>
    <t>Percentage of total population</t>
  </si>
  <si>
    <t xml:space="preserve">BME total </t>
  </si>
  <si>
    <t>Mixed / multiple ethnic group</t>
  </si>
  <si>
    <t>Asian / Asian British</t>
  </si>
  <si>
    <t>Black / African / Caribbean / Black British</t>
  </si>
  <si>
    <t>Other ethnic group</t>
  </si>
  <si>
    <t>All ethnic groups</t>
  </si>
  <si>
    <t>Source: ONS Census, 2011</t>
  </si>
  <si>
    <t>Figure 3.6 Proportion of HE students from disadvantaged areas (2013 and 2017) – UK</t>
  </si>
  <si>
    <t>2012/2013</t>
  </si>
  <si>
    <t>2016/2017</t>
  </si>
  <si>
    <t>Source: HESA, 2017</t>
  </si>
  <si>
    <t>Total no.</t>
  </si>
  <si>
    <t xml:space="preserve">     Male</t>
  </si>
  <si>
    <t xml:space="preserve">     Female</t>
  </si>
  <si>
    <t xml:space="preserve">     Overall</t>
  </si>
  <si>
    <t>Pupils</t>
  </si>
  <si>
    <t>Parents</t>
  </si>
  <si>
    <t>Teachers</t>
  </si>
  <si>
    <t>Science</t>
  </si>
  <si>
    <t>Technology</t>
  </si>
  <si>
    <t>Engineering</t>
  </si>
  <si>
    <t>Parents/guardians</t>
  </si>
  <si>
    <t>Careers advisors</t>
  </si>
  <si>
    <t>Friends</t>
  </si>
  <si>
    <t>Visit science exhibitions/museums</t>
  </si>
  <si>
    <t>Attend a science, technology, engineering or maths club</t>
  </si>
  <si>
    <t>Watch science programmes</t>
  </si>
  <si>
    <t>Read science books</t>
  </si>
  <si>
    <t>Read about science on the internet</t>
  </si>
  <si>
    <t>Go to a science and engineering fair</t>
  </si>
  <si>
    <t>None of the 6 options given</t>
  </si>
  <si>
    <t>Figure 3.18 The eight ‘Gatsby benchmarks’</t>
  </si>
  <si>
    <t>No</t>
  </si>
  <si>
    <t>Figure 3.20 A level physics entrants by gender (2018) – UK</t>
  </si>
  <si>
    <t>Male</t>
  </si>
  <si>
    <t>Female</t>
  </si>
  <si>
    <t>Source: IOP, 2018</t>
  </si>
  <si>
    <t>Figure 4.1 Where 16 to 18 year olds are studying or working (2018) – England</t>
  </si>
  <si>
    <t>FE and sixth form colleges</t>
  </si>
  <si>
    <t>All state funded schools</t>
  </si>
  <si>
    <t>Higher education institutions</t>
  </si>
  <si>
    <t>Employment</t>
  </si>
  <si>
    <t>NEET</t>
  </si>
  <si>
    <t>Apprenticeships</t>
  </si>
  <si>
    <t>Independent schools</t>
  </si>
  <si>
    <t>Other education and training</t>
  </si>
  <si>
    <t>Special schools</t>
  </si>
  <si>
    <r>
      <t>Source</t>
    </r>
    <r>
      <rPr>
        <sz val="8"/>
        <rFont val="Calibri"/>
        <family val="2"/>
        <scheme val="minor"/>
      </rPr>
      <t>: Association of Colleges, 2018</t>
    </r>
  </si>
  <si>
    <t>Figure 4.2 Total number of GCSE full course entries for selected STEM subjects by gender (2018) – UK</t>
  </si>
  <si>
    <t>Subject</t>
  </si>
  <si>
    <t>Biology</t>
  </si>
  <si>
    <t>Chemistry</t>
  </si>
  <si>
    <t>Computing</t>
  </si>
  <si>
    <t>Design and technology</t>
  </si>
  <si>
    <t>ICT</t>
  </si>
  <si>
    <t>Mathematics</t>
  </si>
  <si>
    <t>Physics</t>
  </si>
  <si>
    <t>Science: Double Award</t>
  </si>
  <si>
    <t>Source: JCQ, 2017/18</t>
  </si>
  <si>
    <t>Change over 5 years (%)</t>
  </si>
  <si>
    <t>Additional science</t>
  </si>
  <si>
    <t>Additional science (further)</t>
  </si>
  <si>
    <t xml:space="preserve">Design and technology </t>
  </si>
  <si>
    <t xml:space="preserve">Science: Double Award </t>
  </si>
  <si>
    <t>All subjects</t>
  </si>
  <si>
    <t>Figure 4.4 GCSE full course entries for selected STEM subjects by gender (2018) – UK</t>
  </si>
  <si>
    <t>Source: JCQ, 2017/2018</t>
  </si>
  <si>
    <t>Figure 4.5 GCSE full course results for selected STEM subjects (2018) – UK</t>
  </si>
  <si>
    <t>Entrants</t>
  </si>
  <si>
    <t>% Female</t>
  </si>
  <si>
    <t>Change over 5 years (%p)</t>
  </si>
  <si>
    <t>Science: double award</t>
  </si>
  <si>
    <t>Change over 4 years (%p)</t>
  </si>
  <si>
    <t>Eastern</t>
  </si>
  <si>
    <t>South West</t>
  </si>
  <si>
    <t>All UK</t>
  </si>
  <si>
    <t>Source: JCQ, GCSE Examination Results, 2013/2014 to 2017/2018</t>
  </si>
  <si>
    <t>Change over 1 year</t>
  </si>
  <si>
    <t>Administration and IT</t>
  </si>
  <si>
    <t>Percentage A-C</t>
  </si>
  <si>
    <t>0.9%p</t>
  </si>
  <si>
    <t>Number A-C</t>
  </si>
  <si>
    <t>1.6%p</t>
  </si>
  <si>
    <t>0.8%p</t>
  </si>
  <si>
    <t>Computing science</t>
  </si>
  <si>
    <t>-7.3%p</t>
  </si>
  <si>
    <t>Design and manufacture</t>
  </si>
  <si>
    <t>-27.2%p</t>
  </si>
  <si>
    <t>Engineering science</t>
  </si>
  <si>
    <t>-1.5%p</t>
  </si>
  <si>
    <t>Fashion and textile technology</t>
  </si>
  <si>
    <t>-28.3%p</t>
  </si>
  <si>
    <t>Health and food technology</t>
  </si>
  <si>
    <t>-5.6%p</t>
  </si>
  <si>
    <t>Lifeskills mathematics</t>
  </si>
  <si>
    <t>Music technology</t>
  </si>
  <si>
    <t>-2.7%p</t>
  </si>
  <si>
    <t>1.9%p</t>
  </si>
  <si>
    <t>Practical electronics</t>
  </si>
  <si>
    <t>-7.2%p</t>
  </si>
  <si>
    <t>Practical metalworking</t>
  </si>
  <si>
    <t>-10.8%p</t>
  </si>
  <si>
    <t>Practical woodworking</t>
  </si>
  <si>
    <t>-7.1%p</t>
  </si>
  <si>
    <t>-2.1%p</t>
  </si>
  <si>
    <t>Source: SQA, 2014/2015-2017/2018</t>
  </si>
  <si>
    <t>Figure 4.9 GCE A level STEM subject entrant numbers (2012-2018) – UK</t>
  </si>
  <si>
    <t xml:space="preserve">Change over 1 year </t>
  </si>
  <si>
    <t>Change over 5 years</t>
  </si>
  <si>
    <t>1.5%p</t>
  </si>
  <si>
    <t>5.4%p</t>
  </si>
  <si>
    <t>4.8%p</t>
  </si>
  <si>
    <t>2.0%p</t>
  </si>
  <si>
    <t>5.3%p</t>
  </si>
  <si>
    <t>Design and technology/technology subjects</t>
  </si>
  <si>
    <t>-1.3%p</t>
  </si>
  <si>
    <t>-4.5%p</t>
  </si>
  <si>
    <t xml:space="preserve">Further mathematics </t>
  </si>
  <si>
    <t>-0.2%p</t>
  </si>
  <si>
    <t>-6.3%p</t>
  </si>
  <si>
    <t>0.2%p</t>
  </si>
  <si>
    <t>0.0%p</t>
  </si>
  <si>
    <t>Other science subjects</t>
  </si>
  <si>
    <t>3.9%p</t>
  </si>
  <si>
    <t>6.1%p</t>
  </si>
  <si>
    <t>0.7%p</t>
  </si>
  <si>
    <t>1.4%p</t>
  </si>
  <si>
    <t>0.1%p</t>
  </si>
  <si>
    <t>Figure 4.10 Top 10 GCE A level subjects by entries (2016-2018) – UK</t>
  </si>
  <si>
    <t xml:space="preserve"> </t>
  </si>
  <si>
    <t>A level 2018</t>
  </si>
  <si>
    <t>Ranking</t>
  </si>
  <si>
    <t>Percentage of total</t>
  </si>
  <si>
    <t>Number of candidates</t>
  </si>
  <si>
    <t>Psychology</t>
  </si>
  <si>
    <t>History</t>
  </si>
  <si>
    <t>English Literature</t>
  </si>
  <si>
    <t>Art and design subjects</t>
  </si>
  <si>
    <t>Sociology</t>
  </si>
  <si>
    <t>Geography</t>
  </si>
  <si>
    <t>A level 2017</t>
  </si>
  <si>
    <t>A level 2016</t>
  </si>
  <si>
    <t>English literature</t>
  </si>
  <si>
    <t>Figure 4.11 Total number of GCE A level STEM subject entrant numbers (2018) - UK</t>
  </si>
  <si>
    <t>No. entrants</t>
  </si>
  <si>
    <t>Further Mathematics</t>
  </si>
  <si>
    <t>Figure 4.12 Proportion achieving grade A*-C at GCE A level (2012-2018) – UK</t>
  </si>
  <si>
    <t>Source: JCQ, 2011/2012 - 2017/2018</t>
  </si>
  <si>
    <t>Figure 4.13 Number of GCE A level passes at grades A*-C and A*-A by gender (2012-2018) – UK</t>
  </si>
  <si>
    <t>Total number of students</t>
  </si>
  <si>
    <t>Percentage A*-C</t>
  </si>
  <si>
    <t>Calculated number of students obtaining a grade A*-C</t>
  </si>
  <si>
    <t>Percentage A*-A</t>
  </si>
  <si>
    <t xml:space="preserve">Calculated number of students obtaining a grade A*-A </t>
  </si>
  <si>
    <t>Change in number of students obtaining grades A*-C 2015-2016</t>
  </si>
  <si>
    <t>Change in number of students obtaining grades A*-C 2016-2017</t>
  </si>
  <si>
    <t>Change in number of students obtaining grades A*-C 2017-2018</t>
  </si>
  <si>
    <t>Percentage change in numbers of students obtaining a grade A*-C 2016-2017</t>
  </si>
  <si>
    <t>Percentage change in numbers of students obtaining a grade A*-C 2017-2018</t>
  </si>
  <si>
    <t>Further mathematics</t>
  </si>
  <si>
    <t>Figure 4.14 Percentage of GCE A level passes at grades A*-C for selected STEM subjects by gender (2018) – UK</t>
  </si>
  <si>
    <t xml:space="preserve">Male </t>
  </si>
  <si>
    <t xml:space="preserve">Female </t>
  </si>
  <si>
    <t>Figure 4.15 Number of GCE A level passes at grades A*-C, by gender (2015-2018) – England, Wales, Northern Ireland</t>
  </si>
  <si>
    <t>2015</t>
  </si>
  <si>
    <t>2016</t>
  </si>
  <si>
    <t>2017</t>
  </si>
  <si>
    <t>Total number of entries</t>
  </si>
  <si>
    <t>Calculated number of entries obtaining a grade A*-C</t>
  </si>
  <si>
    <t>Change in number obtaining grade A*-C 2015-2016</t>
  </si>
  <si>
    <t>Source: JCQ, 2014/2015-2017/2018</t>
  </si>
  <si>
    <t>Note: Wales, England and Northern Ireland numbers do not sum to the UK totals</t>
  </si>
  <si>
    <t>Figure 4.16 Attainment in selected STEM Higher qualifications (2015-2018) – Scotland</t>
  </si>
  <si>
    <t>Total entries</t>
  </si>
  <si>
    <t>Percentage A to C grade</t>
  </si>
  <si>
    <t>Number A to C grade</t>
  </si>
  <si>
    <t>Percentage A grade</t>
  </si>
  <si>
    <t>Number A grade</t>
  </si>
  <si>
    <t>Computing Science</t>
  </si>
  <si>
    <t>Design and Manufacture</t>
  </si>
  <si>
    <t>Engineering Science</t>
  </si>
  <si>
    <t>Fashion and Textile Technology</t>
  </si>
  <si>
    <t>All selected STEM subjects</t>
  </si>
  <si>
    <t>Total Entries</t>
  </si>
  <si>
    <t>-1.8%p</t>
  </si>
  <si>
    <t>-2.0%p</t>
  </si>
  <si>
    <t>4.6%p</t>
  </si>
  <si>
    <t>-15.1%p</t>
  </si>
  <si>
    <t>2.1%p</t>
  </si>
  <si>
    <t>-0.1%p</t>
  </si>
  <si>
    <t>0.3%p</t>
  </si>
  <si>
    <t>-0.3%p</t>
  </si>
  <si>
    <t>Figure 4.17 Attainment in selected STEM Advanced Higher qualifications (2016-2018) – Scotland</t>
  </si>
  <si>
    <t>Mathematics of mechanics</t>
  </si>
  <si>
    <t>Source: SQA, 2017/2018</t>
  </si>
  <si>
    <t>Subjects</t>
  </si>
  <si>
    <t>4.9%p</t>
  </si>
  <si>
    <t>4.7%p</t>
  </si>
  <si>
    <t>Health and Food Technology</t>
  </si>
  <si>
    <t>-17.2%p</t>
  </si>
  <si>
    <t>Mathematics of Mechanics</t>
  </si>
  <si>
    <t>3.7%p</t>
  </si>
  <si>
    <t>0.6%p</t>
  </si>
  <si>
    <t>Figure 4.18 Number of teachers of STEM subjects in maintained secondary schools by key stage (2011-2017) - England</t>
  </si>
  <si>
    <t>All teachers</t>
  </si>
  <si>
    <t>Key Stage 3</t>
  </si>
  <si>
    <t>Key Stage 4</t>
  </si>
  <si>
    <t>Key Stage 5</t>
  </si>
  <si>
    <t>Combined/general science</t>
  </si>
  <si>
    <t>Other Sciences</t>
  </si>
  <si>
    <t>Design &amp; technology</t>
  </si>
  <si>
    <t>of which:</t>
  </si>
  <si>
    <t>Electronics/Systems and Control</t>
  </si>
  <si>
    <t>Food Technology</t>
  </si>
  <si>
    <t>Graphics</t>
  </si>
  <si>
    <t>Resistant Materials</t>
  </si>
  <si>
    <t>Textiles</t>
  </si>
  <si>
    <t>Other/combined technology</t>
  </si>
  <si>
    <t>All selected STEM Subjects</t>
  </si>
  <si>
    <t>1.  Teachers were counted once against each subject that they were teaching, regardless of the</t>
  </si>
  <si>
    <t xml:space="preserve">      amount of time they spend teaching the subject.  Teachers were counted under each key </t>
  </si>
  <si>
    <t xml:space="preserve">      stage they were recorded as teaching to; a Mathematics teacher who taught all years (7-13)</t>
  </si>
  <si>
    <t xml:space="preserve">      would be included under Number of teachers of Key Stage 3, Key Stage 4 and Key Stage 5.</t>
  </si>
  <si>
    <t xml:space="preserve">2.  Key Stage 3: year 7 to year 9; Key Stage 4: year 10 and year 11; Key Stage 5: </t>
  </si>
  <si>
    <t xml:space="preserve">     year 12 and year 13.</t>
  </si>
  <si>
    <t>Figure 4.19 Number of registered teachers maintained secondary schools by STEM subject taught, and whether they were trained in that subject (2012-2017) – Wales</t>
  </si>
  <si>
    <t>Total teaching subject</t>
  </si>
  <si>
    <t>Percentage known to be trained in subject</t>
  </si>
  <si>
    <t>Number known to be trained in subject</t>
  </si>
  <si>
    <t>Change over 1 year (n)</t>
  </si>
  <si>
    <t>Change over 5 years (n)</t>
  </si>
  <si>
    <t>Source: EWC, 2012-2017</t>
  </si>
  <si>
    <t>Figure 4.20 Number of secondary school STEM teachers and proportion who are teaching their main subject (2017) - Scotland</t>
  </si>
  <si>
    <t>No. teaching main subject</t>
  </si>
  <si>
    <t>Percentage teaching main subject</t>
  </si>
  <si>
    <t>Main subject taught - change over 1 year (%)</t>
  </si>
  <si>
    <t>Main subject taught - change over 5 years (%)</t>
  </si>
  <si>
    <t>Main subject taught - change over 1 year (n)</t>
  </si>
  <si>
    <t>Main subject taught - change over 5 years (n)</t>
  </si>
  <si>
    <t>Computing Studies</t>
  </si>
  <si>
    <t>General Science</t>
  </si>
  <si>
    <t>All STEM subjects</t>
  </si>
  <si>
    <t>Source: Scottish Government, 2011-2017</t>
  </si>
  <si>
    <t xml:space="preserve">Note: Excludes head teachers and deputy head teachers. Totals may not sum to overall figure as information on characteristics are not known for all teachers. </t>
  </si>
  <si>
    <t>Figure 5.1 The 15 technical education routes in the Post-16 
Skills Plan</t>
  </si>
  <si>
    <t>Route</t>
  </si>
  <si>
    <t>Aligned to the engineering footprint</t>
  </si>
  <si>
    <t>Agriculture, environment and animal care</t>
  </si>
  <si>
    <t>Business and administrative</t>
  </si>
  <si>
    <t>Catering and hospitality</t>
  </si>
  <si>
    <t>Childcare and education</t>
  </si>
  <si>
    <t>Y</t>
  </si>
  <si>
    <t>Creative and design</t>
  </si>
  <si>
    <t>Digital</t>
  </si>
  <si>
    <t>Engineering and manufacturing</t>
  </si>
  <si>
    <t>Hair and beauty</t>
  </si>
  <si>
    <t>Health and science</t>
  </si>
  <si>
    <t>Legal, finance and accounting</t>
  </si>
  <si>
    <t>Protective services</t>
  </si>
  <si>
    <t>Sales, marketing and procurement</t>
  </si>
  <si>
    <t>Social care</t>
  </si>
  <si>
    <t>Transport and logistics</t>
  </si>
  <si>
    <t>Source: Institute for Apprenticeships, 2017</t>
  </si>
  <si>
    <t>Figure 5.2 Apprenticeship types and levels in the UK</t>
  </si>
  <si>
    <t>RQF CQFW</t>
  </si>
  <si>
    <t>SCQF</t>
  </si>
  <si>
    <t>Equivalent qualifications</t>
  </si>
  <si>
    <t>Higher apprenticeships</t>
  </si>
  <si>
    <t>Degree apprenticeships</t>
  </si>
  <si>
    <t>Higher Level apprenticeship</t>
  </si>
  <si>
    <t xml:space="preserve"> Professional apprenticeships</t>
  </si>
  <si>
    <t>Doctoral degrees</t>
  </si>
  <si>
    <t>(Degree apprenticeships)</t>
  </si>
  <si>
    <t>Professional apprenticeships</t>
  </si>
  <si>
    <t>Graduate-level apprenticeships</t>
  </si>
  <si>
    <t>Master’s degrees</t>
  </si>
  <si>
    <t xml:space="preserve">Technical apprenticeship </t>
  </si>
  <si>
    <t>Bachelor’s degrees</t>
  </si>
  <si>
    <t>Foundation degrees</t>
  </si>
  <si>
    <t>Modern apprenticeships</t>
  </si>
  <si>
    <t>HNC</t>
  </si>
  <si>
    <t>Advanced apprenticeships</t>
  </si>
  <si>
    <t>Level 3 apprenticeships</t>
  </si>
  <si>
    <t>Foundation apprenticeship</t>
  </si>
  <si>
    <t>A Level, Higher</t>
  </si>
  <si>
    <t>Intermediate apprenticeships</t>
  </si>
  <si>
    <t>Level 2 apprenticeships</t>
  </si>
  <si>
    <t>GCSE, National 5</t>
  </si>
  <si>
    <t>Traineeships</t>
  </si>
  <si>
    <t>Sources: National Apprenticeships Service, Skills Development Scotland, Careers Wales, nidirect, 2017</t>
  </si>
  <si>
    <t>Figure 5.3 Degree apprenticeship standards approved for delivery within the engineering footprint</t>
  </si>
  <si>
    <t>Apprenticeship level</t>
  </si>
  <si>
    <t>Qualifications</t>
  </si>
  <si>
    <t>Professional registration</t>
  </si>
  <si>
    <t>Likely duration</t>
  </si>
  <si>
    <t>Embedded Electronic Systems Design and Development Engineer</t>
  </si>
  <si>
    <t>Bachelor's degree</t>
  </si>
  <si>
    <t>3 years</t>
  </si>
  <si>
    <t>Nuclear Scientist and Nuclear Engineer</t>
  </si>
  <si>
    <t>IEng or RSci</t>
  </si>
  <si>
    <t>3 to 5 years</t>
  </si>
  <si>
    <t>Science Industry Process/Plant Engineer</t>
  </si>
  <si>
    <t>Bachelor's degree in Engineering</t>
  </si>
  <si>
    <t>IEng</t>
  </si>
  <si>
    <t>Chartered Surveyor</t>
  </si>
  <si>
    <t>Bachelor's degree in Surveying</t>
  </si>
  <si>
    <t>MRICS</t>
  </si>
  <si>
    <t>5 years</t>
  </si>
  <si>
    <t>Civil Engineering Site Management</t>
  </si>
  <si>
    <t>BEng (Hons) Civil Engineering</t>
  </si>
  <si>
    <t>3 to 4 years</t>
  </si>
  <si>
    <t>Aerospace Software Development Engineer</t>
  </si>
  <si>
    <t>BEng or BSc, L4 Dip Engineering and Advanced Manufacturing</t>
  </si>
  <si>
    <t>4 years</t>
  </si>
  <si>
    <t>Aerospace Engineer</t>
  </si>
  <si>
    <t>Beng, L2 dip Aerospace and Aviation, L4 Dip Engineering and Advanced Manufacturing</t>
  </si>
  <si>
    <t>Digital and Technology Solutions Professional</t>
  </si>
  <si>
    <t>BSc (Hons) in Digital &amp; Technology Solutions</t>
  </si>
  <si>
    <t>Construction Site Manager</t>
  </si>
  <si>
    <t>BSc (Hons)Construction Management</t>
  </si>
  <si>
    <t>MCIOB</t>
  </si>
  <si>
    <t>Construction Quantity Surveyor</t>
  </si>
  <si>
    <t>BSc (Hons)Quantity Surveying</t>
  </si>
  <si>
    <t>Construction Design Management</t>
  </si>
  <si>
    <t>BSc(Hons) Architectural Technology</t>
  </si>
  <si>
    <t>MCIAT</t>
  </si>
  <si>
    <t>Control / Technical Support Engineer</t>
  </si>
  <si>
    <t>HND or Foundation degree, BSc (Hons) or BEng Engineering</t>
  </si>
  <si>
    <t>Eng Tech</t>
  </si>
  <si>
    <t>5 to 6 years</t>
  </si>
  <si>
    <t>Product Design and Development Engineer</t>
  </si>
  <si>
    <t>Electrical/Electronic Technical Support Engineer</t>
  </si>
  <si>
    <t>Manufacturing Engineer</t>
  </si>
  <si>
    <t>Process Automation Engineer</t>
  </si>
  <si>
    <t xml:space="preserve"> MSc degree in process automation</t>
  </si>
  <si>
    <t>CEng</t>
  </si>
  <si>
    <t>Power Engineer</t>
  </si>
  <si>
    <t>Master’s degree in Engineering</t>
  </si>
  <si>
    <t>(membership IET, IMechE)</t>
  </si>
  <si>
    <t>Defense Systems Engineer</t>
  </si>
  <si>
    <t>PG Dip</t>
  </si>
  <si>
    <t>Outside Broadcasting Engineer</t>
  </si>
  <si>
    <t>PG Dip in Outside Broadcasting Engineering</t>
  </si>
  <si>
    <t>12 to 18 months</t>
  </si>
  <si>
    <t>2010/2011</t>
  </si>
  <si>
    <t>2011/2012</t>
  </si>
  <si>
    <t>2013/2014</t>
  </si>
  <si>
    <t>2014/2015</t>
  </si>
  <si>
    <t>2015/2016</t>
  </si>
  <si>
    <t>East of England</t>
  </si>
  <si>
    <t xml:space="preserve">England </t>
  </si>
  <si>
    <t>1. The figures are a count of the number of individual workplaces (site level).</t>
  </si>
  <si>
    <t>2. From 2010/11 onwards, geographic information is based on the delivery location of the Apprenticeship. Note that some workplaces deliver Apprenticeships in more than one location.</t>
  </si>
  <si>
    <t>3. Volumes are rounded to the nearest ten except for the Grand Totals which are rounded to the nearest hundred.</t>
  </si>
  <si>
    <t>Change over 5years</t>
  </si>
  <si>
    <t>Construction, planning and the built environment</t>
  </si>
  <si>
    <t>Engineering and manufacturing technologies</t>
  </si>
  <si>
    <t>Information and communication technology</t>
  </si>
  <si>
    <t>All engineering related sector subject areas</t>
  </si>
  <si>
    <t>All engineering related sector subject areas as a proportion of all sector subject areas</t>
  </si>
  <si>
    <t>2.9%p</t>
  </si>
  <si>
    <t>Science and mathematics</t>
  </si>
  <si>
    <t>All sector subject areas</t>
  </si>
  <si>
    <t>Source: Education and Skills Funding Agency, 2011/2012-2016/2017</t>
  </si>
  <si>
    <t>1. Figures for 2014/15 include 80 apprentices on employer defined programmes with no Sector Subject Area assigned.</t>
  </si>
  <si>
    <t>2. This table includes 2014/15 Employer Ownership Pilot (EOP) volumes that have not been finalised due to problems with the final 2014/15 EOP data collection, provisional EOP data for 2015/16 has been included for the first time. See the note in the SFR commentary and on the contents page of the main table pack for more information. https://www.gov.uk/government/statistics/learner-participation-outcomes-and-level-of-highest-qualification-held</t>
  </si>
  <si>
    <t>Region</t>
  </si>
  <si>
    <t>2015/16</t>
  </si>
  <si>
    <t>2016/17</t>
  </si>
  <si>
    <t>England total</t>
  </si>
  <si>
    <t>% total</t>
  </si>
  <si>
    <t>Percentage female (2014/2015)</t>
  </si>
  <si>
    <t>Percentage female (2015/2016)</t>
  </si>
  <si>
    <t>Percentage female (2016/2017)</t>
  </si>
  <si>
    <t xml:space="preserve">Change over 5 years </t>
  </si>
  <si>
    <t>Intermediate Apprenticeship</t>
  </si>
  <si>
    <t>Advanced Apprenticeship</t>
  </si>
  <si>
    <t>Higher Apprenticeship</t>
  </si>
  <si>
    <t>All Apprenticeships</t>
  </si>
  <si>
    <t>Percentage level 3+</t>
  </si>
  <si>
    <t>3.2%p</t>
  </si>
  <si>
    <t>22.1%p</t>
  </si>
  <si>
    <t>All engineering related sector subject areas as a proprotion of all sector subject areas</t>
  </si>
  <si>
    <t>1. Figures for 2014/15 include 80 apprenticeship starts on employer defined programmes with no Level assigned and an unknown Sector Subject Area.</t>
  </si>
  <si>
    <t>2. Figures for 2015/16 include fewer than 10 apprenticeship starts on employer defined programmes with no Level assigned.</t>
  </si>
  <si>
    <t>4. Age is calculated based on age at start of the programme rather than based on 31 August.</t>
  </si>
  <si>
    <t>Sector subject area</t>
  </si>
  <si>
    <t>Under 19</t>
  </si>
  <si>
    <t>19-24</t>
  </si>
  <si>
    <t>25 or older</t>
  </si>
  <si>
    <t>Engineering sector</t>
  </si>
  <si>
    <t>All sectors</t>
  </si>
  <si>
    <t xml:space="preserve">Advanced level apprenticeship </t>
  </si>
  <si>
    <t>All apprenticeships</t>
  </si>
  <si>
    <t>2011/12</t>
  </si>
  <si>
    <t>2012/13</t>
  </si>
  <si>
    <t>2013/14</t>
  </si>
  <si>
    <t>2014/15</t>
  </si>
  <si>
    <t>25+</t>
  </si>
  <si>
    <t>Total change over one year (%)</t>
  </si>
  <si>
    <t>Total change over 5 years (%)</t>
  </si>
  <si>
    <t>Notes</t>
  </si>
  <si>
    <t>1. Figures for 2011/12 onwards are not directly comparable to earlier years as a Single Individualised Learner Record (ILR) data collection system has been introduced. More information on the Single ILR is available at http://webarchive.nationalarchives.gov.uk/20140107201041/http://www.thedataservice.org.uk/NR/rdonlyres/C05DCDD5-67EE-4AD0-88B9-BEBC8F7F3300/0/SILR_Effects_SFR_Learners_June12.pdf</t>
  </si>
  <si>
    <t>2. Figures for 2014/15 include 10 apprenticeship achievements on employer defined programmes with no level assigned.</t>
  </si>
  <si>
    <t xml:space="preserve">3. This table includes provisional 2014/15 Employer Ownership Pilot (EOP) volumes due to problems with the final 2014/15 EOP data collection. See the note in the commentary and on the contents page of the table pack for more information. https://www.gov.uk/government/statistics/learner-participation-outcomes-and-level-of-highest-qualification-held </t>
  </si>
  <si>
    <t>4. Volumes are rounded to the nearest ten except for the Grand Totals which are rounded to the nearest hundred.</t>
  </si>
  <si>
    <t>5. ‘-’ Indicates a base value of less than 5.</t>
  </si>
  <si>
    <t>6. For definitions of variables used in the tables please see the data dictionary:</t>
  </si>
  <si>
    <t>http://webarchive.nationalarchives.gov.uk/20140107201041/http://www.thedataservice.org.uk/datadictionary/</t>
  </si>
  <si>
    <t>7. Age is calculated based on age at start of the programme rather than based on 31 August.</t>
  </si>
  <si>
    <t>Intermediate apprenticeship</t>
  </si>
  <si>
    <t>Advanced apprenticeship</t>
  </si>
  <si>
    <t>Higher apprenticeship</t>
  </si>
  <si>
    <t xml:space="preserve">Asian/Asian British </t>
  </si>
  <si>
    <t>Black/African/Caribbean/ black British</t>
  </si>
  <si>
    <t>Mixed/Multiple ethnic group</t>
  </si>
  <si>
    <t>BME total</t>
  </si>
  <si>
    <t>All apprentices with known ethnicity</t>
  </si>
  <si>
    <t>Construction, planning and the built Environment</t>
  </si>
  <si>
    <t xml:space="preserve">Intermediate </t>
  </si>
  <si>
    <t xml:space="preserve">Advanced </t>
  </si>
  <si>
    <t>Higher</t>
  </si>
  <si>
    <t>All levels</t>
  </si>
  <si>
    <t>Engineering and manufacturing Technologies</t>
  </si>
  <si>
    <t>Information and communication Technology</t>
  </si>
  <si>
    <t>All engineering-related sector subject areas</t>
  </si>
  <si>
    <t>Note:</t>
  </si>
  <si>
    <t>1.The ethnicity of some of those achieving their apprenticeship is not known, therefore percentages do not sum to 100.0%</t>
  </si>
  <si>
    <t>Figure 5.15 Apprenticeship success rates by level (2012-2017) - England</t>
  </si>
  <si>
    <t>Change over one year (%p)</t>
  </si>
  <si>
    <t>Intermediate</t>
  </si>
  <si>
    <t>Advanced</t>
  </si>
  <si>
    <t>https://www.gov.uk/government/publications/sfa-qualification-success-rates-business-rules</t>
  </si>
  <si>
    <t>‘–’ denotes no percentage available</t>
  </si>
  <si>
    <t>Level 2</t>
  </si>
  <si>
    <t>Level 3</t>
  </si>
  <si>
    <t>Level 4</t>
  </si>
  <si>
    <t>Level 5</t>
  </si>
  <si>
    <t>Engineering-related frameworks</t>
  </si>
  <si>
    <t>All levels change over 1 year (%)</t>
  </si>
  <si>
    <t>Automotive</t>
  </si>
  <si>
    <t>Biotechnology</t>
  </si>
  <si>
    <t>Bus and coach engineering and maintenance</t>
  </si>
  <si>
    <t>Construction: building</t>
  </si>
  <si>
    <t>Construction: civil engineering</t>
  </si>
  <si>
    <t>Construction (civil engineering and specialist sector)</t>
  </si>
  <si>
    <t>Construction (craft operations)</t>
  </si>
  <si>
    <t>Construction: professional apprenticeship</t>
  </si>
  <si>
    <t>Construction: specialist</t>
  </si>
  <si>
    <t>Construction (technical operations)</t>
  </si>
  <si>
    <t>Construction: technical</t>
  </si>
  <si>
    <t>Construction: technical apprenticeship</t>
  </si>
  <si>
    <t>Electrical installation</t>
  </si>
  <si>
    <t>Electronic security systems</t>
  </si>
  <si>
    <t>Electrotechnical services</t>
  </si>
  <si>
    <t>Engineering construction</t>
  </si>
  <si>
    <t>Extractive and mineral processing</t>
  </si>
  <si>
    <t>Food manufacture</t>
  </si>
  <si>
    <t>Gas industry</t>
  </si>
  <si>
    <t>Glass industry occupations</t>
  </si>
  <si>
    <t>Heating, ventilation, air conditioning and refrigeration</t>
  </si>
  <si>
    <t>Information and communication technologies professionals</t>
  </si>
  <si>
    <t>IT and telecommunications</t>
  </si>
  <si>
    <t>Land-based engineering</t>
  </si>
  <si>
    <t>Oil and gas extraction</t>
  </si>
  <si>
    <t>Plumbing</t>
  </si>
  <si>
    <t>Polymer processing</t>
  </si>
  <si>
    <t>Power distribution</t>
  </si>
  <si>
    <t>Printing</t>
  </si>
  <si>
    <t>Process manufacturing</t>
  </si>
  <si>
    <t>Rail transport engineering</t>
  </si>
  <si>
    <t>Vehicle body and paint operations</t>
  </si>
  <si>
    <t>Vehicle maintenance and repair</t>
  </si>
  <si>
    <t>Water industry</t>
  </si>
  <si>
    <t>Wind turbine operations and maintenance</t>
  </si>
  <si>
    <t>All engineering related framework starts</t>
  </si>
  <si>
    <t>All framework starts</t>
  </si>
  <si>
    <t>Percentage engineering-related framework starts</t>
  </si>
  <si>
    <t xml:space="preserve">Percentage of all starts who were women </t>
  </si>
  <si>
    <t>2014-15</t>
  </si>
  <si>
    <t>2015-16</t>
  </si>
  <si>
    <t>2016-17</t>
  </si>
  <si>
    <t>All engineering-related framework starts</t>
  </si>
  <si>
    <t>Level 2 change over 1 year (%)</t>
  </si>
  <si>
    <t>Level 3 change over 1 year (%)</t>
  </si>
  <si>
    <t>Level 4 change over 1 year (%)</t>
  </si>
  <si>
    <t>Level 5 change over 1 year (%)</t>
  </si>
  <si>
    <t>All engineering related framework achievements</t>
  </si>
  <si>
    <t>All framework achievements</t>
  </si>
  <si>
    <t>Percentage engineering-related framework achievements</t>
  </si>
  <si>
    <t>Total number of achievements</t>
  </si>
  <si>
    <t>Number of achievements by women</t>
  </si>
  <si>
    <t>Percentage of all achievements by women</t>
  </si>
  <si>
    <t>All engineering-related framework achievements</t>
  </si>
  <si>
    <t>16-19</t>
  </si>
  <si>
    <t>20-24</t>
  </si>
  <si>
    <t>Frameworks</t>
  </si>
  <si>
    <t>Bus and Coach Engineering and Maintenance</t>
  </si>
  <si>
    <t>Construction: Building</t>
  </si>
  <si>
    <t>Construction: Civil Engineering</t>
  </si>
  <si>
    <t>Construction (Civil Engineering &amp; Specialist Sector)</t>
  </si>
  <si>
    <t>Construction (Craft Operations)</t>
  </si>
  <si>
    <t>Construction: Professional Apprenticeship</t>
  </si>
  <si>
    <t>Construction: Specialist</t>
  </si>
  <si>
    <t>Construction (Technical Operations)</t>
  </si>
  <si>
    <t>Construction: Technical</t>
  </si>
  <si>
    <t>Construction: Technical Apprenticeship</t>
  </si>
  <si>
    <t>Electrical Installation</t>
  </si>
  <si>
    <t>Electricity Industry</t>
  </si>
  <si>
    <t>Electronic Security Systems</t>
  </si>
  <si>
    <t>Electrotechnical Services</t>
  </si>
  <si>
    <t>Engineering Construction</t>
  </si>
  <si>
    <t>Extractive and Mineral Processing</t>
  </si>
  <si>
    <t>Food Manufacture</t>
  </si>
  <si>
    <t>Gas Industry</t>
  </si>
  <si>
    <t>Glass Industry Occupations</t>
  </si>
  <si>
    <t>Heating, Ventilation, Air Conditioning and Refrigeration</t>
  </si>
  <si>
    <t>Information &amp; Communication Technologies Professionals</t>
  </si>
  <si>
    <t>IT and Telecommunications</t>
  </si>
  <si>
    <t>Land-based Engineering</t>
  </si>
  <si>
    <t>Oil and Gas Extraction</t>
  </si>
  <si>
    <t>Polymer Processing</t>
  </si>
  <si>
    <t>Power Distribution</t>
  </si>
  <si>
    <t>Process Manufacturing</t>
  </si>
  <si>
    <t>Rail Transport Engineering</t>
  </si>
  <si>
    <t xml:space="preserve"> -</t>
  </si>
  <si>
    <t>Vehicle Body and Paint Operations</t>
  </si>
  <si>
    <t>Vehicle Maintenance and Repair</t>
  </si>
  <si>
    <t>Water Industry</t>
  </si>
  <si>
    <t>Wind Turbine Operations and Maintenance</t>
  </si>
  <si>
    <t>All engineering-related framework achievements </t>
  </si>
  <si>
    <t>All frameworks</t>
  </si>
  <si>
    <t xml:space="preserve">Percentage engineering-related framework achievements </t>
  </si>
  <si>
    <t>Foundation apprenticeships (level 2)</t>
  </si>
  <si>
    <t>Apprenticeships (level 3)</t>
  </si>
  <si>
    <t>Higher apprenticeship (level4+)</t>
  </si>
  <si>
    <t>0%p</t>
  </si>
  <si>
    <t>Higher apprenticeship (level4+)*</t>
  </si>
  <si>
    <t>Figure 5.22 All participants on apprenticeships by framework (2018) - Northern Ireland</t>
  </si>
  <si>
    <t>Level 2/3</t>
  </si>
  <si>
    <t>Level 3 progression</t>
  </si>
  <si>
    <t>No. female</t>
  </si>
  <si>
    <t>% female</t>
  </si>
  <si>
    <t>Construction Crafts</t>
  </si>
  <si>
    <t>Construction Technical</t>
  </si>
  <si>
    <t>Electrical and Electronic Servicing</t>
  </si>
  <si>
    <t>Electrical Distribution and Trans. Engineering</t>
  </si>
  <si>
    <t>Electrical Power Engineering</t>
  </si>
  <si>
    <t>Electrotechnical</t>
  </si>
  <si>
    <t>Furniture Production</t>
  </si>
  <si>
    <t>Gas Utilisation, Installation and Maintenance</t>
  </si>
  <si>
    <t>Heating , Ventialllation, Air Conditioning and Refridgeration</t>
  </si>
  <si>
    <t>IT and Telecoms Professional</t>
  </si>
  <si>
    <t>Land Based Service Engineering</t>
  </si>
  <si>
    <t>Light Vehicle Body and Paint Operations</t>
  </si>
  <si>
    <t>Mechanical Engineering Services (Plumbing)</t>
  </si>
  <si>
    <t>Print Production</t>
  </si>
  <si>
    <t>Printing Industry</t>
  </si>
  <si>
    <t>Vehicle Body and Paint</t>
  </si>
  <si>
    <t>Vehicle Fitting</t>
  </si>
  <si>
    <t>Vehicle Parts</t>
  </si>
  <si>
    <t>All engineering related frameworks</t>
  </si>
  <si>
    <t>Percentage engineering-related frameworks</t>
  </si>
  <si>
    <t>Source: Northern Ireland Department for the Economy, 2017/2018</t>
  </si>
  <si>
    <t>Figure 5.23 Number of further education colleges and changes across time (2013-2018) - UK</t>
  </si>
  <si>
    <t>General FE colleges</t>
  </si>
  <si>
    <t>Sixth Form colleges</t>
  </si>
  <si>
    <t>Land-based colleges</t>
  </si>
  <si>
    <t>Art, design and performing arts colleges</t>
  </si>
  <si>
    <t>Specialist designated colleges</t>
  </si>
  <si>
    <t>Source: Association of Colleges, key further education statistics, 2013-2018</t>
  </si>
  <si>
    <t>Figure 5.24 Certificates awarded  in all vocational qualifications for key STEM and engineering-related subject areas (2012-2017) - England, Wales, Northern Ireland</t>
  </si>
  <si>
    <t>Engineering:</t>
  </si>
  <si>
    <t>L2</t>
  </si>
  <si>
    <t>L3</t>
  </si>
  <si>
    <t>L4-7</t>
  </si>
  <si>
    <t>Manufacturing technologies:</t>
  </si>
  <si>
    <t>Transportation operations and maintenance:</t>
  </si>
  <si>
    <t>Building and construction:</t>
  </si>
  <si>
    <t>ICT practitioners:</t>
  </si>
  <si>
    <t>Science:</t>
  </si>
  <si>
    <t>Mathematics and statistics:</t>
  </si>
  <si>
    <t>Total engineering related sector subject areas</t>
  </si>
  <si>
    <t>Total, all vocational qualifications for all sector subject areas</t>
  </si>
  <si>
    <t>Total, all vocational qualifications for all Sector Subject Areas</t>
  </si>
  <si>
    <t>1. '-' denotes values of percentages are not available.</t>
  </si>
  <si>
    <t>2. Mathematics and statistics vocational qualifications are not available at levels 4-7.</t>
  </si>
  <si>
    <t>Figure 6.1 Engineering and technology student numbers (2010-2017) - UK</t>
  </si>
  <si>
    <t>Engineering and technology students</t>
  </si>
  <si>
    <t>All students</t>
  </si>
  <si>
    <t>Year</t>
  </si>
  <si>
    <t>2009/10</t>
  </si>
  <si>
    <t>2010/11</t>
  </si>
  <si>
    <t>Source: HESA student record 2009/10 - 2016/17</t>
  </si>
  <si>
    <t xml:space="preserve">Notes: Percentages are based on those students for whom the data in question are known. In accordance with HESA policy, any percentages calculated on a population of between 0 and 22.5 inclusive have been suppressed (denoted by ‘..’) and any counts presented rounded to the nearest five. </t>
  </si>
  <si>
    <t xml:space="preserve">As totals have also been rounded based on unrounded values, these may be greater or less than the sum of individual counts presented. </t>
  </si>
  <si>
    <t>Figure 6.2 HE entrant numbers by level of study (2007-2017) - UK</t>
  </si>
  <si>
    <t>First degree</t>
  </si>
  <si>
    <t>Other undergraduate</t>
  </si>
  <si>
    <t xml:space="preserve">Taught postgraduate </t>
  </si>
  <si>
    <t xml:space="preserve">Research postgraduate </t>
  </si>
  <si>
    <t>2006/07</t>
  </si>
  <si>
    <t>2007/08</t>
  </si>
  <si>
    <t>2008/09</t>
  </si>
  <si>
    <r>
      <t>992,125</t>
    </r>
    <r>
      <rPr>
        <sz val="11"/>
        <color theme="1"/>
        <rFont val="Times New Roman"/>
        <family val="1"/>
      </rPr>
      <t> </t>
    </r>
  </si>
  <si>
    <t>Source: HESA student record 2006/07 - 2016/17</t>
  </si>
  <si>
    <t>Figure 6.3 HE students by degree level and mode of study (2012-2017) - UK</t>
  </si>
  <si>
    <t>2011 to 2012</t>
  </si>
  <si>
    <t>2012 to 2013</t>
  </si>
  <si>
    <t>2013 to 2014</t>
  </si>
  <si>
    <t>2014 to 2015</t>
  </si>
  <si>
    <t>2015 to 2016</t>
  </si>
  <si>
    <t>2016 to 2017</t>
  </si>
  <si>
    <t>Part time</t>
  </si>
  <si>
    <t>Annual change</t>
  </si>
  <si>
    <t>Full time</t>
  </si>
  <si>
    <t>Research postgraduate</t>
  </si>
  <si>
    <t>All degree levels</t>
  </si>
  <si>
    <t>1% </t>
  </si>
  <si>
    <t>Source: HESA student record 2011/12 - 2016/17</t>
  </si>
  <si>
    <t>Over 21 years old</t>
  </si>
  <si>
    <t xml:space="preserve">Low participation neighbourhood </t>
  </si>
  <si>
    <t>Source: HESA student record 2016/17</t>
  </si>
  <si>
    <t>Figure 6.5 International students entering UK HE by domicile (2007-2017) - UK</t>
  </si>
  <si>
    <t>EU students</t>
  </si>
  <si>
    <t>Non EU students</t>
  </si>
  <si>
    <t>Figure 6.6 HE students by gender (2004-2017) - UK</t>
  </si>
  <si>
    <t>All</t>
  </si>
  <si>
    <t>2003/04</t>
  </si>
  <si>
    <t>2004/05</t>
  </si>
  <si>
    <t>2005/06</t>
  </si>
  <si>
    <t>Source: HESA student record 2003/04 - 2016/17</t>
  </si>
  <si>
    <t>Figure 6.7 UK domiciled students by ethnic group (2004-2017) - UK</t>
  </si>
  <si>
    <t>Black</t>
  </si>
  <si>
    <t>Asian</t>
  </si>
  <si>
    <t>Mixed</t>
  </si>
  <si>
    <t>Other</t>
  </si>
  <si>
    <t>% UK domiciled</t>
  </si>
  <si>
    <t>% part time</t>
  </si>
  <si>
    <t>% BME*</t>
  </si>
  <si>
    <t>% low participation neighbourhood*</t>
  </si>
  <si>
    <t>Taught postgraduate</t>
  </si>
  <si>
    <t xml:space="preserve">All degree levels </t>
  </si>
  <si>
    <t>* Applicable to UK domiciled students only</t>
  </si>
  <si>
    <t>Engineering and technology discipline</t>
  </si>
  <si>
    <t>General engineering</t>
  </si>
  <si>
    <t>Civil engineering</t>
  </si>
  <si>
    <t>Mechanical engineering</t>
  </si>
  <si>
    <t>Aerospace engineering</t>
  </si>
  <si>
    <t>Electronic &amp; electrical engineering</t>
  </si>
  <si>
    <t>Production &amp; manufacturing engineering</t>
  </si>
  <si>
    <t>Chemical, process &amp; energy engineering</t>
  </si>
  <si>
    <t>All other engineering disciplines</t>
  </si>
  <si>
    <t>Technology disciplines</t>
  </si>
  <si>
    <t>Mode of study</t>
  </si>
  <si>
    <t>Domicile</t>
  </si>
  <si>
    <t>Gender</t>
  </si>
  <si>
    <t>Ethnic group (UK domiciled only)</t>
  </si>
  <si>
    <t>Disability status</t>
  </si>
  <si>
    <t>EU</t>
  </si>
  <si>
    <t>Non EU</t>
  </si>
  <si>
    <t>Disabled</t>
  </si>
  <si>
    <t>No known disability</t>
  </si>
  <si>
    <t>STEM subjects</t>
  </si>
  <si>
    <t>Agriculture &amp; related subjects</t>
  </si>
  <si>
    <t>Architecture, building &amp; planning</t>
  </si>
  <si>
    <t>Biological sciences</t>
  </si>
  <si>
    <t>Computer science</t>
  </si>
  <si>
    <t>Engineering &amp; technology (H0-J9)</t>
  </si>
  <si>
    <t>Engineering disciplines (H0-H9)</t>
  </si>
  <si>
    <t>(H0) Broadly-based programmes within engineering &amp; technology</t>
  </si>
  <si>
    <t>(H1) General engineering</t>
  </si>
  <si>
    <t>(H2) Civil engineering</t>
  </si>
  <si>
    <t>(H3) Mechanical engineering</t>
  </si>
  <si>
    <t>(H4) Aerospace engineering</t>
  </si>
  <si>
    <t>(H5) Naval architecture</t>
  </si>
  <si>
    <t>(H6) Electronic &amp; electrical engineering</t>
  </si>
  <si>
    <t>(H7) Production &amp; manufacturing engineering</t>
  </si>
  <si>
    <t>(H8) Chemical, process &amp; energy engineering</t>
  </si>
  <si>
    <t>(H9) Others in engineering</t>
  </si>
  <si>
    <t>Technology disciplines (J1-J9)</t>
  </si>
  <si>
    <t>(J1) Minerals technology</t>
  </si>
  <si>
    <t>(J2) Metallurgy</t>
  </si>
  <si>
    <t>..</t>
  </si>
  <si>
    <t>(J3) Ceramics &amp; glass</t>
  </si>
  <si>
    <t>(J4) Polymers &amp; textiles</t>
  </si>
  <si>
    <t>(J5) Materials technology not otherwise specified</t>
  </si>
  <si>
    <t>(J6) Maritime technology</t>
  </si>
  <si>
    <t>(J7) Biotechnology</t>
  </si>
  <si>
    <t>(J9) Others in technology</t>
  </si>
  <si>
    <t>Mathematical sciences</t>
  </si>
  <si>
    <t>Medicine &amp; dentistry</t>
  </si>
  <si>
    <t>Physical sciences</t>
  </si>
  <si>
    <t>Subjects allied to medicine</t>
  </si>
  <si>
    <t>Veterinary science</t>
  </si>
  <si>
    <t>Total STEM</t>
  </si>
  <si>
    <t>Non STEM subjects</t>
  </si>
  <si>
    <t>Business &amp; administrative studies</t>
  </si>
  <si>
    <t>Combined</t>
  </si>
  <si>
    <t>Creative arts &amp; design</t>
  </si>
  <si>
    <t>Historical &amp; philosophical studies</t>
  </si>
  <si>
    <t>Languages</t>
  </si>
  <si>
    <t>Law</t>
  </si>
  <si>
    <t>Mass communications &amp; documentation</t>
  </si>
  <si>
    <t>Social studies</t>
  </si>
  <si>
    <t>Total non STEM</t>
  </si>
  <si>
    <t>HND</t>
  </si>
  <si>
    <t>Foundation degree</t>
  </si>
  <si>
    <t>All 'other undergraduate' course aims</t>
  </si>
  <si>
    <t>Engineering &amp; technology</t>
  </si>
  <si>
    <t>STEM total</t>
  </si>
  <si>
    <t>Other engineering disciplines</t>
  </si>
  <si>
    <t xml:space="preserve">Mode of study </t>
  </si>
  <si>
    <t xml:space="preserve">Full time </t>
  </si>
  <si>
    <t xml:space="preserve">No known disability </t>
  </si>
  <si>
    <t xml:space="preserve">All other engineering disciplines </t>
  </si>
  <si>
    <t>Ethnic group (UK-domiciled only)</t>
  </si>
  <si>
    <t>Figure 6.18 Engineering and technology first degree qualifiers by mode of study, domicile, gender and ethnic group (2006-2017) - UK</t>
  </si>
  <si>
    <t>Mode</t>
  </si>
  <si>
    <t>Female and male (excludes Other) * Academic year (ACYEAR) Crosstabulation</t>
  </si>
  <si>
    <t>Academic year (ACYEAR)</t>
  </si>
  <si>
    <t>Female and male (excludes Other)</t>
  </si>
  <si>
    <t>Count</t>
  </si>
  <si>
    <t>% within Academic year (ACYEAR)</t>
  </si>
  <si>
    <t>Total engineering and technology first degree qualifiers</t>
  </si>
  <si>
    <t>Source: HESA student record 2005/06 - 2016/17</t>
  </si>
  <si>
    <t>Figure 6.18a General engineering first degree qualifiers by mode of study, domicile, gender and ethnic group (2006-2017) - UK</t>
  </si>
  <si>
    <t>Total general engineering first degree qualifiers</t>
  </si>
  <si>
    <t>Figure 6.18b Civil engineering first degree qualifiers by mode of study, domicile, gender and ethnic group (2006-2017) - UK</t>
  </si>
  <si>
    <t>Total civil engineering first degree qualifiers</t>
  </si>
  <si>
    <t>Figure 6.18c Mechanical engineering first degree qualifiers by mode of study, domicile, gender and ethnic group (2006-2017) - UK</t>
  </si>
  <si>
    <t>Total mechanical engineering first degree qualifiers</t>
  </si>
  <si>
    <t>Figure 6.18d Aerospace engineering first degree qualifiers by mode of study, domicile, gender and ethnic group (2006-2017) - UK</t>
  </si>
  <si>
    <t>Total aerospace engineering first degree qualifiers</t>
  </si>
  <si>
    <t>Figure 6.18e Electronic and electrical engineering first degree qualifiers by mode of study, domicile, gender and ethnic group (2006-2017) - UK</t>
  </si>
  <si>
    <t>Total electronic and electrical engineering first degree qualifiers</t>
  </si>
  <si>
    <t>Figure 6.18f Production and manufacturing engineering first degree qualifiers by mode of study, domicile, gender and ethnic group (2006-2017) - UK</t>
  </si>
  <si>
    <t>Total production and manufacturing engineering first degree qualifiers</t>
  </si>
  <si>
    <t>Figure 6.18g Chemical, process, and energy engineering first degree qualifiers by mode of study, domicile, gender and ethnic group (2006-2017) - UK</t>
  </si>
  <si>
    <t>Total chemical, process, and energy engineering first degree qualifiers</t>
  </si>
  <si>
    <t>Gender (exc. 'Other')</t>
  </si>
  <si>
    <t>Ethnic group (UK domiciled with known ethnicity only)</t>
  </si>
  <si>
    <t>All engineering and technology (H0-J9)</t>
  </si>
  <si>
    <t>First class/2:1</t>
  </si>
  <si>
    <t>First class honours</t>
  </si>
  <si>
    <t>Upper second class honours</t>
  </si>
  <si>
    <t>Lower second class honours</t>
  </si>
  <si>
    <t>Third class honours/Pass</t>
  </si>
  <si>
    <t>First or upper second</t>
  </si>
  <si>
    <t>Ethnicity (UK-domiciled only)</t>
  </si>
  <si>
    <t>No known disability (inc. unknowns)</t>
  </si>
  <si>
    <t>All first degree qualifiers</t>
  </si>
  <si>
    <t>Non STEM total</t>
  </si>
  <si>
    <t>All subject areas</t>
  </si>
  <si>
    <t>Figure 6.24 Engineering and technology postgraduate taught qualifiers by mode of study, domicile, gender and ethnic group (2006-2017) - UK</t>
  </si>
  <si>
    <t>Total engineering and technology PGT qualifiers</t>
  </si>
  <si>
    <t>Figure 6.24a General engineering postgraduate taught qualifiers by mode of study, domicile, gender and ethnic group (2006-2017) - UK</t>
  </si>
  <si>
    <t>Non-EU</t>
  </si>
  <si>
    <t>Total general engineering PGT qualifiers</t>
  </si>
  <si>
    <t>Figure 6.24b Civil engineering postgraduate taught qualifiers by mode of study, domicile, gender and ethnic group (2006-2017) - UK</t>
  </si>
  <si>
    <t>Total civil engineering PGT qualifiers</t>
  </si>
  <si>
    <t>Figure 6.24c Mechanical engineering postgraduate taught qualifiers by mode of study, domicile, gender and ethnic group (2006-2017) - UK</t>
  </si>
  <si>
    <t>Total mechanical engineering PGT qualifiers</t>
  </si>
  <si>
    <t>Figure 6.24d Aerospace engineering postgraduate taught qualifiers by mode of study, domicile, gender and ethnic group (2006-2017) - UK</t>
  </si>
  <si>
    <t>Total aerospace engineering PGT qualifiers</t>
  </si>
  <si>
    <t>Figure 6.24e Electronic and electrical engineering postgraduate taught qualifiers by mode of study, domicile, gender and ethnic group (2006-2017) - UK</t>
  </si>
  <si>
    <t>Total electronic and electrical engineering PGT qualifiers</t>
  </si>
  <si>
    <t>Figure 6.24f Production and manufacturing engineering postgraduate taught qualifiers by mode of study, domicile, gender and ethnic group (2006-2017) - UK</t>
  </si>
  <si>
    <t>Total production and manufacturing engineering PGT qualifiers</t>
  </si>
  <si>
    <t>Figure 6.24g Chemical, process, and energy engineering engineering postgraduate taught qualifiers by mode of study, domicile, gender and ethnic group (2006-2017) - UK</t>
  </si>
  <si>
    <t>Total chemical, process, and energy engineering PGT qualifiers</t>
  </si>
  <si>
    <t>Figure 6.25 Engineering and technology postgraduate research qualifiers by mode of study, domicile, gender and ethnic group (2006-2017) - UK</t>
  </si>
  <si>
    <t>Total engineering and technology PGR qualifiers</t>
  </si>
  <si>
    <t>Figure 6.25a General engineering postgraduate research qualifiers by mode of study, domicile, gender and ethnic group (2006-2017) - UK</t>
  </si>
  <si>
    <t>Total general engineering PGR qualifiers</t>
  </si>
  <si>
    <t>Figure 6.25b Civil engineering postgraduate research qualifiers by mode of study, domicile, gender and ethnic group (2006-2017) - UK</t>
  </si>
  <si>
    <t>Total civil engineering and technology PGR qualifiers</t>
  </si>
  <si>
    <t>Figure 6.25c Mechanical engineering postgraduate research qualifiers by mode of study, domicile, gender and ethnic group (2006-2017) - UK</t>
  </si>
  <si>
    <t>Total mechanical engineering PGR qualifiers</t>
  </si>
  <si>
    <t>Figure 6.25d Aerospace engineering postgraduate research qualifiers by mode of study, domicile, gender and ethnic group (2006-2017) - UK</t>
  </si>
  <si>
    <t>Total aerospace engineering PGR qualifiers</t>
  </si>
  <si>
    <t>Figure 6.25e Electronic and electrical engineering postgraduate research qualifiers by mode of study, domicile, gender and ethnic group (2006-2017) - UK</t>
  </si>
  <si>
    <t>Total electronic and electrical engineering PGR qualifiers</t>
  </si>
  <si>
    <t>Figure 6.25f Production and manufacturing engineering postgraduate research qualifiers by mode of study, domicile, gender and ethnic group (2006-2017) - UK</t>
  </si>
  <si>
    <t>Total production and manufacturing engineering PGR qualifiers</t>
  </si>
  <si>
    <t>Figure 6.25g Chemical, process, and energy engineering postgraduate research qualifiers by mode of study, domicile, gender and ethnic group (2006-2017) - UK</t>
  </si>
  <si>
    <t>Total chemical, process, and energy engineering PGR qualifiers</t>
  </si>
  <si>
    <t>Ethnic group (UK domiciled)</t>
  </si>
  <si>
    <t>Doctorate</t>
  </si>
  <si>
    <t>Other postgraduate research qualification</t>
  </si>
  <si>
    <t>Figure 7.1 Mid-year population estimates (1971 -2017) – UK</t>
  </si>
  <si>
    <t>Mid-year</t>
  </si>
  <si>
    <t>Population estimate</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</si>
  <si>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</si>
  <si>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</si>
  <si>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</si>
  <si>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</si>
  <si>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</si>
  <si>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</si>
  <si>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</si>
  <si>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</si>
  <si>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</si>
  <si>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</si>
  <si>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</si>
  <si>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</si>
  <si>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</si>
  <si>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</si>
  <si>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</si>
  <si>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</si>
  <si>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</si>
  <si>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</si>
  <si>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</si>
  <si>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</si>
  <si>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</si>
  <si>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</si>
  <si>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</si>
  <si>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</si>
  <si>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</si>
  <si>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</si>
  <si>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</si>
  <si>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</si>
  <si>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</si>
  <si>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</si>
  <si>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</si>
  <si>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</si>
  <si>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</si>
  <si>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</si>
  <si>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</si>
  <si>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</si>
  <si>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</si>
  <si>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</si>
  <si>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</si>
  <si>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</si>
  <si>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</si>
  <si>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</si>
  <si>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</si>
  <si>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</si>
  <si>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Source: ONS 2018</t>
  </si>
  <si>
    <t>Figure 7.2 Population change (1992-2017) – UK</t>
  </si>
  <si>
    <t>Births minus deaths</t>
  </si>
  <si>
    <t>Net international migration &amp; other</t>
  </si>
  <si>
    <t>Overall net change</t>
  </si>
  <si>
    <t>157.3</t>
  </si>
  <si>
    <t>-11.4</t>
  </si>
  <si>
    <t>145.9</t>
  </si>
  <si>
    <t>Source: ONS, National Records of Scotland, Northern Ireland Statistics and Research Agency 2018</t>
  </si>
  <si>
    <t xml:space="preserve">1. Figures may not add exactly due to rounding.
</t>
  </si>
  <si>
    <t>2. Other changes comprises changes to the size of armed forces stationed in the UK and other special population adjustments; and is combined with net international migration for the purposes of this graph.</t>
  </si>
  <si>
    <t>Unit: Thousand</t>
  </si>
  <si>
    <t>Figure 7.3 Population growth by nation (2007-2017 and 2016-2017) – UK</t>
  </si>
  <si>
    <t>Population mid-2017</t>
  </si>
  <si>
    <t>Proportion of UK population</t>
  </si>
  <si>
    <t>Change over 10 years (%)</t>
  </si>
  <si>
    <t>Figure 7.4 Age profile of the population (1996 and 2017) – UK</t>
  </si>
  <si>
    <t>0-15</t>
  </si>
  <si>
    <t>16-64</t>
  </si>
  <si>
    <t>65+</t>
  </si>
  <si>
    <t>Source: ONS, Overview of the UK population: July 2017, November 2018</t>
  </si>
  <si>
    <t>Figure 7.5 Population projections by country (2016-2041) – UK</t>
  </si>
  <si>
    <r>
      <t xml:space="preserve">Figure 7.6 Employment, unemployment and inactivity rates by nation/region (2017 and </t>
    </r>
    <r>
      <rPr>
        <b/>
        <sz val="11"/>
        <rFont val="Calibri"/>
        <family val="2"/>
        <scheme val="minor"/>
      </rPr>
      <t>2018)</t>
    </r>
    <r>
      <rPr>
        <b/>
        <sz val="11"/>
        <color rgb="FFFF0000"/>
        <rFont val="Calibri"/>
        <family val="2"/>
        <scheme val="minor"/>
      </rPr>
      <t xml:space="preserve"> </t>
    </r>
    <r>
      <rPr>
        <b/>
        <sz val="11"/>
        <color theme="1"/>
        <rFont val="Calibri"/>
        <family val="2"/>
        <scheme val="minor"/>
      </rPr>
      <t>– UK</t>
    </r>
  </si>
  <si>
    <t>April to June 2018</t>
  </si>
  <si>
    <r>
      <t>Employment rate</t>
    </r>
    <r>
      <rPr>
        <b/>
        <vertAlign val="superscript"/>
        <sz val="11"/>
        <color rgb="FF009B74"/>
        <rFont val="Calibri"/>
        <family val="2"/>
      </rPr>
      <t>1</t>
    </r>
    <r>
      <rPr>
        <b/>
        <sz val="11"/>
        <color rgb="FF009B74"/>
        <rFont val="Calibri"/>
        <family val="2"/>
      </rPr>
      <t xml:space="preserve"> (%) aged 16 to 64 </t>
    </r>
  </si>
  <si>
    <r>
      <t>Unemployment rate</t>
    </r>
    <r>
      <rPr>
        <b/>
        <vertAlign val="superscript"/>
        <sz val="11"/>
        <color rgb="FF009B74"/>
        <rFont val="Calibri"/>
        <family val="2"/>
      </rPr>
      <t>2</t>
    </r>
    <r>
      <rPr>
        <b/>
        <sz val="11"/>
        <color rgb="FF009B74"/>
        <rFont val="Calibri"/>
        <family val="2"/>
      </rPr>
      <t xml:space="preserve"> (%) aged 16 and over </t>
    </r>
  </si>
  <si>
    <r>
      <t>Inactivity rate</t>
    </r>
    <r>
      <rPr>
        <b/>
        <vertAlign val="superscript"/>
        <sz val="11"/>
        <color rgb="FF009B74"/>
        <rFont val="Calibri"/>
        <family val="2"/>
      </rPr>
      <t xml:space="preserve">3 </t>
    </r>
    <r>
      <rPr>
        <b/>
        <sz val="11"/>
        <color rgb="FF009B74"/>
        <rFont val="Calibri"/>
        <family val="2"/>
      </rPr>
      <t>(%) aged 16 to 64 (March to May 2017)</t>
    </r>
  </si>
  <si>
    <t xml:space="preserve">     North West </t>
  </si>
  <si>
    <t xml:space="preserve">Northern Ireland </t>
  </si>
  <si>
    <t>Source: ONS, Labour Force Survey, April to June, 2018</t>
  </si>
  <si>
    <t>1. Calculation of headline employment rate: Number of employed people aged from 16 to 64 divided by the population aged from 16 to 64. Population is the sum of employed plus unemployed plus inactive.</t>
  </si>
  <si>
    <t>2. Calculation of headline unemployment rate: Number of unemployed people aged 16 and over divided by the sum of employed people aged 16 and over plus unemployed people aged 16 and over.</t>
  </si>
  <si>
    <t>3. Calculation of headline economic inactivity rate: Number of economically inactive people aged from 16 to 64 divided by the population aged from 16 to 64. Population is the sum of employed plus unemployed plus inactive.</t>
  </si>
  <si>
    <t>April to June 2017</t>
  </si>
  <si>
    <t xml:space="preserve">Employment rate (%) aged 16 to 64 </t>
  </si>
  <si>
    <t xml:space="preserve">Unemployment rate (%) aged 16 and over </t>
  </si>
  <si>
    <t xml:space="preserve">Inactivity rate (%) aged 16 to 64 </t>
  </si>
  <si>
    <t>Source: ONS, Labour Force Survey, April to June, 2017</t>
  </si>
  <si>
    <t>Figure 7.7 Proportion of UK workforce, engineering sector and engineering occupations within the engineering sector by nationality profile, ethnic profile and gender (2018) – UK</t>
  </si>
  <si>
    <t>UK workforce</t>
  </si>
  <si>
    <t>Engineering occupations within sector</t>
  </si>
  <si>
    <t>Non UK</t>
  </si>
  <si>
    <t>Figure 7.8 Employment in VAT and/or PAYE based enterprises in engineering major industries (2017 and 2018) – UK</t>
  </si>
  <si>
    <t>Engineering footprint</t>
  </si>
  <si>
    <t>% footprint</t>
  </si>
  <si>
    <t>% whole economy</t>
  </si>
  <si>
    <t>Yorkshire and The Humber</t>
  </si>
  <si>
    <t>Source: ONS, Inter Departmental Business Register 2017 and 2018</t>
  </si>
  <si>
    <t xml:space="preserve">Notes: </t>
  </si>
  <si>
    <t>1. "-" denotes data has been suppressed. Statistical disclosure control methodology has been applied to ensure no individual or organisation is identifiable</t>
  </si>
  <si>
    <t>2. "Other" category includes Electricity, Water, Repair of Motor Vehicles, Transportation, Professional, Administrative, Public and Other Services industries</t>
  </si>
  <si>
    <t xml:space="preserve">Figure 7.8a Employment of VAT and/or PAYE based enterprises in engineering major industries (2017 and 2018) – UK </t>
  </si>
  <si>
    <t>Information &amp; Communication</t>
  </si>
  <si>
    <t>Source: ONS, Inter Department Business Register 2017 and 2018</t>
  </si>
  <si>
    <t xml:space="preserve">Note: "-" denotes data has been suppressed. Statistical disclosure control methodology has been applied to ensure no individual or organisation is identifiable. </t>
  </si>
  <si>
    <t>Figure 7.9 Employment in VAT and/or PAYE based enterprises in engineering major industries (2017 and 2018) – UK</t>
  </si>
  <si>
    <t>Note: Other" category includes Electricity, Water, Repair of Motor Vehicles, Transportation, Professional, Administrative, Public and Other Services industries</t>
  </si>
  <si>
    <t>Figure 7.10 Employment within the EngineeringUK SIC footprint (including engineering occupations) by industry (2018) – UK</t>
  </si>
  <si>
    <t>Mining and quarrying industries</t>
  </si>
  <si>
    <t>Manufacturing industries</t>
  </si>
  <si>
    <t>Electricity, gas, steam and air conditioning supply industries</t>
  </si>
  <si>
    <t>Water supply, sewerage, waste management and remedial industries</t>
  </si>
  <si>
    <t>Construction industries</t>
  </si>
  <si>
    <t>Wholesale and retail trade, repair of motor vehicle industries</t>
  </si>
  <si>
    <t>Transportation and storage industries</t>
  </si>
  <si>
    <t>Information and communication industries</t>
  </si>
  <si>
    <t>Professional, scientific and technical activities industries</t>
  </si>
  <si>
    <t>Administrative and support service activities industries</t>
  </si>
  <si>
    <t>Public administration and defence, compulsory social industries</t>
  </si>
  <si>
    <t>Other service industries</t>
  </si>
  <si>
    <t>Source: ONS, Labour Force Survey, April to June 2018</t>
  </si>
  <si>
    <t>Figure 7.11 Employment within and outside of the EngineeringUK SIC footprint by enterprise size (2018) – UK</t>
  </si>
  <si>
    <t>Size band</t>
  </si>
  <si>
    <t>Engineering occupations outside sector</t>
  </si>
  <si>
    <t>Under 25 employees</t>
  </si>
  <si>
    <t>25-49 employees</t>
  </si>
  <si>
    <t>50-499 employees</t>
  </si>
  <si>
    <t>500+ employees</t>
  </si>
  <si>
    <t>Figure 7.12 Employment within and outside of the EngineeringUK SIC footprint by nation/region and percentage of total employment (2018) – UK</t>
  </si>
  <si>
    <t>Figure 7.13 Employment within the EngineeringUK SIC footprint by nation/region and percentage of total employment (2018) – UK</t>
  </si>
  <si>
    <t>Change over time</t>
  </si>
  <si>
    <t>1. "-" denotes suppression. Statistical disclosure control methodology has been applied to ensure no individual or organisation is identifiable</t>
  </si>
  <si>
    <t>2. Other" category includes Electricity, Water, Repair of Motor Vehicles, Transportation, Professional, Administrative, Public and Other Services industries</t>
  </si>
  <si>
    <t>Figure 7.13a Employment of VAT and/or PAYE based enterprises in engineering major industries by employment size band and nation/region (2017 and 2018)</t>
  </si>
  <si>
    <t>2018</t>
  </si>
  <si>
    <t>Note: Other" category includes Mining and Quarrying, Electricity, Water, Transportation, Professional, Administrative, Public and Other Services industries</t>
  </si>
  <si>
    <t>Figure 7.14 Employment within the EngineeringUK SIC footprint by nation/region (including engineering and non engineering occcupations) (2018) – UK</t>
  </si>
  <si>
    <t xml:space="preserve">Non-engineering jobs in the engineering sector </t>
  </si>
  <si>
    <t>Engineering jobs in the engineering sector</t>
  </si>
  <si>
    <t>Figure 7.15 Employment within and outside of the EngineeringUK SIC footprint (including engineering occupations) by occupation (2018) – UK</t>
  </si>
  <si>
    <t>Occupation</t>
  </si>
  <si>
    <t xml:space="preserve">Engineering sector </t>
  </si>
  <si>
    <t>Managers, directors and senior officials</t>
  </si>
  <si>
    <t>Professional occupations</t>
  </si>
  <si>
    <t>Associate professional and technical occupations</t>
  </si>
  <si>
    <t>Administrative and secretarial occupations</t>
  </si>
  <si>
    <t>Skilled trades occupations</t>
  </si>
  <si>
    <t>Sales and service occupations</t>
  </si>
  <si>
    <t>Process, plant and machine operatives</t>
  </si>
  <si>
    <t>Elementary occupations</t>
  </si>
  <si>
    <t>Figure 7.16 Employment within the EngineeringUK SIC footprint by occupation and industry (2018) – UK</t>
  </si>
  <si>
    <t>Managerial, professional, technical</t>
  </si>
  <si>
    <t>Other non-manual</t>
  </si>
  <si>
    <t>Skilled craft</t>
  </si>
  <si>
    <t>Semi- and unskilled</t>
  </si>
  <si>
    <t>Figure 7.17 Proportion of workers within the EngineeringUK SOC footprint by industry (2018) – UK</t>
  </si>
  <si>
    <t>Figure 7.18 Gender profile of the total workforce and engineering sector workers (including engineering and non engineering occupations) (2018) – UK</t>
  </si>
  <si>
    <t>Engineering occupations within engineering workforce</t>
  </si>
  <si>
    <t>Engineering occupations outside engineering workforce</t>
  </si>
  <si>
    <t>Engineering workforce</t>
  </si>
  <si>
    <t>Non-engineering occupations within engineering workforce</t>
  </si>
  <si>
    <t>Total workforce</t>
  </si>
  <si>
    <t>Figure 7.19 Employment within and outside of the EngineeringUK SIC footprint by gender and industry (2018) – UK</t>
  </si>
  <si>
    <t>Figure 7.20 Employment within the EngineeringUK SIC footprint (including engineering occupations) by ethnicity and industry (2016 and 2018) – UK</t>
  </si>
  <si>
    <t xml:space="preserve">Black </t>
  </si>
  <si>
    <t xml:space="preserve">Asian </t>
  </si>
  <si>
    <t xml:space="preserve">Mixed </t>
  </si>
  <si>
    <t xml:space="preserve">Other </t>
  </si>
  <si>
    <t>Engineering sector (all jobs)</t>
  </si>
  <si>
    <t>Engineering jobs within sector</t>
  </si>
  <si>
    <t>Source: ONS, Labour Force Survey, average of April to June 2016-2018 quarters</t>
  </si>
  <si>
    <t>Figure 7.21 Employment within the EngineeringUK SIC footprint by mean age (2018) – UK</t>
  </si>
  <si>
    <t>Mean age (years)</t>
  </si>
  <si>
    <t>Figure 7.22 Employment within engineering occupations by industry outside of the EngineeringUK SIC footprint (2018) – UK</t>
  </si>
  <si>
    <t>Agriculture, forestry and fishing industries</t>
  </si>
  <si>
    <t>Accommodation and food service industries</t>
  </si>
  <si>
    <t>Financial and insurance activities</t>
  </si>
  <si>
    <t>Real estate activities</t>
  </si>
  <si>
    <t>Public administration and defence; compulsory social security</t>
  </si>
  <si>
    <t>Education industries</t>
  </si>
  <si>
    <t>Human health and social work activities</t>
  </si>
  <si>
    <t>Arts, education and recreation activities</t>
  </si>
  <si>
    <t>Activities of extraterritorial organisations and bodies</t>
  </si>
  <si>
    <t>All non-engineering industries</t>
  </si>
  <si>
    <t>Figure 7.23 Employment by size of employer, EngineeringUK sectoral footprint and occupational footprint (2018) – UK</t>
  </si>
  <si>
    <t>All engineering occupations</t>
  </si>
  <si>
    <t>All employees</t>
  </si>
  <si>
    <t>Figure 7.24 EngineeringUK occupational footprint by nation/region and percentage of total employment (2018) – UK</t>
  </si>
  <si>
    <t>Engineering jobs within the engineering sector</t>
  </si>
  <si>
    <t>Engineering jobs outside of the engineering sector</t>
  </si>
  <si>
    <t>Figure 7.25 Proportion of workers in the EngineeringUK occupational footprint by occupation (2018) – UK</t>
  </si>
  <si>
    <t>Engineering occupations outside of sector</t>
  </si>
  <si>
    <t>Engineering occupations across sectors</t>
  </si>
  <si>
    <t>Note: Because no engineering SOC codes fall within major groups 4, 6 or 8, these major groups have been omitted from this figure</t>
  </si>
  <si>
    <t>Figure 8.1 First destinations of full time leavers who graduated in the academic year 2016 to 2017 by level of study and domicile – UK</t>
  </si>
  <si>
    <t>Full time work</t>
  </si>
  <si>
    <t>Part time work</t>
  </si>
  <si>
    <t>Full time or part time study</t>
  </si>
  <si>
    <t>Work and further study</t>
  </si>
  <si>
    <t>Unemployed</t>
  </si>
  <si>
    <t>Figure 8.3 First destinations of full time UK domiciled leavers who graduated in the academic year 2016 to 2017 by level of study and gender – UK</t>
  </si>
  <si>
    <r>
      <t xml:space="preserve">Figure 8.4 </t>
    </r>
    <r>
      <rPr>
        <b/>
        <sz val="11"/>
        <rFont val="Times New Roman"/>
        <family val="1"/>
      </rPr>
      <t> </t>
    </r>
    <r>
      <rPr>
        <b/>
        <sz val="11"/>
        <rFont val="Calibri"/>
        <family val="2"/>
      </rPr>
      <t>First destinations of full time UK domiciled leavers who graduated in the academic year 2016 to 2017 by level of study and ethnicity – UK</t>
    </r>
  </si>
  <si>
    <t>Doctorates</t>
  </si>
  <si>
    <t>No known disability (including unknowns)</t>
  </si>
  <si>
    <t>Postgraduate (taught)</t>
  </si>
  <si>
    <t>Postgraduate (research)</t>
  </si>
  <si>
    <r>
      <t xml:space="preserve">Figure 8.5 Country of employment of full time first degree leavers who graduated in the academic year 2016 to 2017 by subject area – UK </t>
    </r>
    <r>
      <rPr>
        <b/>
        <sz val="8"/>
        <rFont val="Times New Roman"/>
        <family val="1"/>
      </rPr>
      <t> </t>
    </r>
  </si>
  <si>
    <t>Overseas</t>
  </si>
  <si>
    <t xml:space="preserve"> No. </t>
  </si>
  <si>
    <t>UK domiciled</t>
  </si>
  <si>
    <t>EU domiciled</t>
  </si>
  <si>
    <t xml:space="preserve">Non STEM subjects </t>
  </si>
  <si>
    <t xml:space="preserve">All subjects </t>
  </si>
  <si>
    <t>Figure 8.6 Leaving destination of full time UK domiciled first degree leavers who graduated in the academic year 2016 to 2017 by leaving subject area – UK</t>
  </si>
  <si>
    <t xml:space="preserve">Total STEM </t>
  </si>
  <si>
    <t xml:space="preserve">Total non STEM </t>
  </si>
  <si>
    <t xml:space="preserve">Figure 8.7 Country of employment of other full time undergraduate leavers who graduated in the academic year 2016 to 2017 by subject area (all and foundation degrees) – UK
</t>
  </si>
  <si>
    <t>Other undergraduate leavers</t>
  </si>
  <si>
    <t>Figure 8.8 First destinations of other full time UK domiciled undergraduate leavers who graduated in the academic year 2016 to 2017 by subject area (all and foundation degrees) – UK</t>
  </si>
  <si>
    <t>Other undergraduates leavers</t>
  </si>
  <si>
    <t xml:space="preserve"> Total </t>
  </si>
  <si>
    <t>(H0) Broadly based programmes within engineering and technology</t>
  </si>
  <si>
    <t>(J3) Ceramics and glass</t>
  </si>
  <si>
    <t>(J4) Polymers and textiles</t>
  </si>
  <si>
    <t xml:space="preserve">No. </t>
  </si>
  <si>
    <t>Research postgraduates</t>
  </si>
  <si>
    <t>Other undergraduates</t>
  </si>
  <si>
    <t>(J3) Ceramics and glasses</t>
  </si>
  <si>
    <t>Engineering &amp; technology  total (H0-J9)</t>
  </si>
  <si>
    <t>Engineering &amp; technology total (H0-J9)</t>
  </si>
  <si>
    <t>BME Total</t>
  </si>
  <si>
    <t>Other graduates total</t>
  </si>
  <si>
    <t>Engineering occupation</t>
  </si>
  <si>
    <t>Core engineering</t>
  </si>
  <si>
    <t>Related engineering</t>
  </si>
  <si>
    <t>Non engineering occupation</t>
  </si>
  <si>
    <t xml:space="preserve">First degree </t>
  </si>
  <si>
    <t>Postgraduates (taught)</t>
  </si>
  <si>
    <t>Not engineering occupation</t>
  </si>
  <si>
    <t>Engineering and Technology</t>
  </si>
  <si>
    <t>Other subjects</t>
  </si>
  <si>
    <t>Engineering Occupation</t>
  </si>
  <si>
    <t>Non-Engineering Occupation</t>
  </si>
  <si>
    <t>All non engineering and technology subjects</t>
  </si>
  <si>
    <t>Engineering occupations</t>
  </si>
  <si>
    <t>Mechanical engineers</t>
  </si>
  <si>
    <t>Civil engineers</t>
  </si>
  <si>
    <t>Engineering professionals n.e.c.</t>
  </si>
  <si>
    <t>Design and development engineers</t>
  </si>
  <si>
    <t>Production and process engineers</t>
  </si>
  <si>
    <t>Programmers and software development professionals</t>
  </si>
  <si>
    <t>Electrical engineers</t>
  </si>
  <si>
    <t>Engineering technicians</t>
  </si>
  <si>
    <t>Electronics engineers</t>
  </si>
  <si>
    <t>Information technology and telecommunications professionals n.e.c.</t>
  </si>
  <si>
    <t>Non engineering occupations</t>
  </si>
  <si>
    <t>Sales and retail assistants</t>
  </si>
  <si>
    <t>Photographers, audio-visual and broadcasting equipment operators</t>
  </si>
  <si>
    <t>University researchers, unspecified discipline</t>
  </si>
  <si>
    <t>Business and related associate professionals n.e.c.</t>
  </si>
  <si>
    <t>Bar staff</t>
  </si>
  <si>
    <t>Management consultants and business analysts</t>
  </si>
  <si>
    <t>Finance and investment analysts and advisers</t>
  </si>
  <si>
    <t>Officers in armed forces</t>
  </si>
  <si>
    <t>Business sales executives</t>
  </si>
  <si>
    <t>Business and financial project management professionals</t>
  </si>
  <si>
    <t>% employed in engineering sector</t>
  </si>
  <si>
    <t>(H0)  Broadly-based programmes within engineering and technology</t>
  </si>
  <si>
    <t>Ethnicity</t>
  </si>
  <si>
    <t>Disability</t>
  </si>
  <si>
    <t>Within engineering sector</t>
  </si>
  <si>
    <t>Outside engineering sector</t>
  </si>
  <si>
    <t>Non engineering sector</t>
  </si>
  <si>
    <t>(H0) Broadly-based programmes within engineering and technology</t>
  </si>
  <si>
    <t>(H6) Electronic and electrical engineering</t>
  </si>
  <si>
    <t>(H7) Production and manufacturing engineering</t>
  </si>
  <si>
    <t>(H8) Chemical, process and energy engineering</t>
  </si>
  <si>
    <t>Outside of engineering sector</t>
  </si>
  <si>
    <t xml:space="preserve">Engineering and technology total (H0-J9) </t>
  </si>
  <si>
    <t>Engineering occupation in engineering sector</t>
  </si>
  <si>
    <t>Engineering occupation outside of engineering sector</t>
  </si>
  <si>
    <t>Employed within the engineering sector but not in an engineering occupation</t>
  </si>
  <si>
    <t xml:space="preserve">Employed in neither an engineering occupation nor in the engineering sector </t>
  </si>
  <si>
    <t>Subject area</t>
  </si>
  <si>
    <t>Agriculture and related subjects</t>
  </si>
  <si>
    <t>Architecture, building and planning</t>
  </si>
  <si>
    <t>Engineering and technology (H0-J9) </t>
  </si>
  <si>
    <t>(H0) Broadly-based programmes within engineering and technology</t>
  </si>
  <si>
    <t>Medicine and dentistry</t>
  </si>
  <si>
    <t>Business and administration studies</t>
  </si>
  <si>
    <t>Creative art and design</t>
  </si>
  <si>
    <t>Historical and philosophical studies</t>
  </si>
  <si>
    <t>Mass communications and documentation</t>
  </si>
  <si>
    <t xml:space="preserve">Within engineering sector </t>
  </si>
  <si>
    <t xml:space="preserve">Outside engineering sector </t>
  </si>
  <si>
    <t>Mean salary total</t>
  </si>
  <si>
    <t>Core engineering occupation</t>
  </si>
  <si>
    <t>Related engineering occupation</t>
  </si>
  <si>
    <r>
      <t>Engineering and technology (H0-J9)</t>
    </r>
    <r>
      <rPr>
        <b/>
        <sz val="8"/>
        <rFont val="Calibri"/>
        <family val="2"/>
        <scheme val="minor"/>
      </rPr>
      <t> </t>
    </r>
  </si>
  <si>
    <t>Engineering and technology (H0-J9)</t>
  </si>
  <si>
    <r>
      <t>Engineering and technology (H0-J9)</t>
    </r>
    <r>
      <rPr>
        <sz val="11"/>
        <rFont val="Times New Roman"/>
        <family val="1"/>
      </rPr>
      <t> </t>
    </r>
  </si>
  <si>
    <r>
      <t>Engineering and technology (H0-J9)</t>
    </r>
    <r>
      <rPr>
        <sz val="8"/>
        <rFont val="Times New Roman"/>
        <family val="1"/>
      </rPr>
      <t> </t>
    </r>
  </si>
  <si>
    <t>First degree undergraduate (full time only)</t>
  </si>
  <si>
    <t>Postgraduate taught (full time study only)</t>
  </si>
  <si>
    <t>Postgraduate research (full time study only)</t>
  </si>
  <si>
    <t>Total BME</t>
  </si>
  <si>
    <t>Unknown</t>
  </si>
  <si>
    <t>Figure 9.1 Migration data (2007-2018) – UK</t>
  </si>
  <si>
    <t>Immigration (000's)</t>
  </si>
  <si>
    <t>Emigration (000's)</t>
  </si>
  <si>
    <t>Revised net migration (000's)</t>
  </si>
  <si>
    <t>Net migration (000's)</t>
  </si>
  <si>
    <t>YE Jun 07</t>
  </si>
  <si>
    <t>:</t>
  </si>
  <si>
    <t>YE Sep 07</t>
  </si>
  <si>
    <t>YE Dec 07</t>
  </si>
  <si>
    <t>YE Mar 08</t>
  </si>
  <si>
    <t>YE Jun 08</t>
  </si>
  <si>
    <t>YE Sep 08</t>
  </si>
  <si>
    <t>YE Dec 08</t>
  </si>
  <si>
    <t>YE Mar 09</t>
  </si>
  <si>
    <t>YE Jun 09</t>
  </si>
  <si>
    <t>YE Sep 09</t>
  </si>
  <si>
    <t>YE Dec 09</t>
  </si>
  <si>
    <t>YE Mar 10</t>
  </si>
  <si>
    <t>YE Jun 10</t>
  </si>
  <si>
    <t>YE Sep 10</t>
  </si>
  <si>
    <t>YE Dec 10</t>
  </si>
  <si>
    <t>YE Mar 11</t>
  </si>
  <si>
    <t>YE Jun 11</t>
  </si>
  <si>
    <t>YE Sep 11</t>
  </si>
  <si>
    <t>YE Dec 11</t>
  </si>
  <si>
    <t>YE Mar 12</t>
  </si>
  <si>
    <t>YE Jun 12</t>
  </si>
  <si>
    <t>YE Sep 12</t>
  </si>
  <si>
    <t>YE Dec 12</t>
  </si>
  <si>
    <t>YE Mar 13</t>
  </si>
  <si>
    <t>YE Jun 13</t>
  </si>
  <si>
    <t>YE Sep 13</t>
  </si>
  <si>
    <t>YE Dec 13</t>
  </si>
  <si>
    <t>YE Mar 14</t>
  </si>
  <si>
    <t>YE Jun 14</t>
  </si>
  <si>
    <t>YE Sep 14</t>
  </si>
  <si>
    <t>YE Dec 14</t>
  </si>
  <si>
    <t>YE Mar 15</t>
  </si>
  <si>
    <t>YE Jun 15</t>
  </si>
  <si>
    <t>YE Sep 15</t>
  </si>
  <si>
    <t>YE Dec 15</t>
  </si>
  <si>
    <t>YE Mar 16</t>
  </si>
  <si>
    <t>YE Jun 16</t>
  </si>
  <si>
    <t>YE Sep 16</t>
  </si>
  <si>
    <t>YE Dec 16</t>
  </si>
  <si>
    <t>YE Mar 17p</t>
  </si>
  <si>
    <t>YE Jun 17p</t>
  </si>
  <si>
    <t>YE Sep 17p</t>
  </si>
  <si>
    <t>YE Dec 17p</t>
  </si>
  <si>
    <t>YE Mar 18p</t>
  </si>
  <si>
    <t>Source: ONS, Migration Statistics Quarterly Report: August 2018</t>
  </si>
  <si>
    <t xml:space="preserve">1. Figures for YE 2017 ans 2018 are provisional. Rolling year data are produced quarterly and are for year ending (YE) March (q1), YE June (q2), YE September (q3) and YE December (q4). </t>
  </si>
  <si>
    <t xml:space="preserve">2. Net migration estimates for the period 2001 to 2011 have been revised in light of the 2011 Census. Immigration and emigration estimates have not been revised and are therefore not consistent with the revised net migration estimates. The revised estimates are only available for the years ending June and December each year. Refer to Section 10: Revisions to net migration estimates in light of the 2011 Census. </t>
  </si>
  <si>
    <t>3. Users are encouraged to review the published tables for confidence intervals and an insight into the inherent uncertainty in these statistics.</t>
  </si>
  <si>
    <t>4. ':' indicates that figures were not available for this period</t>
  </si>
  <si>
    <t>Figure 9.2 Gender pay gap for median gross hourly earnings (excluding overtime) (1997-2017) – UK</t>
  </si>
  <si>
    <t>Year (April)</t>
  </si>
  <si>
    <t>All %</t>
  </si>
  <si>
    <t>Full time %</t>
  </si>
  <si>
    <t>Part time %</t>
  </si>
  <si>
    <t>Source: ONS, Annual Survey of Hours and Earnings 1997-2017</t>
  </si>
  <si>
    <t>1. Employees on adult rates, pay unaffected by absence.</t>
  </si>
  <si>
    <t>2. Figures represent the difference between men's and women's hourly earnings as a percentage of men's earnings.</t>
  </si>
  <si>
    <t>3. Full-time defined as employees working more than 30 paid hours per week (or 25 or more for the teaching professions).</t>
  </si>
  <si>
    <t>4. Dashed lines represent discontinuities in 2004, 2006 and 2011
ASHE estimates.</t>
  </si>
  <si>
    <t>5. 2017 data are provisional.</t>
  </si>
  <si>
    <t>6. Figures rounded to one decimal place.</t>
  </si>
  <si>
    <t>Figure 9.3 Number of job vacancies seasonally adjusted (2001-2018) – UK</t>
  </si>
  <si>
    <t>Period</t>
  </si>
  <si>
    <t>Total vacancies (000s)</t>
  </si>
  <si>
    <t>Apr-Jun 2001</t>
  </si>
  <si>
    <t>May-Jul 2001</t>
  </si>
  <si>
    <t>Jun-Aug 2001</t>
  </si>
  <si>
    <t>Jul-Sep 2001</t>
  </si>
  <si>
    <t>Aug-Oct 2001</t>
  </si>
  <si>
    <t>Sep-Nov 2001</t>
  </si>
  <si>
    <t>Oct-Dec 2001</t>
  </si>
  <si>
    <t>Nov- 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</si>
  <si>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</si>
  <si>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</si>
  <si>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</si>
  <si>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</si>
  <si>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</si>
  <si>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</si>
  <si>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</si>
  <si>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</si>
  <si>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</si>
  <si>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</si>
  <si>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</si>
  <si>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</si>
  <si>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</si>
  <si>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</si>
  <si>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</si>
  <si>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</si>
  <si>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</si>
  <si>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</si>
  <si>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</si>
  <si>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</si>
  <si>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</si>
  <si>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</si>
  <si>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</si>
  <si>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</si>
  <si>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</si>
  <si>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</si>
  <si>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</si>
  <si>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</si>
  <si>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</si>
  <si>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</si>
  <si>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</si>
  <si>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</si>
  <si>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</si>
  <si>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</si>
  <si>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</si>
  <si>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</si>
  <si>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</si>
  <si>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</si>
  <si>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</si>
  <si>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</si>
  <si>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</si>
  <si>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</si>
  <si>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</si>
  <si>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</si>
  <si>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</si>
  <si>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</si>
  <si>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</si>
  <si>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</si>
  <si>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</si>
  <si>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</si>
  <si>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</si>
  <si>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</si>
  <si>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</si>
  <si>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</si>
  <si>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</si>
  <si>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</si>
  <si>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</si>
  <si>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</si>
  <si>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</si>
  <si>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</si>
  <si>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</si>
  <si>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</si>
  <si>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</si>
  <si>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</si>
  <si>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</si>
  <si>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</si>
  <si>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</si>
  <si>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</si>
  <si>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</si>
  <si>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</si>
  <si>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</si>
  <si>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</si>
  <si>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</si>
  <si>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</si>
  <si>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</si>
  <si>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</si>
  <si>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</si>
  <si>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</si>
  <si>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</si>
  <si>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</si>
  <si>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</si>
  <si>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</si>
  <si>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</si>
  <si>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</si>
  <si>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</si>
  <si>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</si>
  <si>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</si>
  <si>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</si>
  <si>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</si>
  <si>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</si>
  <si>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</si>
  <si>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</si>
  <si>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</si>
  <si>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</si>
  <si>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</si>
  <si>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</si>
  <si>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</si>
  <si>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</si>
  <si>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</si>
  <si>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</si>
  <si>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</si>
  <si>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</si>
  <si>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</si>
  <si>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</si>
  <si>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</si>
  <si>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</si>
  <si>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</si>
  <si>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</si>
  <si>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</si>
  <si>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</si>
  <si>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</si>
  <si>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</si>
  <si>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</si>
  <si>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</si>
  <si>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</si>
  <si>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</si>
  <si>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</si>
  <si>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</si>
  <si>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</si>
  <si>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</si>
  <si>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</si>
  <si>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</si>
  <si>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</si>
  <si>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</si>
  <si>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</si>
  <si>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</si>
  <si>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</si>
  <si>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</si>
  <si>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</si>
  <si>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</si>
  <si>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</si>
  <si>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</si>
  <si>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</si>
  <si>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</si>
  <si>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</si>
  <si>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</si>
  <si>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</si>
  <si>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</si>
  <si>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</si>
  <si>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</si>
  <si>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</si>
  <si>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</si>
  <si>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</si>
  <si>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</si>
  <si>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</si>
  <si>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</si>
  <si>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</si>
  <si>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</si>
  <si>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</si>
  <si>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</si>
  <si>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</si>
  <si>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</si>
  <si>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</si>
  <si>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</si>
  <si>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</si>
  <si>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</si>
  <si>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</si>
  <si>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</si>
  <si>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</si>
  <si>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</si>
  <si>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</si>
  <si>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</si>
  <si>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</si>
  <si>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</si>
  <si>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</si>
  <si>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</si>
  <si>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</si>
  <si>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</si>
  <si>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</si>
  <si>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</si>
  <si>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</si>
  <si>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</si>
  <si>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</si>
  <si>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</si>
  <si>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</si>
  <si>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</si>
  <si>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</si>
  <si>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</si>
  <si>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</si>
  <si>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</si>
  <si>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</si>
  <si>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</si>
  <si>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</si>
  <si>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</si>
  <si>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</si>
  <si>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</si>
  <si>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</si>
  <si>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</si>
  <si>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</si>
  <si>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</si>
  <si>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</si>
  <si>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</si>
  <si>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Dec-Feb 2018</t>
  </si>
  <si>
    <t>Jan-Mar 2018</t>
  </si>
  <si>
    <t>Feb-Apr 2018</t>
  </si>
  <si>
    <t>Mar-May 2018</t>
  </si>
  <si>
    <t>Apr-Jun 2018</t>
  </si>
  <si>
    <t>May-Jul 2018</t>
  </si>
  <si>
    <t>Jun-Aug 2018</t>
  </si>
  <si>
    <t>Source: ONS, Vacancy Survey 2001-2017</t>
  </si>
  <si>
    <t>The estimates exclude the agriculture, forestry and fishing sector.</t>
  </si>
  <si>
    <t>Figure 9.4 Job vacancies by industry (2018) – UK</t>
  </si>
  <si>
    <t>April-June 2017</t>
  </si>
  <si>
    <t>April-June 2018</t>
  </si>
  <si>
    <t xml:space="preserve">SIC industries </t>
  </si>
  <si>
    <t>Vacancy ratio (vacancies per 100 filled jobs)</t>
  </si>
  <si>
    <t>Accommodation and food service activities</t>
  </si>
  <si>
    <t>Administrative and support service activities</t>
  </si>
  <si>
    <t>Arts, entertainment and recreation</t>
  </si>
  <si>
    <r>
      <t>Electricity, gas, steam and air conditioning supply</t>
    </r>
    <r>
      <rPr>
        <vertAlign val="superscript"/>
        <sz val="11"/>
        <color theme="1"/>
        <rFont val="Calibri"/>
        <family val="2"/>
        <scheme val="minor"/>
      </rPr>
      <t>1</t>
    </r>
  </si>
  <si>
    <t>Information and communication</t>
  </si>
  <si>
    <t>Motor Trades</t>
  </si>
  <si>
    <t>Professional scientific and technical activities</t>
  </si>
  <si>
    <t>Public admin and defence; compulsory social security</t>
  </si>
  <si>
    <r>
      <t>Real estate activities</t>
    </r>
    <r>
      <rPr>
        <vertAlign val="superscript"/>
        <sz val="11"/>
        <color theme="1"/>
        <rFont val="Calibri"/>
        <family val="2"/>
        <scheme val="minor"/>
      </rPr>
      <t>2</t>
    </r>
  </si>
  <si>
    <t>Retail</t>
  </si>
  <si>
    <t xml:space="preserve">Total services </t>
  </si>
  <si>
    <t>Transport and storage</t>
  </si>
  <si>
    <t>Water supply, sewerage, waste and remediation activities</t>
  </si>
  <si>
    <t>Wholesale</t>
  </si>
  <si>
    <t>Wholesale and retail trade; repair of motor vehicles and motor cycles</t>
  </si>
  <si>
    <r>
      <t>All vacancies</t>
    </r>
    <r>
      <rPr>
        <b/>
        <vertAlign val="superscript"/>
        <sz val="11"/>
        <color theme="1"/>
        <rFont val="Calibri"/>
        <family val="2"/>
        <scheme val="minor"/>
      </rPr>
      <t>2</t>
    </r>
    <r>
      <rPr>
        <b/>
        <sz val="11"/>
        <color theme="1"/>
        <rFont val="Calibri"/>
        <family val="2"/>
        <scheme val="minor"/>
      </rPr>
      <t xml:space="preserve"> </t>
    </r>
  </si>
  <si>
    <t>Source: ONS. Vacancies by industry, September 2017</t>
  </si>
  <si>
    <t>1. Not seasonally adjusted. These series do not display seasonality. Therefore the unadjusted series is the best estimate of a ‘seasonally adjusted’ series.</t>
  </si>
  <si>
    <t>2. Excludes Agriculture, forestry and fishing</t>
  </si>
  <si>
    <t>Figure 9.5 &amp; 9.7 Annual gross pay for full time employees across all SOC and within engineering SOC codes by gender (2017) – UK</t>
  </si>
  <si>
    <t>All full time</t>
  </si>
  <si>
    <t>Full time male</t>
  </si>
  <si>
    <t>Full time female</t>
  </si>
  <si>
    <t>SOC code</t>
  </si>
  <si>
    <t>Core /related</t>
  </si>
  <si>
    <t>No. of jobs (000's)</t>
  </si>
  <si>
    <t>Median salary £</t>
  </si>
  <si>
    <t>Mean salary £</t>
  </si>
  <si>
    <t>All employees (all SOC)</t>
  </si>
  <si>
    <t/>
  </si>
  <si>
    <t>1</t>
  </si>
  <si>
    <t xml:space="preserve">      Production managers and directors in manufacturing</t>
  </si>
  <si>
    <t>1121</t>
  </si>
  <si>
    <t>Core</t>
  </si>
  <si>
    <t xml:space="preserve">      Production managers and directors in construction</t>
  </si>
  <si>
    <t>1122</t>
  </si>
  <si>
    <t>x</t>
  </si>
  <si>
    <t xml:space="preserve">      Production managers and directors in mining and energy</t>
  </si>
  <si>
    <t>1123</t>
  </si>
  <si>
    <t xml:space="preserve">      Information technology and telecommunications directors</t>
  </si>
  <si>
    <t>1136</t>
  </si>
  <si>
    <t>Related</t>
  </si>
  <si>
    <t xml:space="preserve">      Waste disposal and environmental services managers</t>
  </si>
  <si>
    <t>1255</t>
  </si>
  <si>
    <t>2</t>
  </si>
  <si>
    <t xml:space="preserve">      Civil engineers</t>
  </si>
  <si>
    <t>2121</t>
  </si>
  <si>
    <t xml:space="preserve">      Mechanical engineers</t>
  </si>
  <si>
    <t>2122</t>
  </si>
  <si>
    <t xml:space="preserve">      Electrical engineers</t>
  </si>
  <si>
    <t>2123</t>
  </si>
  <si>
    <t xml:space="preserve">      Electronics engineers</t>
  </si>
  <si>
    <t>2124</t>
  </si>
  <si>
    <t xml:space="preserve">      Design and development engineers</t>
  </si>
  <si>
    <t>2126</t>
  </si>
  <si>
    <t xml:space="preserve">      Production and process engineers</t>
  </si>
  <si>
    <t>2127</t>
  </si>
  <si>
    <t xml:space="preserve">      Engineering professionals n.e.c.</t>
  </si>
  <si>
    <t>2129</t>
  </si>
  <si>
    <t xml:space="preserve">      IT specialist managers</t>
  </si>
  <si>
    <t>2133</t>
  </si>
  <si>
    <t xml:space="preserve">      IT project and programme managers</t>
  </si>
  <si>
    <t>2134</t>
  </si>
  <si>
    <t xml:space="preserve">      IT business analysts, architects and systems designers</t>
  </si>
  <si>
    <t>2135</t>
  </si>
  <si>
    <t xml:space="preserve">      Programmers and software development professionals</t>
  </si>
  <si>
    <t>2136</t>
  </si>
  <si>
    <t xml:space="preserve">      Web design and development professionals</t>
  </si>
  <si>
    <t>2137</t>
  </si>
  <si>
    <t xml:space="preserve">      Information technology and telecommunications professionals n.e.c.</t>
  </si>
  <si>
    <t>2139</t>
  </si>
  <si>
    <t xml:space="preserve">      Environment professionals</t>
  </si>
  <si>
    <t>2142</t>
  </si>
  <si>
    <t xml:space="preserve">      Research and development managers</t>
  </si>
  <si>
    <t>2150</t>
  </si>
  <si>
    <t xml:space="preserve">      Architects</t>
  </si>
  <si>
    <t>2431</t>
  </si>
  <si>
    <t xml:space="preserve">      Quantity surveyors</t>
  </si>
  <si>
    <t>2433</t>
  </si>
  <si>
    <t xml:space="preserve">      Chartered surveyors</t>
  </si>
  <si>
    <t>2434</t>
  </si>
  <si>
    <t xml:space="preserve">      Chartered architectural technologists</t>
  </si>
  <si>
    <t>2435</t>
  </si>
  <si>
    <t xml:space="preserve">      Construction project managers and related professionals</t>
  </si>
  <si>
    <t>2436</t>
  </si>
  <si>
    <t xml:space="preserve">      Quality control and planning engineers</t>
  </si>
  <si>
    <t>2461</t>
  </si>
  <si>
    <t xml:space="preserve">      Quality assurance and regulatory professionals</t>
  </si>
  <si>
    <t>2462</t>
  </si>
  <si>
    <t>3</t>
  </si>
  <si>
    <t xml:space="preserve">      Electrical and electronics technicians</t>
  </si>
  <si>
    <t>3112</t>
  </si>
  <si>
    <t xml:space="preserve">      Engineering technicians</t>
  </si>
  <si>
    <t>3113</t>
  </si>
  <si>
    <t xml:space="preserve">      Building and civil engineering technicians</t>
  </si>
  <si>
    <t>3114</t>
  </si>
  <si>
    <t xml:space="preserve">      Quality assurance technicians</t>
  </si>
  <si>
    <t>3115</t>
  </si>
  <si>
    <t xml:space="preserve">      Planning, process and production technicians</t>
  </si>
  <si>
    <t>3116</t>
  </si>
  <si>
    <t xml:space="preserve">      Science, engineering and production technicians n.e.c.</t>
  </si>
  <si>
    <t>3119</t>
  </si>
  <si>
    <t xml:space="preserve">      Architectural and town planning technicians</t>
  </si>
  <si>
    <t>3121</t>
  </si>
  <si>
    <t xml:space="preserve">      Draughtspersons</t>
  </si>
  <si>
    <t>3122</t>
  </si>
  <si>
    <t xml:space="preserve">      IT operations technicians</t>
  </si>
  <si>
    <t>3131</t>
  </si>
  <si>
    <t xml:space="preserve">      IT user support technicians</t>
  </si>
  <si>
    <t>3132</t>
  </si>
  <si>
    <t xml:space="preserve">      Product, clothing and related designers</t>
  </si>
  <si>
    <t>3422</t>
  </si>
  <si>
    <t xml:space="preserve">      Aircraft pilots and flight engineers</t>
  </si>
  <si>
    <t>3512</t>
  </si>
  <si>
    <t xml:space="preserve">      Inspectors of standards and regulations</t>
  </si>
  <si>
    <t>3565</t>
  </si>
  <si>
    <t>5</t>
  </si>
  <si>
    <t xml:space="preserve">      Smiths and forge workers</t>
  </si>
  <si>
    <t>5211</t>
  </si>
  <si>
    <t xml:space="preserve">      Moulders, core makers and die casters</t>
  </si>
  <si>
    <t>5212</t>
  </si>
  <si>
    <t xml:space="preserve">      Sheet metal workers</t>
  </si>
  <si>
    <t>5213</t>
  </si>
  <si>
    <t xml:space="preserve">      Metal plate workers, and riveters</t>
  </si>
  <si>
    <t>5214</t>
  </si>
  <si>
    <t xml:space="preserve">      Welding trades</t>
  </si>
  <si>
    <t>5215</t>
  </si>
  <si>
    <t xml:space="preserve">      Pipe fitters</t>
  </si>
  <si>
    <t>5216</t>
  </si>
  <si>
    <t xml:space="preserve">      Metal machining setters and setter-operators</t>
  </si>
  <si>
    <t>5221</t>
  </si>
  <si>
    <t xml:space="preserve">      Tool makers, tool fitters and markers-out</t>
  </si>
  <si>
    <t>5222</t>
  </si>
  <si>
    <t xml:space="preserve">      Metal working production and maintenance fitters</t>
  </si>
  <si>
    <t>5223</t>
  </si>
  <si>
    <t xml:space="preserve">      Precision instrument makers and repairers</t>
  </si>
  <si>
    <t>5224</t>
  </si>
  <si>
    <t xml:space="preserve">      Air-conditioning and refrigeration engineers</t>
  </si>
  <si>
    <t>5225</t>
  </si>
  <si>
    <t xml:space="preserve">      Vehicle technicians, mechanics and electricians</t>
  </si>
  <si>
    <t>5231</t>
  </si>
  <si>
    <t xml:space="preserve">      Vehicle body builders and repairers </t>
  </si>
  <si>
    <t>5232</t>
  </si>
  <si>
    <t xml:space="preserve">      Vehicle paint technicians</t>
  </si>
  <si>
    <t>5234</t>
  </si>
  <si>
    <t xml:space="preserve">      Aircraft maintenance and related trades</t>
  </si>
  <si>
    <t>5235</t>
  </si>
  <si>
    <t xml:space="preserve">      Boat and ship builders and repairers</t>
  </si>
  <si>
    <t>5236</t>
  </si>
  <si>
    <t xml:space="preserve">      Rail and rolling stock builders and repairers</t>
  </si>
  <si>
    <t>5237</t>
  </si>
  <si>
    <t xml:space="preserve">      Electricians and electrical fitters</t>
  </si>
  <si>
    <t>5241</t>
  </si>
  <si>
    <t xml:space="preserve">      Telecommunications engineers</t>
  </si>
  <si>
    <t>5242</t>
  </si>
  <si>
    <t xml:space="preserve">      TV, video and audio engineers</t>
  </si>
  <si>
    <t>5244</t>
  </si>
  <si>
    <t xml:space="preserve">      IT engineers</t>
  </si>
  <si>
    <t>5245</t>
  </si>
  <si>
    <t xml:space="preserve">      Electrical and electronic trades n.e.c.</t>
  </si>
  <si>
    <t>5249</t>
  </si>
  <si>
    <t xml:space="preserve">      Skilled metal, electrical and electronic trades supervisors</t>
  </si>
  <si>
    <t>5250</t>
  </si>
  <si>
    <t xml:space="preserve">      Steel erectors</t>
  </si>
  <si>
    <t>5311</t>
  </si>
  <si>
    <t xml:space="preserve">      Bricklayers and masons</t>
  </si>
  <si>
    <t>5312</t>
  </si>
  <si>
    <t xml:space="preserve">      Roofers, roof tilers and slaters</t>
  </si>
  <si>
    <t>5313</t>
  </si>
  <si>
    <t xml:space="preserve">      Plumbers and heating and ventilating engineers</t>
  </si>
  <si>
    <t>5314</t>
  </si>
  <si>
    <t xml:space="preserve">      Carpenters and joiners</t>
  </si>
  <si>
    <t>5315</t>
  </si>
  <si>
    <t xml:space="preserve">      Glaziers, window fabricators and fitters</t>
  </si>
  <si>
    <t>5316</t>
  </si>
  <si>
    <t xml:space="preserve">      Construction and building trades n.e.c.</t>
  </si>
  <si>
    <t>5319</t>
  </si>
  <si>
    <t xml:space="preserve">      Construction and building trades supervisors</t>
  </si>
  <si>
    <t>5330</t>
  </si>
  <si>
    <t>8</t>
  </si>
  <si>
    <t xml:space="preserve">      Food, drink and tobacco process operatives</t>
  </si>
  <si>
    <t>8111</t>
  </si>
  <si>
    <t xml:space="preserve">      Glass and ceramics process operatives</t>
  </si>
  <si>
    <t>8112</t>
  </si>
  <si>
    <t xml:space="preserve">      Chemical and related process operatives</t>
  </si>
  <si>
    <t>8114</t>
  </si>
  <si>
    <t xml:space="preserve">      Rubber process operatives</t>
  </si>
  <si>
    <t>8115</t>
  </si>
  <si>
    <t xml:space="preserve">      Plastics process operatives</t>
  </si>
  <si>
    <t>8116</t>
  </si>
  <si>
    <t xml:space="preserve">      Metal making and treating process operatives</t>
  </si>
  <si>
    <t>8117</t>
  </si>
  <si>
    <t xml:space="preserve">      Electroplaters</t>
  </si>
  <si>
    <t>8118</t>
  </si>
  <si>
    <t xml:space="preserve">      Process operatives n.e.c.</t>
  </si>
  <si>
    <t>8119</t>
  </si>
  <si>
    <t xml:space="preserve">      Paper and wood machine operatives</t>
  </si>
  <si>
    <t>8121</t>
  </si>
  <si>
    <t xml:space="preserve">      Coal mine operatives</t>
  </si>
  <si>
    <t>8122</t>
  </si>
  <si>
    <t xml:space="preserve">      Quarry workers and related operatives</t>
  </si>
  <si>
    <t>8123</t>
  </si>
  <si>
    <t xml:space="preserve">      Energy plant operatives</t>
  </si>
  <si>
    <t>8124</t>
  </si>
  <si>
    <t xml:space="preserve">      Metal working machine operatives</t>
  </si>
  <si>
    <t>8125</t>
  </si>
  <si>
    <t xml:space="preserve">      Water and sewerage plant operatives</t>
  </si>
  <si>
    <t>8126</t>
  </si>
  <si>
    <t xml:space="preserve">      Plant and machine operatives n.e.c.</t>
  </si>
  <si>
    <t>8129</t>
  </si>
  <si>
    <t xml:space="preserve">      Assemblers (electrical and electronic products)</t>
  </si>
  <si>
    <t>8131</t>
  </si>
  <si>
    <t xml:space="preserve">      Assemblers (vehicles and metal goods)</t>
  </si>
  <si>
    <t>8132</t>
  </si>
  <si>
    <t xml:space="preserve">      Routine inspectors and testers</t>
  </si>
  <si>
    <t>8133</t>
  </si>
  <si>
    <t xml:space="preserve">      Tyre, exhaust and windscreen fitters</t>
  </si>
  <si>
    <t>8135</t>
  </si>
  <si>
    <t xml:space="preserve">      Assemblers and routine operatives n.e.c.</t>
  </si>
  <si>
    <t>8139</t>
  </si>
  <si>
    <t xml:space="preserve">      Scaffolders, stagers and riggers</t>
  </si>
  <si>
    <t>8141</t>
  </si>
  <si>
    <t xml:space="preserve">      Road construction operatives</t>
  </si>
  <si>
    <t>8142</t>
  </si>
  <si>
    <t xml:space="preserve">      Rail construction and maintenance operatives</t>
  </si>
  <si>
    <t>8143</t>
  </si>
  <si>
    <t xml:space="preserve">      Construction operatives n.e.c.</t>
  </si>
  <si>
    <t>8149</t>
  </si>
  <si>
    <t xml:space="preserve">      Crane drivers</t>
  </si>
  <si>
    <t>8221</t>
  </si>
  <si>
    <t xml:space="preserve">      Marine and waterways transport operatives</t>
  </si>
  <si>
    <t>8232</t>
  </si>
  <si>
    <t>Source: ONS, Annual Survey of Hours and Earnings 2017</t>
  </si>
  <si>
    <t>1. x = coefficient of variation (CV) &gt; 20% (estimates are considered unreliable for practical purposes) – = disclosive : = not applicable</t>
  </si>
  <si>
    <t>2. ‘n.e.c’ is an abbreviation for ‘not elsewhere classified’</t>
  </si>
  <si>
    <t>Figure 9.6 Median annual salaries in selected mainstream engineering professions (full time only) (2017)</t>
  </si>
  <si>
    <t>2016 Median Salary £</t>
  </si>
  <si>
    <t>2017 Median salary £</t>
  </si>
  <si>
    <t>Research and development managers</t>
  </si>
  <si>
    <t>Information technology and telecommunications directors</t>
  </si>
  <si>
    <t>Environment professionals</t>
  </si>
  <si>
    <t>IT business analysts, architects and systems designers</t>
  </si>
  <si>
    <t>Quality control and planning engineers</t>
  </si>
  <si>
    <t>Quality assurance and regulatory professionals</t>
  </si>
  <si>
    <t>Figure 9.8 &amp; 9.9 Annual gross pay for part time employees across all SOC and within core engineering occupations by gender (2017) – UK</t>
  </si>
  <si>
    <t>All part time</t>
  </si>
  <si>
    <t>Part time male</t>
  </si>
  <si>
    <t>Part time female</t>
  </si>
  <si>
    <t>Core/related</t>
  </si>
  <si>
    <t>Source: ONS, Annual Survey of Hours and Earnings 2016</t>
  </si>
  <si>
    <t>1. x = coefficient of variation (CV) &gt; 20% (estimates are considered unreliable for practical purposes)</t>
  </si>
  <si>
    <t>2. .. = disclosive</t>
  </si>
  <si>
    <t>3. : not applicable</t>
  </si>
  <si>
    <t>Please note: ‘n.e.c’ is an abbreviation for ‘not elsewhere classified’</t>
  </si>
  <si>
    <t xml:space="preserve">Figure 9.10 Mean annual gross pay for part time employees within selected core engineering occupations by gender (2017) – UK </t>
  </si>
  <si>
    <t>SOC codes</t>
  </si>
  <si>
    <t>Routine inspectors and testers</t>
  </si>
  <si>
    <t>Metal working machine operatives</t>
  </si>
  <si>
    <t>Plumbers and heating and ventilating engineers</t>
  </si>
  <si>
    <t>Science, engineering and production technicians n.e.c.</t>
  </si>
  <si>
    <t>Production managers and directors in manufacturing</t>
  </si>
  <si>
    <t>Note: ‘n.e.c’ is an abbreviation for ‘not elsewhere classified’</t>
  </si>
  <si>
    <t>Figure 9.11 Average salaries of UK engineers working in the UK and abroad by industry (2018)</t>
  </si>
  <si>
    <t>Oil and Gas</t>
  </si>
  <si>
    <t>Energy/Renewables/Nuclear</t>
  </si>
  <si>
    <t>Chemicals and Pharma/Medical</t>
  </si>
  <si>
    <t>Food and Drink/Consumer Goods</t>
  </si>
  <si>
    <t>Defence and Security/Marine</t>
  </si>
  <si>
    <t>Aerospace</t>
  </si>
  <si>
    <t>Materials</t>
  </si>
  <si>
    <t>Rail/Civil and Structural</t>
  </si>
  <si>
    <t>Academia</t>
  </si>
  <si>
    <t>None of these</t>
  </si>
  <si>
    <t>Telecoms and Utilities/Electronics</t>
  </si>
  <si>
    <t>Source: The Engineer Salary Survey 2018</t>
  </si>
  <si>
    <t>Figure 9.12 Average salaries of UK engineers within the UK and outside the UK by country/region and industry (2018)</t>
  </si>
  <si>
    <t>Midlands or East Anglia</t>
  </si>
  <si>
    <t>North (England)</t>
  </si>
  <si>
    <t>Scotland, Wales or Northern Ireland</t>
  </si>
  <si>
    <t>South West (England)</t>
  </si>
  <si>
    <t>London or South East (England)</t>
  </si>
  <si>
    <t>Outside UK</t>
  </si>
  <si>
    <t xml:space="preserve">Overall average salary </t>
  </si>
  <si>
    <t>Chemical &amp; pharma/medical</t>
  </si>
  <si>
    <t>Defence &amp; security/marine</t>
  </si>
  <si>
    <t>Energy/renewables/nuclear</t>
  </si>
  <si>
    <t>Food &amp; drink/consumer goods</t>
  </si>
  <si>
    <t>Oil &amp; gas</t>
  </si>
  <si>
    <t>Rail/civil &amp; structural</t>
  </si>
  <si>
    <t>Telecoms &amp; utilities/electronics</t>
  </si>
  <si>
    <t>Figure 9.13 &amp; 9.14 Annual gross pay for full time employees within core engineering occupations by nation/region (2017) – UK</t>
  </si>
  <si>
    <t>SOC Code</t>
  </si>
  <si>
    <t>Classification</t>
  </si>
  <si>
    <t>United Kingdom</t>
  </si>
  <si>
    <t>Total (all SOC)</t>
  </si>
  <si>
    <t>CORE</t>
  </si>
  <si>
    <t>RELATED</t>
  </si>
  <si>
    <t xml:space="preserve">3. : not applicable </t>
  </si>
  <si>
    <t>Figure 10.1 Composition of the 2014 and 2024 labour force, by 
qualification level – UK</t>
  </si>
  <si>
    <t>Figure 10.2 Projected net requirement in all industries for the 
period 2014 to 2024, by expansion/replacement demand and 
qualification level – UK</t>
  </si>
  <si>
    <t>Figure 10.3 Projected net requirement in all industries for the period 2014 to 2024, by expansion/replacement demand and occupational group – UK</t>
  </si>
  <si>
    <t>Expansion demand</t>
  </si>
  <si>
    <t>Replacement demand</t>
  </si>
  <si>
    <t>Net requirement</t>
  </si>
  <si>
    <t>Base employment (2014) (000's)</t>
  </si>
  <si>
    <t>No. (000's)</t>
  </si>
  <si>
    <t>% of base employment</t>
  </si>
  <si>
    <t> 11 Corporate managers and directors</t>
  </si>
  <si>
    <t> 12 Other managers and proprietors</t>
  </si>
  <si>
    <t> 21 Science, research, engineering and technology professionals</t>
  </si>
  <si>
    <t> 22 Health professionals</t>
  </si>
  <si>
    <t> 23 Teaching and educational professionals</t>
  </si>
  <si>
    <t> 24 Business, media and public service professionals</t>
  </si>
  <si>
    <t> 31 Science, engineering and technology associate professionals</t>
  </si>
  <si>
    <t> 32 Health and social care associate professionals</t>
  </si>
  <si>
    <t> 33 Protective service occupations</t>
  </si>
  <si>
    <t> 34 Culture, media and sports occupations</t>
  </si>
  <si>
    <t> 35 Business and public service associate professionals</t>
  </si>
  <si>
    <t> 41 Administrative occupations</t>
  </si>
  <si>
    <t> 42 Secretarial and related occupations</t>
  </si>
  <si>
    <t> 51 Skilled agricultural and related trades</t>
  </si>
  <si>
    <t> 52 Skilled metal, electrical and electronic trades</t>
  </si>
  <si>
    <t> 53 Skilled construction and building trades</t>
  </si>
  <si>
    <t> 54 Textiles, printing and other skilled trades</t>
  </si>
  <si>
    <t> 61 Caring personal service occupations</t>
  </si>
  <si>
    <t> 62 Leisure, travel and related personal service occupations</t>
  </si>
  <si>
    <t> 71 Sales occupations</t>
  </si>
  <si>
    <t> 72 Customer service occupations</t>
  </si>
  <si>
    <t> 81 Process, plant and machine operatives</t>
  </si>
  <si>
    <t> 82 Transport and mobile machine drivers and operatives</t>
  </si>
  <si>
    <t> 91 Elementary trades and related occupations</t>
  </si>
  <si>
    <t> 92 Elementary administration and service occupations</t>
  </si>
  <si>
    <t>All occupations</t>
  </si>
  <si>
    <t>Source: IER, Working Futures 2014-2024 (EngineeringUK extension, 2017)</t>
  </si>
  <si>
    <t>Figure 10.4 Projected net requirement in the engineering 
sector for the period 2014 to 2024, by major occupational 
group – UK</t>
  </si>
  <si>
    <t>Figure 10.5 Projected expansion and replacement demand in 
the engineering sector for the period 2014 to 2024, by major 
occupational group and qualification level – UK</t>
  </si>
  <si>
    <t>Figure 10.6 Projected net requirement in the engineering sector for the period 2014 to 2024, by expansions/replacement demand,
major occupational group and qualification level – UK</t>
  </si>
  <si>
    <t>Expansion demand by 2024</t>
  </si>
  <si>
    <t>Replacement demand by 2024</t>
  </si>
  <si>
    <t>SOC major group</t>
  </si>
  <si>
    <t>1. Managers and senior officials</t>
  </si>
  <si>
    <t>2. Professional occupations</t>
  </si>
  <si>
    <t>3. Associate professional occupations</t>
  </si>
  <si>
    <t>5. Skilled trades occupations</t>
  </si>
  <si>
    <t>4. Administrative, clerical and secretarial occupations</t>
  </si>
  <si>
    <t>6. Caring, leisure and other service occupations</t>
  </si>
  <si>
    <t>7. Sales and customer service occupations</t>
  </si>
  <si>
    <t xml:space="preserve">8. Transport and machine operatives </t>
  </si>
  <si>
    <t>9. Elementary trades and related occupations</t>
  </si>
  <si>
    <t>Qualification level</t>
  </si>
  <si>
    <t>Level 4+</t>
  </si>
  <si>
    <t>Below Level 3</t>
  </si>
  <si>
    <t>Source: IER, Working Futures 2014-2024 (EngineeringUK extension)</t>
  </si>
  <si>
    <t xml:space="preserve">Figure 10.7 Projected net requirement in the engineering sector for the period 2014 to 2024, by major industry group – UK </t>
  </si>
  <si>
    <t>Total requirement</t>
  </si>
  <si>
    <t>% of total requirement in engineering sector by 2024</t>
  </si>
  <si>
    <t>Agriculture, forestry and fishing</t>
  </si>
  <si>
    <t>Electricity, gas, steam and air conditioning supply</t>
  </si>
  <si>
    <t>Professional, scientific and technical activities</t>
  </si>
  <si>
    <r>
      <t>Public administration and defence; compulsory social security</t>
    </r>
    <r>
      <rPr>
        <sz val="11"/>
        <color theme="1"/>
        <rFont val="Calibri"/>
        <family val="2"/>
        <scheme val="minor"/>
      </rPr>
      <t> </t>
    </r>
  </si>
  <si>
    <t>Transportation and storage</t>
  </si>
  <si>
    <t>Water supply sewerage, waste management and remediation</t>
  </si>
  <si>
    <t>Wholesale and retail trade; repair of motor vehicles</t>
  </si>
  <si>
    <t>All engineering industries </t>
  </si>
  <si>
    <t>Figure 10.8 Projected net requirement in the engineering sector 
for the period 2014 to 2024, by selected industry group – UK</t>
  </si>
  <si>
    <t>Figure 10.9 Projected net requirement in the engineering sector 
for the period 2014 to 2024, by major occupational group, 
qualification level, and core/related engineering classification 
(2014-2024) – UK</t>
  </si>
  <si>
    <r>
      <t>Figure 10.10</t>
    </r>
    <r>
      <rPr>
        <sz val="11"/>
        <color theme="1"/>
        <rFont val="Calibri"/>
        <family val="2"/>
        <scheme val="minor"/>
      </rPr>
      <t xml:space="preserve"> </t>
    </r>
    <r>
      <rPr>
        <b/>
        <sz val="11"/>
        <color theme="1"/>
        <rFont val="Calibri"/>
        <family val="2"/>
        <scheme val="minor"/>
      </rPr>
      <t xml:space="preserve">Projected net requirement for engineering jobs for the period 2014 to 2024, by skills level and sector – UK </t>
    </r>
  </si>
  <si>
    <t>% total demand</t>
  </si>
  <si>
    <t xml:space="preserve">Non-engineering occupations </t>
  </si>
  <si>
    <t>Total demand in sector</t>
  </si>
  <si>
    <t xml:space="preserve">Level 3 demand in engineering sector </t>
  </si>
  <si>
    <t xml:space="preserve">Level 4+ demand in engineering sector </t>
  </si>
  <si>
    <t>Total Level 3+ demand in engineering sector</t>
  </si>
  <si>
    <t>Non-engineering sector</t>
  </si>
  <si>
    <t xml:space="preserve">Level 3 demand in non-engineering sector </t>
  </si>
  <si>
    <t xml:space="preserve">Level 4+ demand in non-engineering sector </t>
  </si>
  <si>
    <t>Total Level 3+ demand in non-engineering sector</t>
  </si>
  <si>
    <t xml:space="preserve">Total Level 3 demand </t>
  </si>
  <si>
    <t>Total Level 4+ demand</t>
  </si>
  <si>
    <t>Total Level 3+ demand</t>
  </si>
  <si>
    <t>Net engineering requirement</t>
  </si>
  <si>
    <t>Engineering skills sub-group</t>
  </si>
  <si>
    <t>Core occupations</t>
  </si>
  <si>
    <t>Related occupations</t>
  </si>
  <si>
    <t>Net requirement (2014-2024)</t>
  </si>
  <si>
    <t>Annual requirement</t>
  </si>
  <si>
    <t>11. Corporate managers and directors</t>
  </si>
  <si>
    <t>12. Other managers and proprietors</t>
  </si>
  <si>
    <t xml:space="preserve">21. Science, research and engineering and technology professionals </t>
  </si>
  <si>
    <t>22. Health professionals</t>
  </si>
  <si>
    <t>23. Teaching and educational professionals</t>
  </si>
  <si>
    <t xml:space="preserve">24. Business, media and public service professionals </t>
  </si>
  <si>
    <t>Level 3 or 4</t>
  </si>
  <si>
    <t>12a. Level 4 qualifications or above</t>
  </si>
  <si>
    <t>12b. Level 3 qualifications or below</t>
  </si>
  <si>
    <t>31. Science, engineering and technology associate professionals</t>
  </si>
  <si>
    <t>31a. Level 4 qualifications or above</t>
  </si>
  <si>
    <t>31b. Level 3 qualifications or below</t>
  </si>
  <si>
    <t>32. Health and social care associate professionals</t>
  </si>
  <si>
    <t>32a. Level 4 qualifications or above</t>
  </si>
  <si>
    <t>32b. Level 3 qualifications or below</t>
  </si>
  <si>
    <t>33. Protective service occupations</t>
  </si>
  <si>
    <t>33a. Level 4 qualifications or above</t>
  </si>
  <si>
    <t>33b. Level 3 qualifications or below</t>
  </si>
  <si>
    <t xml:space="preserve">34. Culture, media, and sports occupations </t>
  </si>
  <si>
    <t>34a. Level 4 qualifications or above</t>
  </si>
  <si>
    <t>34b. Level 3 qualifications or below</t>
  </si>
  <si>
    <t>35. Business and public service associate professionals</t>
  </si>
  <si>
    <t>35a. Level 4 qualifications or above</t>
  </si>
  <si>
    <t>35b. Level 3 qualifications or below</t>
  </si>
  <si>
    <t xml:space="preserve">51. Skilled agricultural and related trades </t>
  </si>
  <si>
    <t>52. Skilled metal, electrical and electronic trades</t>
  </si>
  <si>
    <t>53. Skilled construction and building trades</t>
  </si>
  <si>
    <t xml:space="preserve">54. Textiles, printing and other skilled trades </t>
  </si>
  <si>
    <t>41. Administrative occupations</t>
  </si>
  <si>
    <t xml:space="preserve">42. Secretarial and related occupations </t>
  </si>
  <si>
    <t xml:space="preserve">61. Caring personal service occupations </t>
  </si>
  <si>
    <t>62. Leisure, travel and related personal service occupations</t>
  </si>
  <si>
    <t>71. Sales occupations</t>
  </si>
  <si>
    <t xml:space="preserve">72. Customer service occupations </t>
  </si>
  <si>
    <t>81. Process, plant and machine operatives</t>
  </si>
  <si>
    <t>82. Transport and mobile machine drivers and operatives</t>
  </si>
  <si>
    <t>Level 1</t>
  </si>
  <si>
    <t>Elementary trades and related occupations</t>
  </si>
  <si>
    <t>91. Elementary trades and related occupations</t>
  </si>
  <si>
    <t>92. Elementary administration and service occupations</t>
  </si>
  <si>
    <t>Total demand</t>
  </si>
  <si>
    <t>Total demand for level 3+ skills</t>
  </si>
  <si>
    <t>Level 4+ (sub groups: 11, 12a, 21, 24, 31a, 34a, 35a)</t>
  </si>
  <si>
    <t>Level 3 (sub groups: 12b, 31b, 34b, 35b, 52, 53)</t>
  </si>
  <si>
    <t>Figure 10.12 Projected net requirement for Level 3+ engineering 
jobs for the period 2014 to 2024, by major occupational group, 
qualification level, and core/related engineering classification – UK</t>
  </si>
  <si>
    <t>Figure 10.13 Projected net requirement for Level 3+ engineering 
jobs for the period 2014 to 2024, by major occupational group – UK</t>
  </si>
  <si>
    <t>10.14 Projected net requirement for Level 3+ engineering jobs for the period 2014 to 2024, by nation/region</t>
  </si>
  <si>
    <t>Demand for Level 3+ engineering occupations</t>
  </si>
  <si>
    <t>Total Level 3+ requirement (all jobs)</t>
  </si>
  <si>
    <t>Engineering demand as % of Level 3+ requirement</t>
  </si>
  <si>
    <t>Total requirement (all levels, all jobs)</t>
  </si>
  <si>
    <t>Engineering demand as % of total requirement</t>
  </si>
  <si>
    <t>Regional demand as % of UK engineering demand</t>
  </si>
  <si>
    <t>England </t>
  </si>
  <si>
    <t>     North East </t>
  </si>
  <si>
    <t>     North West </t>
  </si>
  <si>
    <t>     Yorkshire and the Humber </t>
  </si>
  <si>
    <t>     East Midlands </t>
  </si>
  <si>
    <t>     West Midlands </t>
  </si>
  <si>
    <t>     East of England </t>
  </si>
  <si>
    <t>     London </t>
  </si>
  <si>
    <t>     South East </t>
  </si>
  <si>
    <t>     South West </t>
  </si>
  <si>
    <t>Wales </t>
  </si>
  <si>
    <t>Scotland </t>
  </si>
  <si>
    <t>Northern Ireland </t>
  </si>
  <si>
    <t>UK total</t>
  </si>
  <si>
    <t xml:space="preserve">Core engineering </t>
  </si>
  <si>
    <t xml:space="preserve">Related engineering </t>
  </si>
  <si>
    <t>Total Level 3 supply</t>
  </si>
  <si>
    <t>Total Level 4+ supply</t>
  </si>
  <si>
    <t>Total (Level 3+)</t>
  </si>
  <si>
    <t>Total Level 3+ supply</t>
  </si>
  <si>
    <t>Source: Data collated in Chapter 6 from Skills Funding Agency, Skills Development Scotland, Welsh Government, Department for Education and Learning Northern Ireland</t>
  </si>
  <si>
    <t xml:space="preserve">Because no information on achievements in engineering-related frameworks is available for Northern Ireland, this figure includes all participants in these types of apprenticeships in 2016, resulting in a small overestimation of the Level 3 supply.  </t>
  </si>
  <si>
    <t>Figure 10.16 Summary of changes to Level 4+ skills supply calculations</t>
  </si>
  <si>
    <t>Non EU domiciled</t>
  </si>
  <si>
    <t>Total estimated supply</t>
  </si>
  <si>
    <t xml:space="preserve">No. qualifiers </t>
  </si>
  <si>
    <t>Estimated no. employed</t>
  </si>
  <si>
    <t>Tier 1 (estimated no. employed in UK Level 4+ engineering occupations)</t>
  </si>
  <si>
    <t>Total Tier 1</t>
  </si>
  <si>
    <t>Tier 1 total</t>
  </si>
  <si>
    <t>Tier 2 (estimated no. employed in UK Level 4+ engineering occupations)</t>
  </si>
  <si>
    <t>Total Tier 2</t>
  </si>
  <si>
    <t>Tier 2 total</t>
  </si>
  <si>
    <t>Tier 3 (estimated no. employed in UK Level 4+ engineering occupations)</t>
  </si>
  <si>
    <t>Total Tier 3</t>
  </si>
  <si>
    <t>Tier 3 total</t>
  </si>
  <si>
    <t>Total estimated supply across subjects and degree levels</t>
  </si>
  <si>
    <t>Source: HESA, student record 2015/16 and Destination of Leavers from Higher Education Survey 2015/16</t>
  </si>
  <si>
    <t>Total potential supply</t>
  </si>
  <si>
    <t>No. qualifiers</t>
  </si>
  <si>
    <t>Potential no. employed</t>
  </si>
  <si>
    <t>Tier 1 (estimated no. employed within/outside UK)</t>
  </si>
  <si>
    <t>Tier 2 (estimated no. employed in engineering occupations within/outside UK)</t>
  </si>
  <si>
    <t>Tier 3 (estimated no. employed in Level 4+ engineering occupations within/outside UK)</t>
  </si>
  <si>
    <t>Total potential supply across subjects and degree levels</t>
  </si>
  <si>
    <t>Figure 10.19 Estimated and potential graduate supply, 
by domicile – UK</t>
  </si>
  <si>
    <t>Estimated</t>
  </si>
  <si>
    <t>Potential</t>
  </si>
  <si>
    <t>Apprenticeship supply</t>
  </si>
  <si>
    <t xml:space="preserve">     Core engineering</t>
  </si>
  <si>
    <t xml:space="preserve">     Related engineering</t>
  </si>
  <si>
    <t>Level 4+ apprenticeships</t>
  </si>
  <si>
    <t xml:space="preserve">    Related engineering</t>
  </si>
  <si>
    <t>Total apprenticeship supply</t>
  </si>
  <si>
    <t>HE graduate supply</t>
  </si>
  <si>
    <t>Tier 1 (core engineering)</t>
  </si>
  <si>
    <t>Tier 2 (core engineering)</t>
  </si>
  <si>
    <t>Tier 3 (related engineering)</t>
  </si>
  <si>
    <t xml:space="preserve">Total HE graduate supply </t>
  </si>
  <si>
    <t>Figure 10.21 Summary of projected annual net requirement, by sector and core/related engineering occupation – UK</t>
  </si>
  <si>
    <t>10.22 Annual shortfall for core engineering occupations, by qualification level – UK</t>
  </si>
  <si>
    <t>Level 4+ only (graduate level)</t>
  </si>
  <si>
    <t>Core engineering demand (Level 4 only)</t>
  </si>
  <si>
    <t>Supply (Tier 1 &amp; 2 + Level 4 core apprenticeships)</t>
  </si>
  <si>
    <t xml:space="preserve">Annual estimate shortfall </t>
  </si>
  <si>
    <t>Core engineering demand (Level 3+)</t>
  </si>
  <si>
    <t>Supply (Tier 1 &amp; 2 + Level 3+ core apprenticeships)</t>
  </si>
  <si>
    <t>Annual estimated shortfall</t>
  </si>
  <si>
    <t>Figure 10.23 Annual shortfall for core/related engineering occupations, by qualification level – UK</t>
  </si>
  <si>
    <t>A</t>
  </si>
  <si>
    <t>Annual demand</t>
  </si>
  <si>
    <t>B</t>
  </si>
  <si>
    <t>Annual supply</t>
  </si>
  <si>
    <t>C</t>
  </si>
  <si>
    <t>Net Level 3 shortfall (C=A-B)</t>
  </si>
  <si>
    <t>**</t>
  </si>
  <si>
    <t>D</t>
  </si>
  <si>
    <t>E</t>
  </si>
  <si>
    <t>Estimated annual supply</t>
  </si>
  <si>
    <t>F</t>
  </si>
  <si>
    <t>Potential annual supply</t>
  </si>
  <si>
    <t>G</t>
  </si>
  <si>
    <t>Engineering-related apprenticeships (Level 4+)</t>
  </si>
  <si>
    <t>H</t>
  </si>
  <si>
    <t>Net Level 4 shortfall based on estimated supply (H=D-E-G)</t>
  </si>
  <si>
    <t>I</t>
  </si>
  <si>
    <t>Net Level 4 shortfall based on potential supply (I=D-F-G)</t>
  </si>
  <si>
    <t>Level 3+ total </t>
  </si>
  <si>
    <t>J</t>
  </si>
  <si>
    <t>Annual demand (A+D)</t>
  </si>
  <si>
    <t>K</t>
  </si>
  <si>
    <t>Annual estimated supply (B+E+G)</t>
  </si>
  <si>
    <t>L</t>
  </si>
  <si>
    <t>Annual potential supply (B+F+G)</t>
  </si>
  <si>
    <t>M</t>
  </si>
  <si>
    <t>Net Level 3+ shortfall based on estimated supply (M=J-K)</t>
  </si>
  <si>
    <t>N</t>
  </si>
  <si>
    <t>Net Level 3+ shortfall based on potential supply (N=J-L)</t>
  </si>
  <si>
    <t xml:space="preserve">Note: Figures relating to the Level 3 supply and demand are presented here to aid interpretation. However, a shortfall figure has not been supplied. </t>
  </si>
  <si>
    <t xml:space="preserve">This is because taking the supply from Level 3 apprenticeships alone would ignore the possibility that graduates could enter roles that require a lower level qualification than they hold. </t>
  </si>
  <si>
    <t>In other words, it ignores underutilisation of skills.</t>
  </si>
  <si>
    <t>Source: SQA, 2017/18</t>
  </si>
  <si>
    <t>Figure 2.5 Distribution of VAT and/or PAYE registered engineering enterprises by nation/region (2018) – UK</t>
  </si>
  <si>
    <t>1. ‘–’ denotes no value available as subject was introduced after 2013 or has been discontinued</t>
  </si>
  <si>
    <t xml:space="preserve">2. Included in 2017/2018 is a new combined science double award GCSE. This replaces the single GCSE awards in science and additional science. The entries will be doubled to reflect the achievement of two grades in the subject. </t>
  </si>
  <si>
    <t>Note: ‘–’ denotes no value available as subject was introduced after 2013 or removed in 2018</t>
  </si>
  <si>
    <t>NoteL ‘–’ denotes no value available as subject was removed</t>
  </si>
  <si>
    <t>Source: JCQ, 2011/2012-2017/2018</t>
  </si>
  <si>
    <t>Source: ONS, IDBR, 2017 and 2018</t>
  </si>
  <si>
    <t>Figure 6.9 Engineering and technology first degree entrants by discipline (2017) - UK</t>
  </si>
  <si>
    <t>Figure 6.10 First degree entrants by STEM marker, subject area, mode of study, domicile, gender, ethnicity, and disability status (2017) - UK</t>
  </si>
  <si>
    <t>Figure 6.11 Other undergraduate entrants by STEM subject area and course aim (2017) - UK</t>
  </si>
  <si>
    <t>Figure 6.12 Engineering and technology other undergraduate entrants by discipline (2017) - UK</t>
  </si>
  <si>
    <t>Figure 6.13 Other undergraduate entrants by STEM marker, subject area, mode of study, domicile, gender, ethnicity, and disability status (2017) - UK</t>
  </si>
  <si>
    <t>Figure 6.14 Engineering and technology taught postgraduate entrants by discipline (2017) - UK</t>
  </si>
  <si>
    <t>Figure 6.15 Engineering and technology research postgraduate entrants by discipline (2017) - UK</t>
  </si>
  <si>
    <t>Figure 6.16 Taught postgraduate entrants by STEM marker, subject area, mode of study, domicile, gender, ethnicity and disability status (2017) - UK</t>
  </si>
  <si>
    <t>Figure 6.17 Research postgraduate entrants by STEM marker, subject area, mode of study, domicile, gender, ethnicity and disability status (2017) - UK</t>
  </si>
  <si>
    <t>Figure 6.19 Engineering and technology first degree qualifiers by discipline, mode of study, domicile, gender, ethnicity and disability status (2017) - UK</t>
  </si>
  <si>
    <t>Figure 6.20 First degree qualifiers by degree class and subject area (2017) - UK</t>
  </si>
  <si>
    <t>Figure 6.21 Engineering and technology first degree qualifiers by degree class, mode of study, domicile, gender, ethnicity and disability status (2017) - UK</t>
  </si>
  <si>
    <t>Figure 6.22 Other undergraduate qualifiers by subject area and course aim (2017) - UK</t>
  </si>
  <si>
    <t>Figure 6.23 Engineering and technology other undergraduate qualifiers by discipline, mode of study, domicile, gender, ethnicity and disability status (2017) - UK</t>
  </si>
  <si>
    <t>Figure 6.26 Engineering and technology postgraduate taught qualifiers by discipline, mode of study, domicile, gender, ethnicity and disability status (2017) - UK</t>
  </si>
  <si>
    <t>Figure 6.27 Engineering and technology postgraduate research qualifiers by qualification type and discipline (2017) - UK</t>
  </si>
  <si>
    <t>Figure 6.28 Engineering and technology postgraduate research qualifiers by discipline, mode of study, domicile, gender, ethnicity and disability status (2017) - UK</t>
  </si>
  <si>
    <t>Source: Destinations of Leavers from Higher Education record 2016/17</t>
  </si>
  <si>
    <t>Figure 8.4a First destinations of leavers who graduated in the academic year 2016 to 2017 by disability status – UK</t>
  </si>
  <si>
    <t>Figure 8.9 Country of employment of full time taught postgraduate leavers who graduated in the academic year 2016 to 2017 by subject area – UK</t>
  </si>
  <si>
    <t>Figure 8.10 First destinations of full time UK domiciled taught postgraduate leavers who graduated in the academic year 2016 to 2017 by subject area – UK</t>
  </si>
  <si>
    <t>Figure 8.11 Country of employment of full-time research postgraduate leavers who graduated in the academic year 2016 to 2017 by subject area (all and doctorates) – UK</t>
  </si>
  <si>
    <t>Figure 8.12 First destinations of full time UK domiciled research postgraduate leavers who graduated in the academic year 2016 to 2017 by subject area – UK</t>
  </si>
  <si>
    <t>Figure 8.13 First destinations of full time UK domiciled engineering and technology leavers who graduated in the academic year 2016 to 2017 by discipline (all levels of study) – UK</t>
  </si>
  <si>
    <t xml:space="preserve">Figure 8.14 First destinations of full time UK domiciled leavers who graduated in the academic year 2016 to 2017 by gender and discipline – UK  </t>
  </si>
  <si>
    <t>Figure 8.15 First destinations of full time UK domiciled engineering and technology leavers who graduated in the academic year 2016 to 2017 by ethnicity and discipline – UK</t>
  </si>
  <si>
    <t>Figure 8.16 First destinations of full time UK domiciled graduates of subjects other than engineering and technology who graduated in the academic year 2016 to 2017 by ethnicity – UK</t>
  </si>
  <si>
    <t>Figure 8.17 Occupations of full time engineering and technology leavers who graduated in the academic year 2016 to 2017, by level of study and domicile – UK</t>
  </si>
  <si>
    <t>Figure 8.18 Occupations of full time UK domiciled engineering and technology leavers who graduated in the academic year 2016 to 2017 by discipline – UK</t>
  </si>
  <si>
    <t>Figure 8.19 Occupations of full time UK domiciled engineering and technology leavers who graduated in the academic year 2016 to 2017 by level of study and gender – UK</t>
  </si>
  <si>
    <t>Figure 8.20 Occupations of full time UK domiciled engineering and technology leavers who graduated in the academic year 2016 to 2017 by level of study and ethnicity – UK</t>
  </si>
  <si>
    <t>Figure 8.20a Occupations of full time UK domiciled engineering and technology leavers who graduated in the academic year 2016 to 2017 by level of study and disability status – UK</t>
  </si>
  <si>
    <t>Figure 8.21 Subject area of full time UK domiciled leavers who graduated in the academic year 2016 to 2017 by occupation – UK</t>
  </si>
  <si>
    <t>Figure 8.22 Occupations of full time UK domiciled non engineering and technology leavers who graduated in the academic year 2016 to 2017 by subject area – UK</t>
  </si>
  <si>
    <t>Figure 8.23 Top 10 engineering and non engineering occupations entered by full time UK domiciled engineering and technology leavers who graduated in the academic year 2016 to 2017 – UK</t>
  </si>
  <si>
    <t>Figure 8.24 Proportion of full time UK domiciled engineering and technology leavers who graduated in the academic year 2016 to 2017 working in the engineering sector 6 months after graduating by discipline – UK</t>
  </si>
  <si>
    <t>Figure 8.25 Proportion of full time UK domiciled engineering and technology leavers who graduated in the academic year 2016 to 2017 working in the engineering sector 6 months after graduating by ethnicity – UK</t>
  </si>
  <si>
    <t>Figure 8.26 Proportion of full time UK domiciled engineering and technology leavers who graduated in the academic year 2016 to 2017 working in the engineering sector 6 months after graduating by gender – UK</t>
  </si>
  <si>
    <t>Figure 8.26a Industries of full time UK domiciled engineering and technology leavers who graduated in the academic year 2016 to 2017 by occupation and disability status – UK</t>
  </si>
  <si>
    <t>Figure 8.27 Occupations and industry sectors of full time UK domiciled engineering and technology leavers who graduated in the academic year 2016 to 2017 – UK</t>
  </si>
  <si>
    <t>Figure 8.28 Occupations and industry sectors of full time UK domiciled engineering and technology leavers who graduated in the academic year 2016 to 2017 by discipline – UK</t>
  </si>
  <si>
    <t>Figure 8.28a Industry sectors of full time UK domiciled engineering and technology leavers who graduated in the academic year 2016 to 2017 by discipline and occupation – UK</t>
  </si>
  <si>
    <t xml:space="preserve">Figure 8.29 Occupations and industry sectors of full time UK domiciled engineering and technology leavers who graduated in the academic year 2016 to 2017 by ethnicity – UK
</t>
  </si>
  <si>
    <t>Figure 8.30 Occupations and industry sectors of full time UK domiciled engineering and technology leavers who graduated in the academic year 2016 to 2017 by gender – UK</t>
  </si>
  <si>
    <t>Figure 8.31 Mean starting salaries of full time UK domiciled first degree leavers who graduated in the academic year 2016 to 2017 by subject area and discipline – UK</t>
  </si>
  <si>
    <t>Figure 8.32 Mean starting salaries of full time UK domiciled engineering and technology first degree leavers who graduated in the academic year 2016 to 2017 by discipline, occupation and industry sector – UK</t>
  </si>
  <si>
    <t>Figure 8.33 Mean starting salaries of full time UK domiciled taught postgraduate leavers who graduated in the academic year 2016 to 2017 by subject area, discipline and gender – UK</t>
  </si>
  <si>
    <t>Figure 8.34 Mean starting salaries of full time UK domiciled engineering and technology taught postgraduate leavers who graduated in the academic year 2016 to 2017 by discipline, occupation and industry sector – UK</t>
  </si>
  <si>
    <t>Figure 8.35 Mean starting salaries of full time UK domiciled research postgraduate leavers who graduated in the academic year 2016 to 2017 by subject area, discipline and gender – UK</t>
  </si>
  <si>
    <t>Figure 8.36 Mean starting salaries of full time UK domiciled engineering and technology research postgraduate leavers who graduated in the academic year 2016 to 2017 by discipline, occupation and industry sector – UK</t>
  </si>
  <si>
    <t>Figure 8.37 Mean starting salaries of UK domiciled engineering and technology leavers who graduated in the academic year 2016 to 2017 by level of study and gender – UK</t>
  </si>
  <si>
    <t>Figure 8.38 Mean starting salaries of UK domiciled engineering and technology leavers who graduated in the academic year 2016 to 2017 by level of study and broad ethnic group – UK</t>
  </si>
  <si>
    <t>Figure 10.11 Projected net requirement for the period 2014 to 2024 for engineering jobs by occupational group, core/related engineering classification, and qualification level – UK</t>
  </si>
  <si>
    <t>Figure 10.15 Number of engineering-related apprenticeship achievements by nation and core/related engineering classification (2015/2016)</t>
  </si>
  <si>
    <t>Figure 10.18 Potential supply of graduates with Level 4+ engineering-related skills (2015/2016) – UK</t>
  </si>
  <si>
    <t>Figure 10.20 Supply numbers arising from higher education and apprenticeship achievements by level, subject tier and core/related engineering classification (2015/2016) – UK</t>
  </si>
  <si>
    <t>First destinations of leavers who graduated in the academic year 2016 to 2017 by disability status – UK</t>
  </si>
  <si>
    <t>Country of employment of full time taught postgraduate leavers who graduated in the academic year 2016 to 2017 by subject area – UK</t>
  </si>
  <si>
    <t>First destinations of full time UK domiciled taught postgraduate leavers who graduated in the academic year 2016 to 2017 by subject area – UK</t>
  </si>
  <si>
    <t>First destinations of full time UK domiciled research postgraduate leavers who graduated in the academic year 2016 to 2017 by subject area – UK</t>
  </si>
  <si>
    <t>First destinations of full time UK domiciled engineering and technology leavers who graduated in the academic year 2016 to 2017 by discipline (all levels of study) – UK</t>
  </si>
  <si>
    <t xml:space="preserve">First destinations of full time UK domiciled leavers who graduated in the academic year 2016 to 2017 by gender and discipline – UK  </t>
  </si>
  <si>
    <t>First destinations of full time UK domiciled engineering and technology leavers who graduated in the academic year 2016 to 2017 by ethnicity and discipline – UK</t>
  </si>
  <si>
    <t>First destinations of full time UK domiciled graduates of subjects other than engineering and technology who graduated in the academic year 2016 to 2017 by ethnicity – UK</t>
  </si>
  <si>
    <t>Occupations of full time engineering and technology leavers who graduated in the academic year 2016 to 2017, by level of study and domicile – UK</t>
  </si>
  <si>
    <t>Occupations of full time UK domiciled engineering and technology leavers who graduated in the academic year 2016 to 2017 by discipline – UK</t>
  </si>
  <si>
    <t>Occupations of full time UK domiciled engineering and technology leavers who graduated in the academic year 2016 to 2017 by level of study and gender – UK</t>
  </si>
  <si>
    <t>Occupations of full time UK domiciled engineering and technology leavers who graduated in the academic year 2016 to 2017 by level of study and ethnicity – UK</t>
  </si>
  <si>
    <t>Occupations of full time UK domiciled engineering and technology leavers who graduated in the academic year 2016 to 2017 by level of study and disability status – UK</t>
  </si>
  <si>
    <t>Subject area of full time UK domiciled leavers who graduated in the academic year 2016 to 2017 by occupation – UK</t>
  </si>
  <si>
    <t>Occupations of full time UK domiciled non engineering and technology leavers who graduated in the academic year 2016 to 2017 by subject area – UK</t>
  </si>
  <si>
    <t>Top 10 engineering and non engineering occupations entered by full time UK domiciled engineering and technology leavers who graduated in the academic year 2016 to 2017 – UK</t>
  </si>
  <si>
    <t>Proportion of full time UK domiciled engineering and technology leavers who graduated in the academic year 2016 to 2017 working in the engineering sector 6 months after graduating by discipline – UK</t>
  </si>
  <si>
    <t>Proportion of full time UK domiciled engineering and technology leavers who graduated in the academic year 2016 to 2017 working in the engineering sector 6 months after graduating by ethnicity – UK</t>
  </si>
  <si>
    <t>Proportion of full time UK domiciled engineering and technology leavers who graduated in the academic year 2016 to 2017 working in the engineering sector 6 months after graduating by gender – UK</t>
  </si>
  <si>
    <t>Industries of full time UK domiciled engineering and technology leavers who graduated in the academic year 2016 to 2017 by occupation and disability status – UK</t>
  </si>
  <si>
    <t>Occupations and industry sectors of full time UK domiciled engineering and technology leavers who graduated in the academic year 2016 to 2017 – UK</t>
  </si>
  <si>
    <t>Occupations and industry sectors of full time UK domiciled engineering and technology leavers who graduated in the academic year 2016 to 2017 by discipline – UK</t>
  </si>
  <si>
    <t>Industry sectors of full time UK domiciled engineering and technology leavers who graduated in the academic year 2016 to 2017 by discipline and occupation – UK</t>
  </si>
  <si>
    <t>Occupations and industry sectors of full time UK domiciled engineering and technology leavers who graduated in the academic year 2016 to 2017 by gender – UK</t>
  </si>
  <si>
    <t>Mean starting salaries of full time UK domiciled first degree leavers who graduated in the academic year 2016 to 2017 by subject area and discipline – UK</t>
  </si>
  <si>
    <t>Mean starting salaries of full time UK domiciled engineering and technology first degree leavers who graduated in the academic year 2016 to 2017 by discipline, occupation and industry sector – UK</t>
  </si>
  <si>
    <t>Mean starting salaries of full time UK domiciled taught postgraduate leavers who graduated in the academic year 2016 to 2017 by subject area, discipline and gender – UK</t>
  </si>
  <si>
    <t>Mean starting salaries of full time UK domiciled engineering and technology taught postgraduate leavers who graduated in the academic year 2016 to 2017 by discipline, occupation and industry sector – UK</t>
  </si>
  <si>
    <t>Mean starting salaries of full time UK domiciled research postgraduate leavers who graduated in the academic year 2016 to 2017 by subject area, discipline and gender – UK</t>
  </si>
  <si>
    <t>Mean starting salaries of full time UK domiciled engineering and technology research postgraduate leavers who graduated in the academic year 2016 to 2017 by discipline, occupation and industry sector – UK</t>
  </si>
  <si>
    <t>Mean starting salaries of UK domiciled engineering and technology leavers who graduated in the academic year 2016 to 2017 by level of study and gender – UK</t>
  </si>
  <si>
    <t>Mean starting salaries of UK domiciled engineering and technology leavers who graduated in the academic year 2016 to 2017 by level of study and broad ethnic group – UK</t>
  </si>
  <si>
    <t>Projected net requirement for the period 2014 to 2024 for engineering jobs by occupational group, core/related engineering classification, and qualification level – UK</t>
  </si>
  <si>
    <t>Supply numbers arising from higher education and apprenticeship achievements by level, subject tier and core/related engineering classification (2015/2016) – UK</t>
  </si>
  <si>
    <t>Country of employment of other full time undergraduate leavers who graduated in the academic year 2016 to 2017 by subject area (all and foundation degrees) – UK</t>
  </si>
  <si>
    <t>Occupations and industry sectors of full time UK domiciled engineering and technology leavers who graduated in the academic year 2016 to 2017 by ethnicity – UK</t>
  </si>
  <si>
    <t>The productivity puzzle: productivity slowdown since the 2008 financial crisis (2000–2018) – UK</t>
  </si>
  <si>
    <t>Composition of the workforce by skill level of occupation and education (2005–2016) – UK</t>
  </si>
  <si>
    <t>Main drivers of skills gaps reported by employers and sector (2017) – UK</t>
  </si>
  <si>
    <t>Most common implications of hard–to–fill vacancies on enterprises (2017)</t>
  </si>
  <si>
    <t>Breakdown of projected GVA by SIC 3–4 digit engineering industry (2015) — UK</t>
  </si>
  <si>
    <t>Distribution of VAT and/or PAYE registered engineering enterprises by nation/region (2018) – UK</t>
  </si>
  <si>
    <t>Total engineering turnover (£ billions)(VAT and/or PAYE–registered enterprises) by industry (2017 and 2018) – UK</t>
  </si>
  <si>
    <t>National population projections for ages 7 to 21 and 65 (2017–2037) – UK</t>
  </si>
  <si>
    <t>Moments of choice model and factors in decision–making by young people</t>
  </si>
  <si>
    <t>Strength of evidence base for impact for different career– and enterprise–related interventions in schools and colleges</t>
  </si>
  <si>
    <t>GCSE full course entries for selected STEM subjects (2013–2018) – UK</t>
  </si>
  <si>
    <t>GCSE full course A* to C/7 to 4 pass rates for selected STEM subjects over time (2013–2018) – UK</t>
  </si>
  <si>
    <t>Proportion of GCSE full course entries achieving A to C/7 to 4 grades by nation/region over time (2014–2018) – UK</t>
  </si>
  <si>
    <t>Attainment in selected STEM National 5 qualifications (2015–2018) – Scotland</t>
  </si>
  <si>
    <t>GCE A level STEM subject entrant numbers (2012–2018) – UK</t>
  </si>
  <si>
    <t>Top 10 GCE A level subjects by entries (2016–2018) – UK</t>
  </si>
  <si>
    <t>Total number of GCE A level STEM subject entrant numbers (2018) – UK</t>
  </si>
  <si>
    <t>Proportion achieving grade A*–C at GCE A level (2012–2018) – UK</t>
  </si>
  <si>
    <t>Number of GCE A level passes at grades A*–C and A*–A by gender (2012–2018) – UK</t>
  </si>
  <si>
    <t>Percentage of GCE A level passes at grades A*–C for selected STEM subjects by gender (2018) – UK</t>
  </si>
  <si>
    <t>Number of GCE A level passes at grades A*–C, by gender (2015–2018) – England, Wales, Northern Ireland</t>
  </si>
  <si>
    <t>Attainment in selected STEM Higher qualifications (2015–2018) – Scotland</t>
  </si>
  <si>
    <t>Attainment in selected STEM Advanced Higher qualifications (2016–2018) – Scotland</t>
  </si>
  <si>
    <t>Number of teachers of STEM subjects in maintained secondary schools by key stage (2011–2017) – England</t>
  </si>
  <si>
    <t>Number of registered teachers maintained secondary schools by STEM subject taught, and whether they were trained in that subject (2012–2017) – Wales</t>
  </si>
  <si>
    <t>Number of secondary school STEM teachers and proportion who are teaching their main subject (2017) – Scotland</t>
  </si>
  <si>
    <t>Engineering and technology student numbers (2010–2017) – UK</t>
  </si>
  <si>
    <t>HE entrant numbers by level of study (2007–2017) – UK</t>
  </si>
  <si>
    <t>HE students by degree level and mode of study (2012–2017) – UK</t>
  </si>
  <si>
    <t>International students entering UK HE by domicile (2007–2017) – UK</t>
  </si>
  <si>
    <t>HE students by gender (2004–2017) – UK</t>
  </si>
  <si>
    <t>UK domiciled students by ethnic group (2004–2017) – UK</t>
  </si>
  <si>
    <t>Engineering and technology first degree entrants by discipline (2017) – UK</t>
  </si>
  <si>
    <t>First degree entrants by STEM marker, subject area, mode of study, domicile, gender, ethnicity, and disability status (2017) – UK</t>
  </si>
  <si>
    <t>Other undergraduate entrants by STEM subject area and course aim (2017) – UK</t>
  </si>
  <si>
    <t>Engineering and technology other undergraduate entrants by discipline (2017) – UK</t>
  </si>
  <si>
    <t>Other undergraduate entrants by STEM marker, subject area, mode of study, domicile, gender, ethnicity, and disability status (2017) – UK</t>
  </si>
  <si>
    <t>Engineering and technology taught postgraduate entrants by discipline (2017) – UK</t>
  </si>
  <si>
    <t>Engineering and technology research postgraduate entrants by discipline (2017) – UK</t>
  </si>
  <si>
    <t>Taught postgraduate entrants by STEM marker, subject area, mode of study, domicile, gender, ethnicity and disability status (2017) – UK</t>
  </si>
  <si>
    <t>Research postgraduate entrants by STEM marker, subject area, mode of study, domicile, gender, ethnicity and disability status (2017) – UK</t>
  </si>
  <si>
    <t>Engineering and technology first degree qualifiers by mode of study, domicile, gender and ethnic group (2006–2017) – UK</t>
  </si>
  <si>
    <t>General engineering first degree qualifiers by mode of study, domicile, gender and ethnic group (2006–2017) – UK</t>
  </si>
  <si>
    <t>Civil engineering first degree qualifiers by mode of study, domicile, gender and ethnic group (2006–2017) – UK</t>
  </si>
  <si>
    <t>Mechanical engineering first degree qualifiers by mode of study, domicile, gender and ethnic group (2006–2017) – UK</t>
  </si>
  <si>
    <t>Aerospace engineering first degree qualifiers by mode of study, domicile, gender and ethnic group (2006–2017) – UK</t>
  </si>
  <si>
    <t>Electronic and electrical engineering first degree qualifiers by mode of study, domicile, gender and ethnic group (2006–2017) – UK</t>
  </si>
  <si>
    <t>Production and manufacturing engineering first degree qualifiers by mode of study, domicile, gender and ethnic group (2006–2017) – UK</t>
  </si>
  <si>
    <t>Chemical, process, and energy engineering first degree qualifiers by mode of study, domicile, gender and ethnic group (2006–2017) – UK</t>
  </si>
  <si>
    <t>Engineering and technology first degree qualifiers by discipline, mode of study, domicile, gender, ethnicity and disability status (2017) – UK</t>
  </si>
  <si>
    <t>First degree qualifiers by degree class and subject area (2017) – UK</t>
  </si>
  <si>
    <t>Engineering and technology first degree qualifiers by degree class, mode of study, domicile, gender, ethnicity and disability status (2017) – UK</t>
  </si>
  <si>
    <t>Other undergraduate qualifiers by subject area and course aim (2017) – UK</t>
  </si>
  <si>
    <t>Engineering and technology other undergraduate qualifiers by discipline, mode of study, domicile, gender, ethnicity and disability status (2017) – UK</t>
  </si>
  <si>
    <t>Engineering and technology postgraduate taught qualifiers by mode of study, domicile, gender and ethnic group (2006–2017) – UK</t>
  </si>
  <si>
    <t>General engineering postgraduate taught qualifiers by mode of study, domicile, gender and ethnic group (2006–2017) – UK</t>
  </si>
  <si>
    <t>Civil engineering postgraduate taught qualifiers by mode of study, domicile, gender and ethnic group (2006–2017) – UK</t>
  </si>
  <si>
    <t>Mechanical engineering postgraduate taught qualifiers by mode of study, domicile, gender and ethnic group (2006–2017) – UK</t>
  </si>
  <si>
    <t>Aerospace engineering postgraduate taught qualifiers by mode of study, domicile, gender and ethnic group (2006–2017) – UK</t>
  </si>
  <si>
    <t>Electronic and electrical engineering postgraduate taught qualifiers by mode of study, domicile, gender and ethnic group (2006–2017) – UK</t>
  </si>
  <si>
    <t>Production and manufacturing engineering postgraduate taught qualifiers by mode of study, domicile, gender and ethnic group (2006–2017) – UK</t>
  </si>
  <si>
    <t>Chemical, process, and energy engineering engineering postgraduate taught qualifiers by mode of study, domicile, gender and ethnic group (2006–2017) – UK</t>
  </si>
  <si>
    <t>Engineering and technology postgraduate research qualifiers by mode of study, domicile, gender and ethnic group (2006–2017) – UK</t>
  </si>
  <si>
    <t>General engineering postgraduate research qualifiers by mode of study, domicile, gender and ethnic group (2006–2017) – UK</t>
  </si>
  <si>
    <t>Civil engineering postgraduate research qualifiers by mode of study, domicile, gender and ethnic group (2006–2017) – UK</t>
  </si>
  <si>
    <t>Mechanical engineering postgraduate research qualifiers by mode of study, domicile, gender and ethnic group (2006–2017) – UK</t>
  </si>
  <si>
    <t>Aerospace engineering postgraduate research qualifiers by mode of study, domicile, gender and ethnic group (2006–2017) – UK</t>
  </si>
  <si>
    <t>Electronic and electrical engineering postgraduate research qualifiers by mode of study, domicile, gender and ethnic group (2006–2017) – UK</t>
  </si>
  <si>
    <t>Production and manufacturing engineering postgraduate research qualifiers by mode of study, domicile, gender and ethnic group (2006–2017) – UK</t>
  </si>
  <si>
    <t>Chemical, process, and energy engineering postgraduate research qualifiers by mode of study, domicile, gender and ethnic group (2006–2017) – UK</t>
  </si>
  <si>
    <t>Engineering and technology postgraduate taught qualifiers by discipline, mode of study, domicile, gender, ethnicity and disability status (2017) – UK</t>
  </si>
  <si>
    <t>Engineering and technology postgraduate research qualifiers by qualification type and discipline (2017) – UK</t>
  </si>
  <si>
    <t>Engineering and technology postgraduate research qualifiers by discipline, mode of study, domicile, gender, ethnicity and disability status (2017) – UK</t>
  </si>
  <si>
    <t>Mid–year population estimates (1971 –2017) – UK</t>
  </si>
  <si>
    <t>Population change (1992–2017) – UK</t>
  </si>
  <si>
    <t>Population growth by nation (2007–2017 and 2016–2017) – UK</t>
  </si>
  <si>
    <t>Population projections by country (2016–2041) – UK</t>
  </si>
  <si>
    <t>Country of employment of full–time research postgraduate leavers who graduated in the academic year 2016 to 2017 by subject area (all and doctorates) – UK</t>
  </si>
  <si>
    <t>Migration data (2007–2018) – UK</t>
  </si>
  <si>
    <t>Gender pay gap for median gross hourly earnings (excluding overtime) (1997–2017) – UK</t>
  </si>
  <si>
    <t>Number of job vacancies seasonally adjusted (2001–2018) – UK</t>
  </si>
  <si>
    <t>Number of engineering–related apprenticeship achievements by nation and core/related engineering classification (2015/2016)</t>
  </si>
  <si>
    <t>Estimated supply of graduates with Level 4+ engineering–related skills (2015/2016) – UK</t>
  </si>
  <si>
    <t>Potential supply of graduates with Level 4+ engineering–related skills (2015/2016) – UK</t>
  </si>
  <si>
    <t>Notes: Pre–crisis trend growth is calculation between 1997 and 2008 Q1, and is projected forward from 2008 Q1</t>
  </si>
  <si>
    <t>Figure 1.4 Composition of the workforce by skill level of occupation and education (2005–2016) – UK</t>
  </si>
  <si>
    <t>Figure 1.6 Most common implications of hard–to–fill vacancies on enterprises (2017)</t>
  </si>
  <si>
    <t>Figure 2.3 Breakdown of projected GVA by SIC 3–4 digit engineering industry (2015) — UK</t>
  </si>
  <si>
    <t xml:space="preserve">Manufacture of other non–metallic mineral products </t>
  </si>
  <si>
    <t xml:space="preserve">Manufacture of motor vehicles, trailers and semi–trailers </t>
  </si>
  <si>
    <t xml:space="preserve">Construction of residential and non–residential buildings </t>
  </si>
  <si>
    <t>0–9</t>
  </si>
  <si>
    <t>10–49</t>
  </si>
  <si>
    <t>50–249</t>
  </si>
  <si>
    <t>Total SME (0–249)</t>
  </si>
  <si>
    <t>–</t>
  </si>
  <si>
    <t>2. '–' denotes that the number has been suppressed to prevent individuals or individual organisations from being indentified.</t>
  </si>
  <si>
    <t>Figure 2.18  Total engineering turnover (£ billions)(VAT and/or PAYE–registered enterprises) by industry (2017 and 2018) – UK</t>
  </si>
  <si>
    <t>Note: '–' denotes that the number has been suppressed to prevent individuals or individual organisations from being indentified.</t>
  </si>
  <si>
    <t>Mid–2016</t>
  </si>
  <si>
    <t>Mid–2041</t>
  </si>
  <si>
    <t>11–14</t>
  </si>
  <si>
    <t>15–16</t>
  </si>
  <si>
    <t>17–18</t>
  </si>
  <si>
    <t>Figure 3.3 National population projections for ages 7 to 21 and 65 (2017–2037) – UK</t>
  </si>
  <si>
    <t>5–year percentage change (2017 to 2022)</t>
  </si>
  <si>
    <t>20–year percentage change (2017 to 2037)</t>
  </si>
  <si>
    <t>10–14</t>
  </si>
  <si>
    <t>15–19</t>
  </si>
  <si>
    <t>Number of 10– to 14–year–olds</t>
  </si>
  <si>
    <t>Percentage of 10–14 age group</t>
  </si>
  <si>
    <t>Number of 15– to 19–year–olds</t>
  </si>
  <si>
    <t>Percentage of 15–19 age group</t>
  </si>
  <si>
    <t>*Categories are those used by the ONS at top–line UK harmonised level. For further information see Harmonised Concepts and Questions for Social Data Sources: Primary Principles – Ethnic Group, ONS, May 2015.</t>
  </si>
  <si>
    <t>Age 11–14</t>
  </si>
  <si>
    <t>Age 14–16</t>
  </si>
  <si>
    <t>Age 16–19</t>
  </si>
  <si>
    <t xml:space="preserve">     Age 11–14</t>
  </si>
  <si>
    <t xml:space="preserve">     Age 14–16</t>
  </si>
  <si>
    <t xml:space="preserve">     Age 16–19</t>
  </si>
  <si>
    <t>Non–parents</t>
  </si>
  <si>
    <t>Note: Proportions relate to those who gave a score of 4+ (on the 5–point scale) for the question, 'How much do you agree that a career in engineering is desirable?'. The term 'non–parents' is used to refer to adults in the general public who do not have children.</t>
  </si>
  <si>
    <t xml:space="preserve">Note: Proportions relate to those who gave a score of 4+ (on the 5–point scale) for the question, 'How much do you know about what people working in engineering do?'. The term 'non–parents' is used to refer to adults in the general population who do not have children. </t>
  </si>
  <si>
    <t>Figure 3.13 Moments of choice model and factors in decision–making by young people</t>
  </si>
  <si>
    <t>Age 7–11</t>
  </si>
  <si>
    <t>Figure 3.17 Strength of evidence base for impact for different career– and enterprise–related interventions in schools and colleges</t>
  </si>
  <si>
    <t>Yes – within past 12 months</t>
  </si>
  <si>
    <t>Yes – not within past 12 months</t>
  </si>
  <si>
    <t>Note: Proportions relate to those who have a score of 4+ (on the 5–point scale) for the question, 'How desirable do you delieve being an apprentice is?'</t>
  </si>
  <si>
    <t>Figure 4.3 GCSE full course entries for selected STEM subjects (2013–2018) – UK</t>
  </si>
  <si>
    <t>–23.27%</t>
  </si>
  <si>
    <t>–29.08%</t>
  </si>
  <si>
    <t>–23.95%</t>
  </si>
  <si>
    <t>–2.969%</t>
  </si>
  <si>
    <t>Source: JCQ, 2012/2013–2017/2018</t>
  </si>
  <si>
    <t>Percentage achieving % A–C/ 7–4</t>
  </si>
  <si>
    <t>Calculated number of pupils achieving A–C/ 7–4</t>
  </si>
  <si>
    <t>Figure 4.6 GCSE full course A* to C/7 to 4 pass rates for selected STEM subjects over time (2013–2018) – UK</t>
  </si>
  <si>
    <t>–1.1</t>
  </si>
  <si>
    <t>–0.5</t>
  </si>
  <si>
    <t>–0.1</t>
  </si>
  <si>
    <t>–0.2</t>
  </si>
  <si>
    <t>–6.8</t>
  </si>
  <si>
    <t>–5.1</t>
  </si>
  <si>
    <t>–1.2</t>
  </si>
  <si>
    <t>Source: JCQ, 2012/2013 – 2017/2018</t>
  </si>
  <si>
    <t>Figure 4.7 Proportion of GCSE full course entries achieving A to C/7 to 4 grades by nation/region over time (2014–2018) – UK</t>
  </si>
  <si>
    <t>–2</t>
  </si>
  <si>
    <t>–3.7</t>
  </si>
  <si>
    <t>–1.4</t>
  </si>
  <si>
    <t>–3.6</t>
  </si>
  <si>
    <t>–0.6</t>
  </si>
  <si>
    <t>–1.6</t>
  </si>
  <si>
    <t>–1.3</t>
  </si>
  <si>
    <t>–5</t>
  </si>
  <si>
    <t>–1.9</t>
  </si>
  <si>
    <t>Figure 4.8 Attainment in selected STEM National 5 qualifications (2015–2018) – Scotland</t>
  </si>
  <si>
    <t>Figure 1.1 The productivity puzzle: productivity slowdown since the 2008 financial crisis (2000–2018) – UK</t>
  </si>
  <si>
    <t>Figure 1.2 Constant price GDP per hour worked (actual and projections) (1997–2015) – UK and G7 countries</t>
  </si>
  <si>
    <t>–1.3%</t>
  </si>
  <si>
    <t>–0.2%</t>
  </si>
  <si>
    <t>–0.1%</t>
  </si>
  <si>
    <t>–0.0</t>
  </si>
  <si>
    <t xml:space="preserve">   East Midlands</t>
  </si>
  <si>
    <t xml:space="preserve">   Yorkshire and the Humber</t>
  </si>
  <si>
    <t xml:space="preserve">   North West</t>
  </si>
  <si>
    <t xml:space="preserve">   North East</t>
  </si>
  <si>
    <t>–2.3%</t>
  </si>
  <si>
    <t>–2.8%</t>
  </si>
  <si>
    <t>–6.8%</t>
  </si>
  <si>
    <t>–1.8</t>
  </si>
  <si>
    <t>–0.9</t>
  </si>
  <si>
    <t>–2.4</t>
  </si>
  <si>
    <t>–1.5</t>
  </si>
  <si>
    <t>–3.0</t>
  </si>
  <si>
    <t>–0.7</t>
  </si>
  <si>
    <t>–22.4%</t>
  </si>
  <si>
    <t>–0.6%</t>
  </si>
  <si>
    <t>–5.5%</t>
  </si>
  <si>
    <t>–7.9%</t>
  </si>
  <si>
    <t>–1.8%</t>
  </si>
  <si>
    <t>–2.5%</t>
  </si>
  <si>
    <t>–6.3%</t>
  </si>
  <si>
    <t>–10.2%</t>
  </si>
  <si>
    <t>–8.0%</t>
  </si>
  <si>
    <t>Constant price GDP per hour worked (actual and projections) (1997–2015) – UK and G7 countries</t>
  </si>
  <si>
    <t>–42.2%</t>
  </si>
  <si>
    <t>–19.7%</t>
  </si>
  <si>
    <t>–1.7%</t>
  </si>
  <si>
    <t>Source: JCQ, 2015/2016-2017/2018</t>
  </si>
  <si>
    <t>Source: SQA, 2015/2016-2017/2018</t>
  </si>
  <si>
    <t>Source: DfE, 2011-2017</t>
  </si>
  <si>
    <t>Figure 6.8 Engineering and technology students by degree level, domicile, mode, gender, neighbourhood (POLAR4) and ethnic background (2017) - UK</t>
  </si>
  <si>
    <t>Figure 6.4 HE students in the academic year starting 2016 by mode of study, age, gender and background (POLAR4) - UK</t>
  </si>
  <si>
    <t>HE students in the academic year starting 2016 by mode of study, age, gender and background (POLAR4) - UK</t>
  </si>
  <si>
    <t>Engineering and technology students by degree level, domicile, mode, gender, neighbourhood (POLAR4) and ethnic background (2017) - UK</t>
  </si>
  <si>
    <t>Source: ONS, Inter Departmental Business Register 2018</t>
  </si>
  <si>
    <t>Source: Skills Development Scotland, 2016/17, 2017/2018</t>
  </si>
  <si>
    <t>Figure 5.4 Workplaces employing apprentices in all sector subject areas by region (estimates) (2011-2018) - England</t>
  </si>
  <si>
    <t>2017/2018</t>
  </si>
  <si>
    <t>Source: Education and Skills Funding Agency, 2010/2011-2017/2018</t>
  </si>
  <si>
    <t>Figure 5.5 Apprenticeship programme starts by sector subject area (2012-2018) - England</t>
  </si>
  <si>
    <t>Source: Education and Skills Funding Agency, 2011/2012-2017/2018</t>
  </si>
  <si>
    <t>Figure 5.6 Regional distribution of engineering-related apprenticeship starts (2016-2018) - England</t>
  </si>
  <si>
    <t>2017/18</t>
  </si>
  <si>
    <t>Source: Education and Education and Skills Funding Agency, 2015/2016-2017/2018</t>
  </si>
  <si>
    <t>Figure 5.7 Apprenticeship programme starts by region and sector subject area (2017 and 2018) - England</t>
  </si>
  <si>
    <t>Source: Education and Skills Funding Agency, 2016/2017, 2017/2018</t>
  </si>
  <si>
    <t>Figure 5.8 Apprenticeship programme starts by sector subject area and level (2012-2018) - England</t>
  </si>
  <si>
    <t>Percentage female (2017/2018)</t>
  </si>
  <si>
    <t>9.5%p</t>
  </si>
  <si>
    <t>11.0%p</t>
  </si>
  <si>
    <t>10.4%p</t>
  </si>
  <si>
    <t>14.0%p</t>
  </si>
  <si>
    <t>3.1%p</t>
  </si>
  <si>
    <t>14.7%p</t>
  </si>
  <si>
    <t>21.9%p</t>
  </si>
  <si>
    <t>17.6%p</t>
  </si>
  <si>
    <t>11.6%p</t>
  </si>
  <si>
    <t>9.7%p</t>
  </si>
  <si>
    <t>Figure 5.9 Percentage of those starting apprenticeships by age, apprenticeship level and sector subject area (2017 and 2018) - England</t>
  </si>
  <si>
    <t xml:space="preserve">Intermediate apprenticeship </t>
  </si>
  <si>
    <t>Higher level apprenticeship</t>
  </si>
  <si>
    <t>Source: Education and Skills Funding Agency, 2017/2018</t>
  </si>
  <si>
    <t>Figure 5.10 Apprenticeship programme starts in key engineering-related sector subject areas by age (2012-2018) - England</t>
  </si>
  <si>
    <t>Figure 5.11 Apprenticeship achievements in engineering related sector areas by level and gender (2012-2018) - England</t>
  </si>
  <si>
    <t>Percentage of sector subject area total (2017/2018)</t>
  </si>
  <si>
    <t>4.2%p</t>
  </si>
  <si>
    <t>2.8%p</t>
  </si>
  <si>
    <t>-0.4%p</t>
  </si>
  <si>
    <t>19.4%p</t>
  </si>
  <si>
    <t>6.2%p</t>
  </si>
  <si>
    <t>42.5%p</t>
  </si>
  <si>
    <t>7.8%p</t>
  </si>
  <si>
    <t>Figure 5.12 Apprenticeship achievements in engineering-related sector subject areas by level (2012-2018) - England</t>
  </si>
  <si>
    <t>Figure 5.13 Apprenticeship achievements in engineering-related sector subject areas by age (2012-2018) - England</t>
  </si>
  <si>
    <t>Figure 5.14 Apprenticeship achievements in engineering-related sector subject areas by level and ethnicity (2017 and 2018) - England</t>
  </si>
  <si>
    <t>Source: FE data library, 2016/2017, 2017/2018</t>
  </si>
  <si>
    <t xml:space="preserve">1. The success rate shown in these worksheets is the overall success rate. This is calculated according to the Apprenticeship Qualification Success Rate business rules and technical specification. These documents are available on the Gov.Uk website: </t>
  </si>
  <si>
    <t>2. The overall success rate is based on the Hybrid End Year. The Hybrid End Year is the later of the Expected End Year and the Actual End Year of a framework</t>
  </si>
  <si>
    <t>3. Success rates are based on the individual apprenticeship frameworks that were completed in the relevant year (the Hybrid End Year). They are calculated as the number of framework aims achieved divided by the number started, excluding the framework aims of any learners that transferred onto another qualification within the same institution.</t>
  </si>
  <si>
    <t>Figure 5.16 Engineering-related modern apprenticeship starts by level and change from previous year (2015-2018) - Scotland</t>
  </si>
  <si>
    <t>Source: Skills Development Scotland, 2014/2015-2017/2018</t>
  </si>
  <si>
    <t>‘–’ denotes no percentage available as figure for previous year was 0 or data was suppressed where value was &lt;5</t>
  </si>
  <si>
    <t>Figure 5.17 Women starting modern apprenticeships in engineering-related frameworks by age (2015-2018)- Scotland</t>
  </si>
  <si>
    <t>2017-18</t>
  </si>
  <si>
    <t>Source: Skills Development Scotland, 2014/2015 -2017/2018</t>
  </si>
  <si>
    <t>‘–’ denotes no percentage available as figure was 0 or that disclosure control was applied to values less than 5</t>
  </si>
  <si>
    <t>Figure 5.18 Engineering-related modern apprenticeship achievements by level (2015-2018) - Scotland</t>
  </si>
  <si>
    <t>11.2%p</t>
  </si>
  <si>
    <t>‘–’ denotes no percentage available as figure for previous year was 0.</t>
  </si>
  <si>
    <t>Disclosure control is applied to values less than five (marked with "-") or where such numbers can be identified by differencing. In columns covering percentages, "-"denotes no percentage available as figure was less than five.</t>
  </si>
  <si>
    <t>Figure 5.19 Engineering-related modern apprenticeship achievements by gender (2015-2018) - Scotland</t>
  </si>
  <si>
    <t>Figure 5.19a  Engineering-related modern apprenticeship achievements by age group (2017 and 2018) - Scotland</t>
  </si>
  <si>
    <t>‘–’ denotes the data item is not applicable</t>
  </si>
  <si>
    <t>‘–’ indicates that percentages have denominators less than 50 and have been suppressed.</t>
  </si>
  <si>
    <t>-20.5%p</t>
  </si>
  <si>
    <t>Change over 4 years (%)</t>
  </si>
  <si>
    <t>Sources: Ofqual, 2012-2018; CEEA, 2017; Qualifications Wales, 2017</t>
  </si>
  <si>
    <t>The 15 technical education routes in the Post-16 
Skills Plan</t>
  </si>
  <si>
    <t>Workplaces employing apprentices in all sector subject areas by region (estimates) (2011-2018) - England</t>
  </si>
  <si>
    <t>Apprenticeship programme starts by sector subject area (2012-2018) - England</t>
  </si>
  <si>
    <t>Regional distribution of engineering-related apprenticeship starts (2016-2018) - England</t>
  </si>
  <si>
    <t>Apprenticeship programme starts by region and sector subject area (2017 and 2018) - England</t>
  </si>
  <si>
    <t>Apprenticeship programme starts by sector subject area and level (2012-2018) - England</t>
  </si>
  <si>
    <t>Percentage of those starting apprenticeships by age, apprenticeship level and sector subject area (2017 and 2018) - England</t>
  </si>
  <si>
    <t>Apprenticeship programme starts in key engineering-related sector subject areas by age (2012-2018) - England</t>
  </si>
  <si>
    <t>Apprenticeship achievements in engineering related sector areas by level and gender (2012-2018) - England</t>
  </si>
  <si>
    <t>Apprenticeship achievements in engineering-related sector subject areas by level (2012-2018) - England</t>
  </si>
  <si>
    <t>Apprenticeship achievements in engineering-related sector subject areas by age (2012-2018) - England</t>
  </si>
  <si>
    <t>Apprenticeship achievements in engineering-related sector subject areas by level and ethnicity (2017 and 2018) - England</t>
  </si>
  <si>
    <t>Apprenticeship success rates by level (2012-2017) - England</t>
  </si>
  <si>
    <t>Engineering-related modern apprenticeship starts by level and change from previous year (2015-2018) - Scotland</t>
  </si>
  <si>
    <t>Women starting modern apprenticeships in engineering-related frameworks by age (2015-2018)- Scotland</t>
  </si>
  <si>
    <t>Engineering-related modern apprenticeship achievements by level (2015-2018) - Scotland</t>
  </si>
  <si>
    <t>Engineering-related modern apprenticeship achievements by gender (2015-2018) - Scotland</t>
  </si>
  <si>
    <t>Engineering-related modern apprenticeship achievements by age group (2017 and 2018) - Scotland</t>
  </si>
  <si>
    <t>All participants on apprenticeships by framework (2018) - Northern Ireland</t>
  </si>
  <si>
    <t>Number of further education colleges and changes across time (2013-2018) - UK</t>
  </si>
  <si>
    <t>Certificates awarded  in all vocational qualifications for key STEM and engineering-related subject areas (2012-2017) - England, Wales, Northern Ireland</t>
  </si>
  <si>
    <t>Figure 5.20 Programme starts by apprenticeship type and sector subject area (2013-2018) - Wales</t>
  </si>
  <si>
    <t>Source: Statistics for Wales, 2017/2018</t>
  </si>
  <si>
    <t>Programme starts by apprenticeship type and sector subject area (2013-2018) - Wales</t>
  </si>
  <si>
    <t>Figure 5.21 Leavers attaining full framework, by apprenticeship type and sector subject area (2013-2018) - Wales</t>
  </si>
  <si>
    <t>1%p</t>
  </si>
  <si>
    <t>-3%p</t>
  </si>
  <si>
    <t>Leavers attaining full framework, by apprenticeship type and sector subject area (2013-2018) - Wales</t>
  </si>
  <si>
    <t>Figure 10.17 Estimated supply of graduates with Level 4+ engineering-related skills (2015/2016) – UK</t>
  </si>
  <si>
    <t>Figure 3.7 Proportion of young people who would consider a career in engineering by age group (2013–2019) – UK</t>
  </si>
  <si>
    <t>Source: EngineeringUK EBM, 2013–2019</t>
  </si>
  <si>
    <t>Figure 3.8 Proportion of young people who would consider a career in engineering by age group and gender (2019) – UK</t>
  </si>
  <si>
    <t>Source: EngineeringUK, EBM 2019</t>
  </si>
  <si>
    <t>Figure 3.9 Proportion of young people who want to become an engineer by age group and gender (2019) – UK</t>
  </si>
  <si>
    <t>Figure 3.10 Proportion of parents, non–parents, educators and pupils aged 7 to 19 who believe a career in engineering is desirable (2013–2019) – UK</t>
  </si>
  <si>
    <t>Source: EngineeringUK, EBM 2013–2019</t>
  </si>
  <si>
    <t>Figure 3.12 Proportion of young people aged 11 to 19 who say they know what people working in engineering, technology and science do by age group and gender (2019) – UK</t>
  </si>
  <si>
    <t>Figure 3.11 Proportion of parents, non–parents, educators and pupils aged 11 to 19 who say they know what people working in engineering do (2013–2019) – UK</t>
  </si>
  <si>
    <t>Figure 3.14 Top 5 sources of careers advice that pupils aged 11 to 19 would consider (2019) – UK</t>
  </si>
  <si>
    <t>Internet/online sources</t>
  </si>
  <si>
    <t>Figure 3.15 Top 5 sources of careers advice that pupils aged 11 to 19 would act on (2019) – UK</t>
  </si>
  <si>
    <t>Figure 3.16 Participation in science–related activities outside school by pupils aged 7 to 14 (2019) – UK</t>
  </si>
  <si>
    <t>Figure 3.19 Proportion of young people aged 11 to 19 who recall taking part in a STEM careers activity (2019) – UK</t>
  </si>
  <si>
    <t xml:space="preserve">Figure 3.21 Proportion of young people aged 11 to 19 who think being an apprentice is desirable (2019) – UK </t>
  </si>
  <si>
    <t xml:space="preserve">Proportion of population by broad ethnic group and age group (2011) – England </t>
  </si>
  <si>
    <t>Proportion of young people who would consider a career in engineering by age group (2013–2019) – UK</t>
  </si>
  <si>
    <t>Proportion of young people who would consider a career in engineering by age group and gender (2019) – UK</t>
  </si>
  <si>
    <t>Proportion of young people who want to become an engineer by age group and gender (2019) – UK</t>
  </si>
  <si>
    <t>Proportion of parents, non–parents, educators and pupils aged 7 to 19 who believe a career in engineering is desirable (2013–2019) – UK</t>
  </si>
  <si>
    <t>Proportion of parents, non–parents, educators and pupils aged 11 to 19 who say they know what people working in engineering do (2013–2019) – UK</t>
  </si>
  <si>
    <t>Proportion of young people aged 11 to 19 who say they know what people working in engineering, technology and science do by age group and gender (2019) – UK</t>
  </si>
  <si>
    <t>Top 5 sources of careers advice that pupils aged 11 to 19 would consider (2019) – UK</t>
  </si>
  <si>
    <t>Top 5 sources of careers advice that pupils aged 11 to 19 would act on (2019) – UK</t>
  </si>
  <si>
    <t>Participation in science–related activities outside school by pupils aged 7 to 14 (2019) – UK</t>
  </si>
  <si>
    <t>Proportion of young people aged 11 to 19 who recall taking part in a STEM careers activity (2019) – UK</t>
  </si>
  <si>
    <t xml:space="preserve">Proportion of young people aged 11 to 19 who think being an apprentice is desirable (2019) – UK </t>
  </si>
  <si>
    <t>3.8%p</t>
  </si>
  <si>
    <t>54.4%*</t>
  </si>
  <si>
    <t>78.8%*</t>
  </si>
  <si>
    <t>86.1%*</t>
  </si>
  <si>
    <t>25.4%*</t>
  </si>
  <si>
    <t>33.5%*</t>
  </si>
  <si>
    <t>32.8%*</t>
  </si>
  <si>
    <t>43.9%*</t>
  </si>
  <si>
    <t>29.9%*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</si>
</sst>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3" formatCode="_-* #,##0.00_-;\-* #,##0.00_-;_-* &quot;-&quot;??_-;_-@_-"/>
    <numFmt numFmtId="164" formatCode="0.0%"/>
    <numFmt numFmtId="165" formatCode="#,##0.0"/>
    <numFmt numFmtId="166" formatCode="0.0"/>
    <numFmt numFmtId="167" formatCode="0.000%"/>
    <numFmt numFmtId="168" formatCode="_-* #,##0_-;\-* #,##0_-;_-* &quot;-&quot;??_-;_-@_-"/>
    <numFmt numFmtId="169" formatCode="0.00000"/>
    <numFmt numFmtId="170" formatCode="0.0000"/>
    <numFmt numFmtId="171" formatCode="###0"/>
    <numFmt numFmtId="172" formatCode="###0.0%"/>
    <numFmt numFmtId="173" formatCode="####.0%"/>
    <numFmt numFmtId="174" formatCode="#.0"/>
    <numFmt numFmtId="175" formatCode="#,##0_ ;\-#,##0\ "/>
    <numFmt numFmtId="176" formatCode="&quot;£&quot;#,##0"/>
    <numFmt numFmtId="177" formatCode="_-[$£-809]* #,##0_-;\-[$£-809]* #,##0_-;_-[$£-809]* &quot;-&quot;??_-;_-@_-"/>
    <numFmt numFmtId="178" formatCode="_(* #,##0.00_);_(* \(#,##0.00\);_(* &quot;-&quot;??_);_(@_)"/>
  </numFmts>
  <fonts count="10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1"/>
      <color theme="1"/>
      <name val="Calibri"/>
      <family val="2"/>
    </font>
    <font>
      <sz val="12"/>
      <color theme="1"/>
      <name val="Calibri"/>
      <family val="2"/>
      <scheme val="minor"/>
    </font>
    <font>
      <sz val="11"/>
      <color rgb="FF000000"/>
      <name val="Calibri"/>
      <family val="2"/>
      <scheme val="minor"/>
    </font>
    <font>
      <sz val="11"/>
      <color rgb="FF000000"/>
      <name val="Calibri"/>
      <family val="2"/>
    </font>
    <font>
      <sz val="11"/>
      <name val="Calibri"/>
      <family val="2"/>
      <scheme val="minor"/>
    </font>
    <font>
      <sz val="10"/>
      <color rgb="FF000000"/>
      <name val="Arial"/>
      <family val="2"/>
    </font>
    <font>
      <sz val="8"/>
      <name val="Arial"/>
      <family val="2"/>
    </font>
    <font>
      <sz val="11"/>
      <name val="Calibri"/>
      <family val="2"/>
    </font>
    <font>
      <sz val="8"/>
      <name val="Times New Roman"/>
      <family val="1"/>
    </font>
    <font>
      <sz val="8"/>
      <color theme="1"/>
      <name val="Calibri"/>
      <family val="2"/>
      <scheme val="minor"/>
    </font>
    <font>
      <sz val="10"/>
      <color theme="1"/>
      <name val="Arial"/>
      <family val="2"/>
    </font>
    <font>
      <b/>
      <sz val="11"/>
      <color rgb="FF000000"/>
      <name val="Calibri"/>
      <family val="2"/>
    </font>
    <font>
      <b/>
      <sz val="11"/>
      <color rgb="FF80379B"/>
      <name val="Calibri"/>
      <family val="2"/>
    </font>
    <font>
      <b/>
      <sz val="11"/>
      <color rgb="FF000000"/>
      <name val="Calibri"/>
      <family val="2"/>
      <scheme val="minor"/>
    </font>
    <font>
      <sz val="11"/>
      <color rgb="FF000000"/>
      <name val="Arial"/>
      <family val="2"/>
    </font>
    <font>
      <b/>
      <sz val="11"/>
      <color theme="1"/>
      <name val="Calibri"/>
      <family val="2"/>
    </font>
    <font>
      <sz val="8"/>
      <color rgb="FF000000"/>
      <name val="Calibri"/>
      <family val="2"/>
      <scheme val="minor"/>
    </font>
    <font>
      <sz val="12"/>
      <color rgb="FF222222"/>
      <name val="Arial"/>
      <family val="2"/>
    </font>
    <font>
      <sz val="10"/>
      <name val="Times New Roman"/>
      <family val="1"/>
    </font>
    <font>
      <b/>
      <sz val="11"/>
      <name val="Calibri"/>
      <family val="2"/>
    </font>
    <font>
      <sz val="11"/>
      <color theme="0" tint="-0.499984740745262"/>
      <name val="Calibri"/>
      <family val="2"/>
      <scheme val="minor"/>
    </font>
    <font>
      <b/>
      <sz val="11"/>
      <color rgb="FF80379B"/>
      <name val="Calibri"/>
      <family val="2"/>
      <scheme val="minor"/>
    </font>
    <font>
      <b/>
      <i/>
      <sz val="11"/>
      <color rgb="FF80379B"/>
      <name val="Calibri"/>
      <family val="2"/>
      <scheme val="minor"/>
    </font>
    <font>
      <b/>
      <sz val="11"/>
      <name val="Calibri"/>
      <family val="2"/>
      <scheme val="minor"/>
    </font>
    <font>
      <b/>
      <i/>
      <sz val="11"/>
      <color theme="0" tint="-0.499984740745262"/>
      <name val="Calibri"/>
      <family val="2"/>
      <scheme val="minor"/>
    </font>
    <font>
      <b/>
      <i/>
      <sz val="11"/>
      <name val="Calibri"/>
      <family val="2"/>
      <scheme val="minor"/>
    </font>
    <font>
      <i/>
      <sz val="11"/>
      <color theme="0" tint="-0.499984740745262"/>
      <name val="Calibri"/>
      <family val="2"/>
      <scheme val="minor"/>
    </font>
    <font>
      <i/>
      <sz val="11"/>
      <name val="Calibri"/>
      <family val="2"/>
      <scheme val="minor"/>
    </font>
    <font>
      <b/>
      <i/>
      <sz val="11"/>
      <color rgb="FF80379B"/>
      <name val="Calibri"/>
      <family val="2"/>
    </font>
    <font>
      <b/>
      <i/>
      <sz val="11"/>
      <color theme="0" tint="-0.499984740745262"/>
      <name val="Calibri"/>
      <family val="2"/>
    </font>
    <font>
      <i/>
      <sz val="11"/>
      <color theme="0" tint="-0.499984740745262"/>
      <name val="Calibri"/>
      <family val="2"/>
    </font>
    <font>
      <sz val="10"/>
      <color rgb="FF000000"/>
      <name val="Calibri"/>
      <family val="2"/>
    </font>
    <font>
      <b/>
      <sz val="11"/>
      <color rgb="FF5C7F92"/>
      <name val="Calibri"/>
      <family val="2"/>
    </font>
    <font>
      <sz val="11"/>
      <color theme="1"/>
      <name val="Arial"/>
      <family val="2"/>
    </font>
    <font>
      <u/>
      <sz val="11"/>
      <name val="Calibri"/>
      <family val="2"/>
      <scheme val="minor"/>
    </font>
    <font>
      <sz val="8"/>
      <name val="Calibri"/>
      <family val="2"/>
      <scheme val="minor"/>
    </font>
    <font>
      <sz val="8"/>
      <color rgb="FF000000"/>
      <name val="Calibri"/>
      <family val="2"/>
    </font>
    <font>
      <b/>
      <sz val="11"/>
      <color rgb="FF5C7F92"/>
      <name val="Calibri"/>
      <family val="2"/>
      <scheme val="minor"/>
    </font>
    <font>
      <i/>
      <sz val="11"/>
      <color rgb="FF000000"/>
      <name val="Calibri"/>
      <family val="2"/>
    </font>
    <font>
      <b/>
      <i/>
      <sz val="11"/>
      <color rgb="FF000000"/>
      <name val="Calibri"/>
      <family val="2"/>
    </font>
    <font>
      <sz val="8"/>
      <color theme="1"/>
      <name val="Calibri"/>
      <family val="2"/>
    </font>
    <font>
      <sz val="8"/>
      <name val="Calibri"/>
      <family val="2"/>
    </font>
    <font>
      <b/>
      <sz val="11"/>
      <color rgb="FF4F81BD"/>
      <name val="Calibri"/>
      <family val="2"/>
      <scheme val="minor"/>
    </font>
    <font>
      <i/>
      <sz val="11"/>
      <color rgb="FF000000"/>
      <name val="Calibri"/>
      <family val="2"/>
      <scheme val="minor"/>
    </font>
    <font>
      <b/>
      <i/>
      <sz val="11"/>
      <color rgb="FF000000"/>
      <name val="Calibri"/>
      <family val="2"/>
      <scheme val="minor"/>
    </font>
    <font>
      <i/>
      <sz val="11"/>
      <color theme="1"/>
      <name val="Calibri"/>
      <family val="2"/>
      <scheme val="minor"/>
    </font>
    <font>
      <b/>
      <i/>
      <sz val="11"/>
      <color theme="1"/>
      <name val="Calibri"/>
      <family val="2"/>
      <scheme val="minor"/>
    </font>
    <font>
      <i/>
      <sz val="11"/>
      <color theme="0"/>
      <name val="Calibri"/>
      <family val="2"/>
      <scheme val="minor"/>
    </font>
    <font>
      <b/>
      <i/>
      <sz val="11"/>
      <color rgb="FF5C7F92"/>
      <name val="Calibri"/>
      <family val="2"/>
      <scheme val="minor"/>
    </font>
    <font>
      <i/>
      <sz val="11"/>
      <name val="Calibri"/>
      <family val="2"/>
    </font>
    <font>
      <i/>
      <sz val="11"/>
      <color theme="1"/>
      <name val="Calibri"/>
      <family val="2"/>
    </font>
    <font>
      <b/>
      <i/>
      <sz val="11"/>
      <name val="Calibri"/>
      <family val="2"/>
    </font>
    <font>
      <sz val="10"/>
      <name val="Arial"/>
      <family val="2"/>
    </font>
    <font>
      <u/>
      <sz val="11"/>
      <color rgb="FF0563C1"/>
      <name val="Calibri"/>
      <family val="2"/>
    </font>
    <font>
      <sz val="12"/>
      <color rgb="FF000000"/>
      <name val="Arial"/>
      <family val="2"/>
    </font>
    <font>
      <b/>
      <sz val="8"/>
      <color rgb="FF000000"/>
      <name val="Calibri"/>
      <family val="2"/>
    </font>
    <font>
      <sz val="11"/>
      <color rgb="FFFF0000"/>
      <name val="Calibri"/>
      <family val="2"/>
    </font>
    <font>
      <u/>
      <sz val="8"/>
      <color rgb="FF0066CC"/>
      <name val="Calibri"/>
      <family val="2"/>
    </font>
    <font>
      <sz val="10"/>
      <color rgb="FF000000"/>
      <name val="Calibri"/>
      <family val="2"/>
      <scheme val="minor"/>
    </font>
    <font>
      <b/>
      <sz val="10"/>
      <color rgb="FF000000"/>
      <name val="Calibri"/>
      <family val="2"/>
      <scheme val="minor"/>
    </font>
    <font>
      <sz val="11"/>
      <color theme="1"/>
      <name val="Times New Roman"/>
      <family val="1"/>
    </font>
    <font>
      <b/>
      <sz val="12"/>
      <color theme="1"/>
      <name val="Calibri"/>
      <family val="2"/>
    </font>
    <font>
      <b/>
      <sz val="11"/>
      <color theme="0" tint="-0.499984740745262"/>
      <name val="Calibri"/>
      <family val="2"/>
      <scheme val="minor"/>
    </font>
    <font>
      <sz val="11"/>
      <color theme="0" tint="-0.499984740745262"/>
      <name val="Calibri"/>
      <family val="2"/>
    </font>
    <font>
      <b/>
      <sz val="12"/>
      <color rgb="FF000000"/>
      <name val="Arial Bold"/>
      <family val="2"/>
    </font>
    <font>
      <i/>
      <sz val="11"/>
      <color rgb="FF808080"/>
      <name val="Calibri"/>
      <family val="2"/>
    </font>
    <font>
      <b/>
      <i/>
      <sz val="11"/>
      <color rgb="FF808080"/>
      <name val="Calibri"/>
      <family val="2"/>
    </font>
    <font>
      <sz val="11"/>
      <color rgb="FF808080"/>
      <name val="Calibri"/>
      <family val="2"/>
    </font>
    <font>
      <b/>
      <sz val="11"/>
      <color rgb="FF009B74"/>
      <name val="Calibri"/>
      <family val="2"/>
      <scheme val="minor"/>
    </font>
    <font>
      <sz val="11"/>
      <color indexed="22"/>
      <name val="Calibri"/>
      <family val="2"/>
      <scheme val="minor"/>
    </font>
    <font>
      <sz val="11"/>
      <color indexed="8"/>
      <name val="Calibri"/>
      <family val="2"/>
      <scheme val="minor"/>
    </font>
    <font>
      <b/>
      <sz val="11"/>
      <color indexed="8"/>
      <name val="Calibri"/>
      <family val="2"/>
      <scheme val="minor"/>
    </font>
    <font>
      <b/>
      <sz val="11"/>
      <color rgb="FFFF0000"/>
      <name val="Calibri"/>
      <family val="2"/>
      <scheme val="minor"/>
    </font>
    <font>
      <b/>
      <sz val="11"/>
      <color rgb="FF009B74"/>
      <name val="Calibri"/>
      <family val="2"/>
    </font>
    <font>
      <b/>
      <vertAlign val="superscript"/>
      <sz val="11"/>
      <color rgb="FF009B74"/>
      <name val="Calibri"/>
      <family val="2"/>
    </font>
    <font>
      <sz val="7"/>
      <name val="Arial"/>
      <family val="2"/>
    </font>
    <font>
      <b/>
      <sz val="8"/>
      <name val="Arial"/>
      <family val="2"/>
    </font>
    <font>
      <b/>
      <i/>
      <sz val="11"/>
      <color rgb="FF009B74"/>
      <name val="Calibri"/>
      <family val="2"/>
      <scheme val="minor"/>
    </font>
    <font>
      <b/>
      <sz val="11"/>
      <name val="Times New Roman"/>
      <family val="1"/>
    </font>
    <font>
      <sz val="12"/>
      <color theme="1"/>
      <name val="Cambria"/>
      <family val="1"/>
    </font>
    <font>
      <i/>
      <sz val="11"/>
      <color theme="1" tint="0.499984740745262"/>
      <name val="Calibri"/>
      <family val="2"/>
      <scheme val="minor"/>
    </font>
    <font>
      <b/>
      <sz val="8"/>
      <name val="Times New Roman"/>
      <family val="1"/>
    </font>
    <font>
      <b/>
      <i/>
      <sz val="11"/>
      <color rgb="FF808080"/>
      <name val="Calibri"/>
      <family val="2"/>
      <scheme val="minor"/>
    </font>
    <font>
      <i/>
      <sz val="11"/>
      <color rgb="FF808080"/>
      <name val="Calibri"/>
      <family val="2"/>
      <scheme val="minor"/>
    </font>
    <font>
      <sz val="11"/>
      <color rgb="FF808080"/>
      <name val="Calibri"/>
      <family val="2"/>
      <scheme val="minor"/>
    </font>
    <font>
      <sz val="9"/>
      <color indexed="8"/>
      <name val="Arial"/>
      <family val="2"/>
    </font>
    <font>
      <b/>
      <i/>
      <sz val="11"/>
      <color rgb="FF009B74"/>
      <name val="Calibri"/>
      <family val="2"/>
    </font>
    <font>
      <i/>
      <sz val="11"/>
      <color theme="1" tint="0.499984740745262"/>
      <name val="Calibri"/>
      <family val="2"/>
    </font>
    <font>
      <sz val="10"/>
      <color theme="1"/>
      <name val="Times New Roman"/>
      <family val="1"/>
    </font>
    <font>
      <i/>
      <sz val="11"/>
      <color theme="2" tint="-0.499984740745262"/>
      <name val="Calibri"/>
      <family val="2"/>
      <scheme val="minor"/>
    </font>
    <font>
      <b/>
      <i/>
      <sz val="11"/>
      <color theme="2" tint="-0.499984740745262"/>
      <name val="Calibri"/>
      <family val="2"/>
      <scheme val="minor"/>
    </font>
    <font>
      <b/>
      <sz val="8"/>
      <name val="Calibri"/>
      <family val="2"/>
      <scheme val="minor"/>
    </font>
    <font>
      <sz val="11"/>
      <name val="Times New Roman"/>
      <family val="1"/>
    </font>
    <font>
      <sz val="8"/>
      <color rgb="FFFF0000"/>
      <name val="Calibri"/>
      <family val="2"/>
    </font>
    <font>
      <vertAlign val="superscript"/>
      <sz val="11"/>
      <color theme="1"/>
      <name val="Calibri"/>
      <family val="2"/>
      <scheme val="minor"/>
    </font>
    <font>
      <b/>
      <vertAlign val="superscript"/>
      <sz val="11"/>
      <color theme="1"/>
      <name val="Calibri"/>
      <family val="2"/>
      <scheme val="minor"/>
    </font>
    <font>
      <b/>
      <sz val="11"/>
      <color indexed="8"/>
      <name val="Calibri"/>
      <family val="2"/>
    </font>
    <font>
      <b/>
      <sz val="11"/>
      <color indexed="44"/>
      <name val="Calibri"/>
      <family val="2"/>
    </font>
    <font>
      <b/>
      <sz val="10"/>
      <color rgb="FF009B74"/>
      <name val="Calibri"/>
      <family val="2"/>
    </font>
    <font>
      <sz val="10"/>
      <name val="Calibri"/>
      <family val="2"/>
    </font>
    <font>
      <i/>
      <sz val="10"/>
      <name val="Calibri"/>
      <family val="2"/>
    </font>
  </fonts>
  <fills count="17">
    <fill>
      <patternFill patternType="none"/>
    </fill>
    <fill>
      <patternFill patternType="gray125"/>
    </fill>
    <fill>
      <patternFill patternType="solid">
        <fgColor rgb="FFF2EBF5"/>
        <bgColor rgb="FF000000"/>
      </patternFill>
    </fill>
    <fill>
      <patternFill patternType="solid">
        <fgColor rgb="FFF2EBF5"/>
        <bgColor indexed="64"/>
      </patternFill>
    </fill>
    <fill>
      <patternFill patternType="solid">
        <fgColor rgb="FFEFF2F4"/>
        <bgColor rgb="FF000000"/>
      </patternFill>
    </fill>
    <fill>
      <patternFill patternType="solid">
        <fgColor rgb="FFEFF2F4"/>
        <bgColor indexed="64"/>
      </patternFill>
    </fill>
    <fill>
      <patternFill patternType="solid">
        <fgColor theme="0"/>
        <bgColor rgb="FF000000"/>
      </patternFill>
    </fill>
    <fill>
      <patternFill patternType="solid">
        <fgColor theme="0"/>
        <bgColor indexed="64"/>
      </patternFill>
    </fill>
    <fill>
      <patternFill patternType="solid">
        <fgColor rgb="FFEFF2F4"/>
        <bgColor rgb="FFEFF2F4"/>
      </patternFill>
    </fill>
    <fill>
      <patternFill patternType="solid">
        <fgColor rgb="FFF2F2F2"/>
        <bgColor rgb="FFF2F2F2"/>
      </patternFill>
    </fill>
    <fill>
      <patternFill patternType="solid">
        <fgColor rgb="FFFFFFFF"/>
        <bgColor rgb="FFFFFFFF"/>
      </patternFill>
    </fill>
    <fill>
      <patternFill patternType="solid">
        <fgColor rgb="FFFFFFFF"/>
        <bgColor indexed="64"/>
      </patternFill>
    </fill>
    <fill>
      <patternFill patternType="solid">
        <fgColor rgb="FFE6F5F1"/>
        <bgColor indexed="64"/>
      </patternFill>
    </fill>
    <fill>
      <patternFill patternType="solid">
        <fgColor rgb="FFE6F5F1"/>
        <bgColor rgb="FF000000"/>
      </patternFill>
    </fill>
    <fill>
      <patternFill patternType="solid">
        <fgColor rgb="FFFFFFFF"/>
        <bgColor rgb="FF000000"/>
      </patternFill>
    </fill>
    <fill>
      <patternFill patternType="solid">
        <fgColor rgb="FFC3E7DE"/>
        <bgColor indexed="64"/>
      </patternFill>
    </fill>
    <fill>
      <patternFill patternType="solid">
        <fgColor rgb="FFD6EEE8"/>
        <bgColor indexed="64"/>
      </patternFill>
    </fill>
  </fills>
  <borders count="37">
    <border>
      <left/>
      <right/>
      <top/>
      <bottom/>
      <diagonal/>
    </border>
    <border>
      <left style="medium">
        <color rgb="FFFFFFFF"/>
      </left>
      <right/>
      <top/>
      <bottom/>
      <diagonal/>
    </border>
    <border>
      <left/>
      <right style="medium">
        <color rgb="FFFFFFFF"/>
      </right>
      <top/>
      <bottom/>
      <diagonal/>
    </border>
    <border>
      <left style="medium">
        <color rgb="FFFFFFFF"/>
      </left>
      <right style="medium">
        <color rgb="FFFFFFFF"/>
      </right>
      <top/>
      <bottom/>
      <diagonal/>
    </border>
    <border>
      <left style="thin">
        <color indexed="64"/>
      </left>
      <right style="thin">
        <color indexed="64"/>
      </right>
      <top/>
      <bottom/>
      <diagonal/>
    </border>
    <border>
      <left style="dotted">
        <color rgb="FF000000"/>
      </left>
      <right/>
      <top style="dotted">
        <color rgb="FF000000"/>
      </top>
      <bottom/>
      <diagonal/>
    </border>
    <border>
      <left style="dotted">
        <color rgb="FF000000"/>
      </left>
      <right style="dotted">
        <color rgb="FF000000"/>
      </right>
      <top style="dotted">
        <color rgb="FF000000"/>
      </top>
      <bottom/>
      <diagonal/>
    </border>
    <border>
      <left style="dotted">
        <color rgb="FF000000"/>
      </left>
      <right/>
      <top/>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top/>
      <bottom style="dotted">
        <color rgb="FF000000"/>
      </bottom>
      <diagonal/>
    </border>
    <border>
      <left style="dotted">
        <color rgb="FF000000"/>
      </left>
      <right style="dotted">
        <color rgb="FF000000"/>
      </right>
      <top style="dotted">
        <color rgb="FF000000"/>
      </top>
      <bottom style="dotted">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style="thin">
        <color rgb="FF000000"/>
      </right>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s>
  <cellStyleXfs count="23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0" fillId="0" borderId="0" applyNumberFormat="0" applyFont="0" applyBorder="0" applyProtection="0"/>
    <xf numFmtId="0" fontId="12" fillId="0" borderId="0" applyNumberFormat="0" applyBorder="0" applyProtection="0"/>
    <xf numFmtId="0" fontId="13" fillId="0" borderId="0">
      <alignment vertical="top"/>
      <protection locked="0"/>
    </xf>
    <xf numFmtId="0" fontId="8" fillId="0" borderId="0"/>
    <xf numFmtId="0" fontId="1" fillId="0" borderId="0"/>
    <xf numFmtId="0" fontId="25" fillId="0" borderId="0"/>
    <xf numFmtId="0" fontId="13" fillId="0" borderId="0">
      <alignment vertical="top"/>
      <protection locked="0"/>
    </xf>
    <xf numFmtId="0" fontId="10" fillId="0" borderId="0"/>
    <xf numFmtId="0" fontId="60" fillId="0" borderId="0" applyNumberFormat="0" applyFill="0" applyBorder="0" applyAlignment="0" applyProtection="0"/>
    <xf numFmtId="0" fontId="61" fillId="0" borderId="0" applyNumberFormat="0" applyBorder="0" applyProtection="0"/>
    <xf numFmtId="0" fontId="61" fillId="0" borderId="0" applyNumberFormat="0" applyBorder="0" applyProtection="0"/>
    <xf numFmtId="9" fontId="10" fillId="0" borderId="0" applyFont="0" applyFill="0" applyBorder="0" applyAlignment="0" applyProtection="0"/>
    <xf numFmtId="0" fontId="12" fillId="0" borderId="0" applyNumberFormat="0" applyBorder="0" applyProtection="0"/>
    <xf numFmtId="0" fontId="10" fillId="0" borderId="0" applyNumberFormat="0" applyFont="0" applyBorder="0" applyProtection="0"/>
    <xf numFmtId="0" fontId="12" fillId="0" borderId="0" applyNumberFormat="0" applyBorder="0" applyProtection="0"/>
    <xf numFmtId="0" fontId="61" fillId="0" borderId="0" applyNumberForma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82" fillId="0" borderId="0" applyNumberFormat="0" applyFill="0" applyBorder="0" applyAlignment="0" applyProtection="0"/>
    <xf numFmtId="0" fontId="59" fillId="0" borderId="0"/>
    <xf numFmtId="9" fontId="13" fillId="0" borderId="0" applyFont="0" applyFill="0" applyBorder="0" applyAlignment="0" applyProtection="0"/>
    <xf numFmtId="0" fontId="1" fillId="0" borderId="0"/>
    <xf numFmtId="43" fontId="1" fillId="0" borderId="0" applyFont="0" applyFill="0" applyBorder="0" applyAlignment="0" applyProtection="0"/>
    <xf numFmtId="0" fontId="59" fillId="0" borderId="0"/>
    <xf numFmtId="43" fontId="1" fillId="0" borderId="0" applyFont="0" applyFill="0" applyBorder="0" applyAlignment="0" applyProtection="0"/>
    <xf numFmtId="0" fontId="59"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853">
    <xf numFmtId="0" fontId="0" fillId="0" borderId="0" xfId="0"/>
    <xf numFmtId="0" fontId="5" fillId="0" borderId="0" xfId="0" applyFont="1" applyAlignment="1" applyProtection="1">
      <alignment vertical="top" wrapText="1"/>
    </xf>
    <xf numFmtId="0" fontId="3" fillId="0" borderId="0" xfId="0" applyFont="1" applyAlignment="1" applyProtection="1">
      <alignment vertical="top" wrapText="1"/>
    </xf>
    <xf numFmtId="0" fontId="6" fillId="0" borderId="0" xfId="0" applyFont="1" applyAlignment="1" applyProtection="1">
      <alignment vertical="top" wrapText="1"/>
    </xf>
    <xf numFmtId="0" fontId="4" fillId="0" borderId="0" xfId="3" applyFill="1"/>
    <xf numFmtId="0" fontId="0" fillId="0" borderId="0" xfId="0" applyFont="1" applyAlignment="1" applyProtection="1">
      <alignment vertical="top" wrapText="1"/>
    </xf>
    <xf numFmtId="0" fontId="4" fillId="0" borderId="0" xfId="3" applyAlignment="1" applyProtection="1">
      <alignment vertical="top" wrapText="1"/>
    </xf>
    <xf numFmtId="0" fontId="4" fillId="0" borderId="0" xfId="3" applyFill="1" applyAlignment="1" applyProtection="1">
      <alignment vertical="top"/>
    </xf>
    <xf numFmtId="0" fontId="0" fillId="0" borderId="0" xfId="0" applyFont="1" applyFill="1" applyAlignment="1" applyProtection="1">
      <alignment vertical="top" wrapText="1"/>
    </xf>
    <xf numFmtId="2" fontId="4" fillId="0" borderId="0" xfId="3" applyNumberFormat="1" applyAlignment="1" applyProtection="1">
      <alignment vertical="top" wrapText="1"/>
    </xf>
    <xf numFmtId="2" fontId="0" fillId="0" borderId="0" xfId="0" applyNumberFormat="1" applyFont="1" applyAlignment="1" applyProtection="1">
      <alignment vertical="top" wrapText="1"/>
    </xf>
    <xf numFmtId="0" fontId="7" fillId="0" borderId="0" xfId="0" applyFont="1" applyAlignment="1" applyProtection="1">
      <alignment vertical="top" wrapText="1"/>
    </xf>
    <xf numFmtId="0" fontId="8" fillId="0" borderId="0" xfId="0" applyFont="1" applyAlignment="1" applyProtection="1">
      <alignment vertical="top" wrapText="1"/>
    </xf>
    <xf numFmtId="0" fontId="4" fillId="0" borderId="0" xfId="3" applyFill="1" applyAlignment="1" applyProtection="1">
      <alignment vertical="top" wrapText="1"/>
    </xf>
    <xf numFmtId="0" fontId="4" fillId="0" borderId="0" xfId="3" applyBorder="1" applyAlignment="1" applyProtection="1">
      <alignment vertical="top" wrapText="1"/>
    </xf>
    <xf numFmtId="2" fontId="4" fillId="0" borderId="0" xfId="3" applyNumberFormat="1" applyBorder="1" applyAlignment="1" applyProtection="1">
      <alignment vertical="top" wrapText="1"/>
    </xf>
    <xf numFmtId="0" fontId="4" fillId="0" borderId="0" xfId="3" applyFill="1" applyAlignment="1">
      <alignment vertical="top"/>
    </xf>
    <xf numFmtId="0" fontId="4" fillId="0" borderId="0" xfId="3" applyBorder="1" applyAlignment="1" applyProtection="1">
      <alignment horizontal="right" vertical="top" wrapText="1"/>
    </xf>
    <xf numFmtId="0" fontId="4" fillId="0" borderId="0" xfId="3" applyAlignment="1" applyProtection="1">
      <alignment horizontal="right" vertical="top" wrapText="1"/>
    </xf>
    <xf numFmtId="0" fontId="4" fillId="0" borderId="0" xfId="3" applyFill="1" applyAlignment="1" applyProtection="1">
      <alignment horizontal="right" vertical="top" wrapText="1"/>
    </xf>
    <xf numFmtId="0" fontId="4" fillId="0" borderId="0" xfId="3" applyFill="1" applyBorder="1" applyAlignment="1" applyProtection="1">
      <alignment vertical="top" wrapText="1"/>
    </xf>
    <xf numFmtId="2" fontId="4" fillId="0" borderId="0" xfId="3" applyNumberFormat="1" applyAlignment="1" applyProtection="1">
      <alignment horizontal="right" vertical="top" wrapText="1"/>
    </xf>
    <xf numFmtId="2" fontId="4" fillId="0" borderId="0" xfId="3" applyNumberFormat="1" applyFill="1" applyAlignment="1" applyProtection="1">
      <alignment vertical="top" wrapText="1"/>
    </xf>
    <xf numFmtId="0" fontId="0" fillId="0" borderId="0" xfId="0" applyFont="1"/>
    <xf numFmtId="0" fontId="9" fillId="0" borderId="0" xfId="0" applyFont="1" applyAlignment="1">
      <alignment vertical="center" wrapText="1"/>
    </xf>
    <xf numFmtId="0" fontId="0" fillId="0" borderId="0" xfId="0" applyFont="1" applyAlignment="1"/>
    <xf numFmtId="0" fontId="11" fillId="0" borderId="0" xfId="0" applyFont="1"/>
    <xf numFmtId="0" fontId="0" fillId="0" borderId="0" xfId="0" applyFont="1" applyAlignment="1">
      <alignment wrapText="1"/>
    </xf>
    <xf numFmtId="0" fontId="11" fillId="0" borderId="0" xfId="0" applyFont="1" applyAlignment="1">
      <alignment wrapText="1"/>
    </xf>
    <xf numFmtId="0" fontId="0" fillId="0" borderId="0" xfId="0" applyFont="1" applyAlignment="1">
      <alignment vertical="center"/>
    </xf>
    <xf numFmtId="0" fontId="0" fillId="0" borderId="0" xfId="0" applyFont="1" applyFill="1"/>
    <xf numFmtId="0" fontId="0" fillId="0" borderId="0" xfId="0" applyFont="1" applyAlignment="1">
      <alignment horizontal="left" vertical="center" wrapText="1"/>
    </xf>
    <xf numFmtId="0" fontId="0" fillId="0" borderId="0" xfId="0" applyFont="1" applyAlignment="1">
      <alignment vertical="center" wrapText="1"/>
    </xf>
    <xf numFmtId="0" fontId="7" fillId="0" borderId="0" xfId="0" applyFont="1" applyAlignment="1">
      <alignment vertical="center" wrapText="1"/>
    </xf>
    <xf numFmtId="0" fontId="0" fillId="0" borderId="0" xfId="0" applyFont="1" applyFill="1" applyAlignment="1">
      <alignment wrapText="1"/>
    </xf>
    <xf numFmtId="0" fontId="0" fillId="0" borderId="0" xfId="0" applyFont="1" applyAlignment="1">
      <alignment horizontal="left"/>
    </xf>
    <xf numFmtId="0" fontId="0" fillId="0" borderId="0" xfId="4" applyFont="1" applyFill="1" applyAlignment="1"/>
    <xf numFmtId="0" fontId="0" fillId="0" borderId="0" xfId="5" applyFont="1" applyFill="1" applyAlignment="1"/>
    <xf numFmtId="0" fontId="0" fillId="0" borderId="0" xfId="0" applyFont="1" applyAlignment="1">
      <alignment horizontal="left" wrapText="1"/>
    </xf>
    <xf numFmtId="0" fontId="0" fillId="0" borderId="0" xfId="4" applyFont="1" applyFill="1" applyAlignment="1">
      <alignment wrapText="1"/>
    </xf>
    <xf numFmtId="0" fontId="11" fillId="0" borderId="0" xfId="6" applyFont="1" applyAlignment="1">
      <alignment horizontal="left" vertical="top"/>
      <protection locked="0"/>
    </xf>
    <xf numFmtId="0" fontId="0" fillId="0" borderId="0" xfId="0" applyFont="1" applyAlignment="1">
      <alignment horizontal="left" vertical="top" wrapText="1"/>
    </xf>
    <xf numFmtId="0" fontId="11" fillId="0" borderId="0" xfId="0" applyFont="1" applyAlignment="1">
      <alignment horizontal="left" vertical="top" wrapText="1"/>
    </xf>
    <xf numFmtId="0" fontId="11" fillId="0" borderId="0" xfId="6" applyFont="1" applyAlignment="1">
      <alignment horizontal="left" vertical="top" wrapText="1"/>
      <protection locked="0"/>
    </xf>
    <xf numFmtId="0" fontId="11" fillId="0" borderId="0" xfId="0" applyFont="1" applyFill="1" applyBorder="1" applyAlignment="1">
      <alignment horizontal="left" vertical="top" wrapText="1"/>
    </xf>
    <xf numFmtId="0" fontId="11" fillId="0" borderId="0" xfId="6" applyFont="1" applyBorder="1" applyAlignment="1">
      <alignment horizontal="left" vertical="top" wrapText="1"/>
      <protection locked="0"/>
    </xf>
    <xf numFmtId="0" fontId="11" fillId="0" borderId="0" xfId="0" applyFont="1" applyAlignment="1">
      <alignment vertical="top" wrapText="1"/>
    </xf>
    <xf numFmtId="0" fontId="14" fillId="0" borderId="0" xfId="0" applyFont="1" applyAlignment="1">
      <alignment vertical="center" wrapText="1"/>
    </xf>
    <xf numFmtId="0" fontId="11" fillId="0" borderId="0" xfId="0" applyFont="1" applyFill="1" applyAlignment="1">
      <alignment wrapText="1"/>
    </xf>
    <xf numFmtId="0" fontId="14" fillId="0" borderId="0" xfId="0" applyFont="1" applyFill="1" applyAlignment="1">
      <alignment vertical="center" wrapText="1"/>
    </xf>
    <xf numFmtId="0" fontId="11" fillId="0" borderId="0" xfId="7" applyFont="1" applyAlignment="1">
      <alignment wrapText="1"/>
    </xf>
    <xf numFmtId="0" fontId="11" fillId="0" borderId="0" xfId="0" applyFont="1" applyFill="1" applyAlignment="1">
      <alignment vertical="center" wrapText="1"/>
    </xf>
    <xf numFmtId="0" fontId="11" fillId="0" borderId="0" xfId="0" applyFont="1" applyAlignment="1">
      <alignment vertical="center" wrapText="1"/>
    </xf>
    <xf numFmtId="0" fontId="14" fillId="0" borderId="0" xfId="7" applyFont="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vertical="center" wrapText="1"/>
    </xf>
    <xf numFmtId="0" fontId="0" fillId="0" borderId="0" xfId="8" applyFont="1" applyFill="1" applyAlignment="1"/>
    <xf numFmtId="0" fontId="0" fillId="0" borderId="0" xfId="0" applyFont="1" applyFill="1" applyAlignment="1">
      <alignment horizontal="left"/>
    </xf>
    <xf numFmtId="0" fontId="0" fillId="0" borderId="0" xfId="8" applyFont="1" applyFill="1"/>
    <xf numFmtId="0" fontId="0" fillId="0" borderId="0" xfId="0" applyFont="1" applyFill="1" applyAlignment="1"/>
    <xf numFmtId="0" fontId="9" fillId="0" borderId="0" xfId="0" applyFont="1" applyFill="1" applyAlignment="1">
      <alignment horizontal="left" vertical="center"/>
    </xf>
    <xf numFmtId="0" fontId="7" fillId="0" borderId="0" xfId="0" applyFont="1" applyFill="1" applyAlignment="1">
      <alignment vertical="center" wrapText="1"/>
    </xf>
    <xf numFmtId="0" fontId="0" fillId="0" borderId="0" xfId="0" applyFont="1" applyFill="1" applyAlignment="1">
      <alignment vertical="center" wrapText="1"/>
    </xf>
    <xf numFmtId="0" fontId="0" fillId="0" borderId="0" xfId="8" applyFont="1" applyFill="1" applyAlignment="1">
      <alignment wrapText="1"/>
    </xf>
    <xf numFmtId="0" fontId="4" fillId="0" borderId="0" xfId="3"/>
    <xf numFmtId="0" fontId="16" fillId="0" borderId="0" xfId="0" applyFont="1"/>
    <xf numFmtId="0" fontId="3" fillId="0" borderId="0" xfId="0" applyFont="1" applyAlignment="1"/>
    <xf numFmtId="0" fontId="3" fillId="0" borderId="0" xfId="0" applyFont="1"/>
    <xf numFmtId="1" fontId="0" fillId="0" borderId="0" xfId="0" applyNumberFormat="1"/>
    <xf numFmtId="1" fontId="17" fillId="0" borderId="0" xfId="0" applyNumberFormat="1" applyFont="1" applyAlignment="1">
      <alignment horizontal="right"/>
    </xf>
    <xf numFmtId="0" fontId="17" fillId="0" borderId="0" xfId="0" applyFont="1" applyAlignment="1">
      <alignment horizontal="right"/>
    </xf>
    <xf numFmtId="9" fontId="17" fillId="0" borderId="0" xfId="0" applyNumberFormat="1" applyFont="1" applyAlignment="1">
      <alignment horizontal="right"/>
    </xf>
    <xf numFmtId="9" fontId="7" fillId="2" borderId="1" xfId="0" applyNumberFormat="1" applyFont="1" applyFill="1" applyBorder="1"/>
    <xf numFmtId="3" fontId="7" fillId="2" borderId="1" xfId="0" applyNumberFormat="1" applyFont="1" applyFill="1" applyBorder="1"/>
    <xf numFmtId="0" fontId="7" fillId="2" borderId="0" xfId="0" applyFont="1" applyFill="1" applyBorder="1"/>
    <xf numFmtId="9" fontId="7" fillId="0" borderId="1" xfId="0" applyNumberFormat="1" applyFont="1" applyFill="1" applyBorder="1"/>
    <xf numFmtId="3" fontId="17" fillId="0" borderId="0" xfId="0" applyNumberFormat="1" applyFont="1" applyAlignment="1">
      <alignment horizontal="right"/>
    </xf>
    <xf numFmtId="3" fontId="7" fillId="0" borderId="1" xfId="0" applyNumberFormat="1" applyFont="1" applyFill="1" applyBorder="1"/>
    <xf numFmtId="0" fontId="7" fillId="0" borderId="0" xfId="0" applyFont="1" applyFill="1" applyBorder="1"/>
    <xf numFmtId="9" fontId="0" fillId="0" borderId="0" xfId="0" applyNumberFormat="1"/>
    <xf numFmtId="0" fontId="18" fillId="2" borderId="1" xfId="0" applyFont="1" applyFill="1" applyBorder="1" applyAlignment="1">
      <alignment horizontal="right"/>
    </xf>
    <xf numFmtId="1" fontId="18" fillId="2" borderId="1" xfId="0" applyNumberFormat="1" applyFont="1" applyFill="1" applyBorder="1" applyAlignment="1">
      <alignment horizontal="right"/>
    </xf>
    <xf numFmtId="0" fontId="19" fillId="0" borderId="0" xfId="0" applyFont="1" applyFill="1" applyBorder="1"/>
    <xf numFmtId="0" fontId="2" fillId="0" borderId="0" xfId="0" applyFont="1"/>
    <xf numFmtId="0" fontId="20" fillId="0" borderId="0" xfId="0" applyFont="1" applyAlignment="1">
      <alignment vertical="center"/>
    </xf>
    <xf numFmtId="0" fontId="21" fillId="0" borderId="0" xfId="0" applyFont="1" applyAlignment="1">
      <alignment vertical="center"/>
    </xf>
    <xf numFmtId="0" fontId="10" fillId="0" borderId="2" xfId="0" applyFont="1" applyFill="1" applyBorder="1" applyAlignment="1">
      <alignment vertical="center"/>
    </xf>
    <xf numFmtId="3" fontId="10" fillId="0" borderId="3" xfId="0" applyNumberFormat="1" applyFont="1" applyFill="1" applyBorder="1" applyAlignment="1">
      <alignment horizontal="right" vertical="center"/>
    </xf>
    <xf numFmtId="0" fontId="7" fillId="0" borderId="1" xfId="0" applyFont="1" applyFill="1" applyBorder="1"/>
    <xf numFmtId="3" fontId="0" fillId="0" borderId="0" xfId="0" applyNumberFormat="1"/>
    <xf numFmtId="0" fontId="10" fillId="2" borderId="2" xfId="0" applyFont="1" applyFill="1" applyBorder="1" applyAlignment="1">
      <alignment vertical="center"/>
    </xf>
    <xf numFmtId="3" fontId="10" fillId="2" borderId="3"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0" fontId="7" fillId="2" borderId="1" xfId="0" applyFont="1" applyFill="1" applyBorder="1"/>
    <xf numFmtId="0" fontId="18" fillId="0" borderId="2" xfId="0" applyFont="1" applyFill="1" applyBorder="1" applyAlignment="1">
      <alignment vertical="center"/>
    </xf>
    <xf numFmtId="3" fontId="18" fillId="0" borderId="3" xfId="0" applyNumberFormat="1" applyFont="1" applyFill="1" applyBorder="1" applyAlignment="1">
      <alignment horizontal="right" vertical="center"/>
    </xf>
    <xf numFmtId="3" fontId="22" fillId="0" borderId="1" xfId="0" applyNumberFormat="1" applyFont="1" applyFill="1" applyBorder="1"/>
    <xf numFmtId="3" fontId="3" fillId="0" borderId="0" xfId="0" applyNumberFormat="1" applyFont="1"/>
    <xf numFmtId="0" fontId="23" fillId="0" borderId="0" xfId="0" applyFont="1" applyAlignment="1">
      <alignment vertical="center"/>
    </xf>
    <xf numFmtId="164" fontId="0" fillId="0" borderId="0" xfId="0" applyNumberFormat="1"/>
    <xf numFmtId="0" fontId="19" fillId="2" borderId="3" xfId="0" applyFont="1" applyFill="1" applyBorder="1" applyAlignment="1">
      <alignment wrapText="1"/>
    </xf>
    <xf numFmtId="0" fontId="18" fillId="0" borderId="2" xfId="0" applyFont="1" applyFill="1" applyBorder="1" applyAlignment="1">
      <alignment vertical="center" wrapText="1"/>
    </xf>
    <xf numFmtId="0" fontId="18" fillId="0" borderId="3" xfId="0" applyFont="1" applyFill="1" applyBorder="1" applyAlignment="1">
      <alignment vertical="center" wrapText="1"/>
    </xf>
    <xf numFmtId="164" fontId="18" fillId="0" borderId="1" xfId="0" applyNumberFormat="1" applyFont="1" applyFill="1" applyBorder="1" applyAlignment="1">
      <alignment horizontal="right" vertical="center"/>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3" fontId="7" fillId="2" borderId="3" xfId="0" applyNumberFormat="1" applyFont="1" applyFill="1" applyBorder="1" applyAlignment="1">
      <alignment horizontal="right" vertical="center"/>
    </xf>
    <xf numFmtId="0" fontId="7" fillId="2" borderId="1" xfId="0" applyFont="1" applyFill="1" applyBorder="1" applyAlignment="1">
      <alignment horizontal="right" vertical="center"/>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3" fontId="7" fillId="0" borderId="3" xfId="0" applyNumberFormat="1" applyFont="1" applyFill="1" applyBorder="1" applyAlignment="1">
      <alignment horizontal="right" vertical="center"/>
    </xf>
    <xf numFmtId="0" fontId="7" fillId="0" borderId="1" xfId="0" applyFont="1" applyFill="1" applyBorder="1" applyAlignment="1">
      <alignment horizontal="right" vertical="center"/>
    </xf>
    <xf numFmtId="0" fontId="7" fillId="0"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3" xfId="0" applyFont="1" applyFill="1" applyBorder="1" applyAlignment="1">
      <alignment vertical="center" wrapText="1"/>
    </xf>
    <xf numFmtId="3" fontId="18" fillId="2" borderId="3" xfId="0" applyNumberFormat="1" applyFont="1" applyFill="1" applyBorder="1" applyAlignment="1">
      <alignment horizontal="right" vertical="center"/>
    </xf>
    <xf numFmtId="164" fontId="18" fillId="2" borderId="1" xfId="0" applyNumberFormat="1" applyFont="1" applyFill="1" applyBorder="1" applyAlignment="1">
      <alignment horizontal="right" vertical="center"/>
    </xf>
    <xf numFmtId="0" fontId="7" fillId="0" borderId="1" xfId="0" applyFont="1" applyFill="1" applyBorder="1" applyAlignment="1">
      <alignment horizontal="right"/>
    </xf>
    <xf numFmtId="0" fontId="7" fillId="2" borderId="3" xfId="0" applyFont="1" applyFill="1" applyBorder="1" applyAlignment="1">
      <alignment horizontal="right" vertical="center"/>
    </xf>
    <xf numFmtId="164" fontId="18" fillId="0" borderId="1" xfId="0" applyNumberFormat="1" applyFont="1" applyFill="1" applyBorder="1" applyAlignment="1">
      <alignment horizontal="right"/>
    </xf>
    <xf numFmtId="0" fontId="7" fillId="2" borderId="3" xfId="0" applyFont="1" applyFill="1" applyBorder="1" applyAlignment="1">
      <alignment wrapText="1"/>
    </xf>
    <xf numFmtId="0" fontId="7" fillId="0" borderId="3" xfId="0" applyFont="1" applyFill="1" applyBorder="1" applyAlignment="1">
      <alignment wrapText="1"/>
    </xf>
    <xf numFmtId="0" fontId="23" fillId="0" borderId="0" xfId="0" applyFont="1" applyAlignment="1">
      <alignment vertical="center" wrapText="1"/>
    </xf>
    <xf numFmtId="0" fontId="4" fillId="0" borderId="0" xfId="3" applyAlignment="1">
      <alignment wrapText="1"/>
    </xf>
    <xf numFmtId="0" fontId="19" fillId="2" borderId="2" xfId="0" applyFont="1" applyFill="1" applyBorder="1" applyAlignment="1">
      <alignment wrapText="1"/>
    </xf>
    <xf numFmtId="0" fontId="0" fillId="0" borderId="2" xfId="0" applyFont="1" applyBorder="1" applyAlignment="1">
      <alignment horizontal="left"/>
    </xf>
    <xf numFmtId="0" fontId="0" fillId="0" borderId="3" xfId="0" applyFont="1" applyBorder="1"/>
    <xf numFmtId="164" fontId="0" fillId="0" borderId="1" xfId="2" applyNumberFormat="1" applyFont="1" applyBorder="1" applyAlignment="1">
      <alignment horizontal="right"/>
    </xf>
    <xf numFmtId="3" fontId="3" fillId="0" borderId="1" xfId="0" applyNumberFormat="1" applyFont="1" applyFill="1" applyBorder="1" applyAlignment="1">
      <alignment horizontal="right"/>
    </xf>
    <xf numFmtId="0" fontId="0" fillId="3" borderId="2" xfId="0" applyFont="1" applyFill="1" applyBorder="1" applyAlignment="1">
      <alignment horizontal="left"/>
    </xf>
    <xf numFmtId="3" fontId="0" fillId="3" borderId="1" xfId="0" applyNumberFormat="1" applyFont="1" applyFill="1" applyBorder="1" applyAlignment="1">
      <alignment horizontal="right"/>
    </xf>
    <xf numFmtId="164" fontId="0" fillId="3" borderId="1" xfId="2" applyNumberFormat="1" applyFont="1" applyFill="1" applyBorder="1" applyAlignment="1">
      <alignment horizontal="right"/>
    </xf>
    <xf numFmtId="0" fontId="24" fillId="0" borderId="0" xfId="0" applyFont="1"/>
    <xf numFmtId="3" fontId="0" fillId="0" borderId="1" xfId="0" applyNumberFormat="1" applyFont="1" applyBorder="1" applyAlignment="1">
      <alignment horizontal="right"/>
    </xf>
    <xf numFmtId="164" fontId="0" fillId="0" borderId="0" xfId="2" applyNumberFormat="1" applyFont="1"/>
    <xf numFmtId="0" fontId="0" fillId="0" borderId="2" xfId="0" applyFont="1" applyBorder="1" applyAlignment="1">
      <alignment horizontal="left" indent="1"/>
    </xf>
    <xf numFmtId="3" fontId="0" fillId="0" borderId="1" xfId="2" applyNumberFormat="1" applyFont="1" applyBorder="1" applyAlignment="1">
      <alignment horizontal="right"/>
    </xf>
    <xf numFmtId="0" fontId="3" fillId="0" borderId="2" xfId="0" applyFont="1" applyFill="1" applyBorder="1" applyAlignment="1">
      <alignment horizontal="left"/>
    </xf>
    <xf numFmtId="164" fontId="3" fillId="0" borderId="1" xfId="2" applyNumberFormat="1" applyFont="1" applyFill="1" applyBorder="1" applyAlignment="1">
      <alignment horizontal="right"/>
    </xf>
    <xf numFmtId="3" fontId="0" fillId="0" borderId="3" xfId="0" applyNumberFormat="1" applyFont="1" applyBorder="1"/>
    <xf numFmtId="164" fontId="0" fillId="0" borderId="3" xfId="0" applyNumberFormat="1" applyFont="1" applyBorder="1"/>
    <xf numFmtId="0" fontId="0" fillId="0" borderId="3" xfId="0" applyFont="1" applyBorder="1" applyAlignment="1">
      <alignment horizontal="right"/>
    </xf>
    <xf numFmtId="0" fontId="0" fillId="0" borderId="1" xfId="0" applyFont="1" applyBorder="1" applyAlignment="1">
      <alignment horizontal="right"/>
    </xf>
    <xf numFmtId="0" fontId="19" fillId="0" borderId="2" xfId="0" applyFont="1" applyFill="1" applyBorder="1" applyAlignment="1"/>
    <xf numFmtId="0" fontId="0" fillId="0" borderId="0" xfId="0" applyFill="1"/>
    <xf numFmtId="0" fontId="7" fillId="2" borderId="2" xfId="0" applyFont="1" applyFill="1" applyBorder="1" applyAlignment="1">
      <alignment horizontal="left"/>
    </xf>
    <xf numFmtId="3" fontId="7" fillId="2" borderId="3" xfId="0" applyNumberFormat="1" applyFont="1" applyFill="1" applyBorder="1"/>
    <xf numFmtId="164" fontId="7" fillId="2" borderId="3" xfId="0" applyNumberFormat="1" applyFont="1" applyFill="1" applyBorder="1"/>
    <xf numFmtId="165" fontId="7" fillId="2" borderId="3" xfId="0" applyNumberFormat="1" applyFont="1" applyFill="1" applyBorder="1"/>
    <xf numFmtId="0" fontId="7" fillId="0" borderId="2" xfId="0" applyFont="1" applyFill="1" applyBorder="1" applyAlignment="1">
      <alignment horizontal="left"/>
    </xf>
    <xf numFmtId="3" fontId="7" fillId="0" borderId="3" xfId="0" applyNumberFormat="1" applyFont="1" applyFill="1" applyBorder="1"/>
    <xf numFmtId="164" fontId="7" fillId="0" borderId="3" xfId="0" applyNumberFormat="1" applyFont="1" applyFill="1" applyBorder="1"/>
    <xf numFmtId="165" fontId="7" fillId="0" borderId="3" xfId="0" applyNumberFormat="1" applyFont="1" applyFill="1" applyBorder="1"/>
    <xf numFmtId="0" fontId="7" fillId="0" borderId="2" xfId="0" applyFont="1" applyFill="1" applyBorder="1" applyAlignment="1">
      <alignment horizontal="left" indent="1"/>
    </xf>
    <xf numFmtId="3" fontId="14" fillId="0" borderId="3" xfId="0" applyNumberFormat="1" applyFont="1" applyFill="1" applyBorder="1"/>
    <xf numFmtId="0" fontId="7" fillId="2" borderId="2" xfId="0" applyFont="1" applyFill="1" applyBorder="1" applyAlignment="1">
      <alignment horizontal="left" indent="1"/>
    </xf>
    <xf numFmtId="164" fontId="7" fillId="2" borderId="3" xfId="2" applyNumberFormat="1" applyFont="1" applyFill="1" applyBorder="1" applyAlignment="1">
      <alignment horizontal="right"/>
    </xf>
    <xf numFmtId="0" fontId="7" fillId="0" borderId="3" xfId="0" applyFont="1" applyFill="1" applyBorder="1" applyAlignment="1">
      <alignment horizontal="right"/>
    </xf>
    <xf numFmtId="0" fontId="16" fillId="0" borderId="0" xfId="0" applyFont="1" applyFill="1" applyBorder="1" applyAlignment="1"/>
    <xf numFmtId="0" fontId="4" fillId="0" borderId="0" xfId="3" applyAlignment="1"/>
    <xf numFmtId="0" fontId="0" fillId="0" borderId="0" xfId="0" applyAlignment="1"/>
    <xf numFmtId="0" fontId="7" fillId="2" borderId="3" xfId="0" applyFont="1" applyFill="1" applyBorder="1"/>
    <xf numFmtId="3" fontId="0" fillId="0" borderId="0" xfId="0" applyNumberFormat="1" applyFont="1" applyFill="1" applyBorder="1" applyAlignment="1" applyProtection="1">
      <alignment horizontal="right"/>
      <protection locked="0"/>
    </xf>
    <xf numFmtId="0" fontId="22" fillId="0" borderId="2" xfId="0" applyFont="1" applyFill="1" applyBorder="1" applyAlignment="1">
      <alignment horizontal="left"/>
    </xf>
    <xf numFmtId="0" fontId="7" fillId="0" borderId="3" xfId="0" applyFont="1" applyFill="1" applyBorder="1"/>
    <xf numFmtId="1" fontId="14" fillId="0" borderId="2" xfId="9" applyNumberFormat="1" applyFont="1" applyFill="1" applyBorder="1" applyAlignment="1">
      <alignment horizontal="left" wrapText="1"/>
    </xf>
    <xf numFmtId="164" fontId="7" fillId="0" borderId="1" xfId="2" applyNumberFormat="1" applyFont="1" applyFill="1" applyBorder="1"/>
    <xf numFmtId="1" fontId="14" fillId="2" borderId="2" xfId="9" applyNumberFormat="1" applyFont="1" applyFill="1" applyBorder="1" applyAlignment="1">
      <alignment horizontal="left" wrapText="1"/>
    </xf>
    <xf numFmtId="164" fontId="7" fillId="2" borderId="1" xfId="2" applyNumberFormat="1" applyFont="1" applyFill="1" applyBorder="1"/>
    <xf numFmtId="1" fontId="26" fillId="0" borderId="2" xfId="9" applyNumberFormat="1" applyFont="1" applyFill="1" applyBorder="1" applyAlignment="1">
      <alignment horizontal="left" wrapText="1"/>
    </xf>
    <xf numFmtId="3" fontId="22" fillId="0" borderId="3" xfId="0" applyNumberFormat="1" applyFont="1" applyFill="1" applyBorder="1"/>
    <xf numFmtId="164" fontId="22" fillId="0" borderId="1" xfId="2" applyNumberFormat="1" applyFont="1" applyFill="1" applyBorder="1"/>
    <xf numFmtId="1" fontId="26" fillId="2" borderId="2" xfId="9" applyNumberFormat="1" applyFont="1" applyFill="1" applyBorder="1" applyAlignment="1">
      <alignment horizontal="left" wrapText="1"/>
    </xf>
    <xf numFmtId="3" fontId="18" fillId="2" borderId="3" xfId="0" applyNumberFormat="1" applyFont="1" applyFill="1" applyBorder="1"/>
    <xf numFmtId="164" fontId="18" fillId="2" borderId="1" xfId="2" applyNumberFormat="1" applyFont="1" applyFill="1" applyBorder="1"/>
    <xf numFmtId="0" fontId="16" fillId="0" borderId="0" xfId="0" applyFont="1" applyAlignment="1">
      <alignment wrapText="1"/>
    </xf>
    <xf numFmtId="0" fontId="0" fillId="0" borderId="0" xfId="0" applyAlignment="1">
      <alignment wrapText="1"/>
    </xf>
    <xf numFmtId="0" fontId="27" fillId="0" borderId="0" xfId="0" applyFont="1" applyAlignment="1"/>
    <xf numFmtId="0" fontId="3" fillId="0" borderId="0" xfId="0" applyFont="1" applyAlignment="1">
      <alignment horizontal="left" wrapText="1"/>
    </xf>
    <xf numFmtId="0" fontId="27" fillId="0" borderId="0" xfId="0" applyFont="1"/>
    <xf numFmtId="0" fontId="28" fillId="3" borderId="1" xfId="0" applyFont="1" applyFill="1" applyBorder="1" applyAlignment="1">
      <alignment horizontal="left" wrapText="1"/>
    </xf>
    <xf numFmtId="0" fontId="30" fillId="0" borderId="0" xfId="0" applyFont="1" applyBorder="1" applyAlignment="1">
      <alignment horizontal="left" wrapText="1"/>
    </xf>
    <xf numFmtId="0" fontId="0" fillId="3" borderId="0" xfId="0" applyFont="1" applyFill="1" applyBorder="1" applyAlignment="1">
      <alignment wrapText="1"/>
    </xf>
    <xf numFmtId="3" fontId="33" fillId="3" borderId="1" xfId="0" applyNumberFormat="1" applyFont="1" applyFill="1" applyBorder="1"/>
    <xf numFmtId="164" fontId="33" fillId="3" borderId="1" xfId="0" applyNumberFormat="1" applyFont="1" applyFill="1" applyBorder="1"/>
    <xf numFmtId="3" fontId="0" fillId="3" borderId="1" xfId="0" applyNumberFormat="1" applyFont="1" applyFill="1" applyBorder="1"/>
    <xf numFmtId="3" fontId="11" fillId="3" borderId="1" xfId="0" applyNumberFormat="1" applyFont="1" applyFill="1" applyBorder="1"/>
    <xf numFmtId="0" fontId="0" fillId="0" borderId="0" xfId="0" applyFont="1" applyBorder="1" applyAlignment="1">
      <alignment wrapText="1"/>
    </xf>
    <xf numFmtId="3" fontId="33" fillId="0" borderId="1" xfId="0" applyNumberFormat="1" applyFont="1" applyBorder="1"/>
    <xf numFmtId="164" fontId="33" fillId="0" borderId="1" xfId="0" applyNumberFormat="1" applyFont="1" applyBorder="1"/>
    <xf numFmtId="3" fontId="0" fillId="0" borderId="1" xfId="0" applyNumberFormat="1" applyFont="1" applyBorder="1"/>
    <xf numFmtId="3" fontId="11" fillId="0" borderId="1" xfId="0" applyNumberFormat="1" applyFont="1" applyBorder="1"/>
    <xf numFmtId="0" fontId="3" fillId="3" borderId="0" xfId="0" applyFont="1" applyFill="1" applyBorder="1" applyAlignment="1">
      <alignment wrapText="1"/>
    </xf>
    <xf numFmtId="0" fontId="3" fillId="0" borderId="0" xfId="0" applyFont="1" applyFill="1" applyBorder="1" applyAlignment="1">
      <alignment wrapText="1"/>
    </xf>
    <xf numFmtId="3" fontId="31" fillId="0" borderId="1" xfId="0" applyNumberFormat="1" applyFont="1" applyFill="1" applyBorder="1"/>
    <xf numFmtId="164" fontId="31" fillId="0" borderId="1" xfId="0" applyNumberFormat="1" applyFont="1" applyBorder="1"/>
    <xf numFmtId="3" fontId="3" fillId="0" borderId="1" xfId="0" applyNumberFormat="1" applyFont="1" applyFill="1" applyBorder="1"/>
    <xf numFmtId="3" fontId="30" fillId="0" borderId="1" xfId="0" applyNumberFormat="1" applyFont="1" applyFill="1" applyBorder="1"/>
    <xf numFmtId="0" fontId="4" fillId="0" borderId="0" xfId="3" applyFont="1"/>
    <xf numFmtId="0" fontId="29" fillId="3" borderId="1" xfId="0" applyFont="1" applyFill="1" applyBorder="1" applyAlignment="1">
      <alignment horizontal="center" wrapText="1"/>
    </xf>
    <xf numFmtId="0" fontId="0" fillId="0" borderId="0" xfId="0" applyFont="1" applyBorder="1" applyAlignment="1"/>
    <xf numFmtId="0" fontId="0" fillId="3" borderId="0" xfId="0" applyFont="1" applyFill="1" applyBorder="1" applyAlignment="1"/>
    <xf numFmtId="0" fontId="3" fillId="0" borderId="0" xfId="0" applyFont="1" applyFill="1" applyBorder="1" applyAlignment="1"/>
    <xf numFmtId="0" fontId="3" fillId="3" borderId="0" xfId="0" applyFont="1" applyFill="1" applyBorder="1" applyAlignment="1"/>
    <xf numFmtId="0" fontId="30" fillId="0" borderId="0" xfId="0" applyFont="1"/>
    <xf numFmtId="0" fontId="33" fillId="0" borderId="0" xfId="0" applyFont="1"/>
    <xf numFmtId="0" fontId="19" fillId="2" borderId="2" xfId="0" applyFont="1" applyFill="1" applyBorder="1" applyAlignment="1">
      <alignment horizontal="left" wrapText="1"/>
    </xf>
    <xf numFmtId="0" fontId="19" fillId="0" borderId="2" xfId="0" applyFont="1" applyFill="1" applyBorder="1" applyAlignment="1">
      <alignment horizontal="left" wrapText="1"/>
    </xf>
    <xf numFmtId="0" fontId="10" fillId="2" borderId="2" xfId="0" applyFont="1" applyFill="1" applyBorder="1"/>
    <xf numFmtId="0" fontId="10" fillId="0" borderId="2" xfId="0" applyFont="1" applyFill="1" applyBorder="1"/>
    <xf numFmtId="0" fontId="18" fillId="0" borderId="2" xfId="0" applyFont="1" applyFill="1" applyBorder="1"/>
    <xf numFmtId="3" fontId="20" fillId="0" borderId="0" xfId="0" applyNumberFormat="1" applyFont="1" applyAlignment="1" applyProtection="1">
      <alignment horizontal="right"/>
      <protection locked="0"/>
    </xf>
    <xf numFmtId="3" fontId="18" fillId="0" borderId="1" xfId="0" applyNumberFormat="1" applyFont="1" applyFill="1" applyBorder="1"/>
    <xf numFmtId="0" fontId="7" fillId="0" borderId="2" xfId="0" applyFont="1" applyFill="1" applyBorder="1"/>
    <xf numFmtId="164" fontId="7" fillId="0" borderId="1" xfId="0" applyNumberFormat="1" applyFont="1" applyFill="1" applyBorder="1"/>
    <xf numFmtId="0" fontId="7" fillId="2" borderId="2" xfId="0" applyFont="1" applyFill="1" applyBorder="1"/>
    <xf numFmtId="3" fontId="18" fillId="0" borderId="2" xfId="0" applyNumberFormat="1" applyFont="1" applyFill="1" applyBorder="1"/>
    <xf numFmtId="0" fontId="22" fillId="0" borderId="3" xfId="0" applyFont="1" applyFill="1" applyBorder="1"/>
    <xf numFmtId="164" fontId="18" fillId="0" borderId="3" xfId="0" applyNumberFormat="1" applyFont="1" applyFill="1" applyBorder="1"/>
    <xf numFmtId="3" fontId="18" fillId="2" borderId="2" xfId="0" applyNumberFormat="1" applyFont="1" applyFill="1" applyBorder="1"/>
    <xf numFmtId="164" fontId="7" fillId="0" borderId="3" xfId="2" applyNumberFormat="1" applyFont="1" applyFill="1" applyBorder="1"/>
    <xf numFmtId="164" fontId="7" fillId="2" borderId="3" xfId="2" applyNumberFormat="1" applyFont="1" applyFill="1" applyBorder="1"/>
    <xf numFmtId="165" fontId="18" fillId="0" borderId="3" xfId="0" applyNumberFormat="1" applyFont="1" applyFill="1" applyBorder="1"/>
    <xf numFmtId="164" fontId="18" fillId="0" borderId="3" xfId="2" applyNumberFormat="1" applyFont="1" applyFill="1" applyBorder="1"/>
    <xf numFmtId="165" fontId="18" fillId="2" borderId="3" xfId="0" applyNumberFormat="1" applyFont="1" applyFill="1" applyBorder="1"/>
    <xf numFmtId="164" fontId="18" fillId="2" borderId="3" xfId="2" applyNumberFormat="1" applyFont="1" applyFill="1" applyBorder="1"/>
    <xf numFmtId="165" fontId="0" fillId="0" borderId="0" xfId="0" applyNumberFormat="1"/>
    <xf numFmtId="0" fontId="7" fillId="2" borderId="2" xfId="0" applyFont="1" applyFill="1" applyBorder="1" applyAlignment="1"/>
    <xf numFmtId="0" fontId="10" fillId="0" borderId="2" xfId="0" applyFont="1" applyFill="1" applyBorder="1" applyAlignment="1"/>
    <xf numFmtId="0" fontId="7" fillId="0" borderId="2" xfId="0" applyFont="1" applyFill="1" applyBorder="1" applyAlignment="1"/>
    <xf numFmtId="164" fontId="7" fillId="0" borderId="3" xfId="2" applyNumberFormat="1" applyFont="1" applyFill="1" applyBorder="1" applyAlignment="1">
      <alignment horizontal="right"/>
    </xf>
    <xf numFmtId="164" fontId="7" fillId="0" borderId="3" xfId="2" quotePrefix="1" applyNumberFormat="1" applyFont="1" applyFill="1" applyBorder="1" applyAlignment="1">
      <alignment horizontal="right"/>
    </xf>
    <xf numFmtId="164" fontId="13" fillId="0" borderId="0" xfId="2" quotePrefix="1" applyNumberFormat="1" applyFont="1" applyFill="1" applyAlignment="1" applyProtection="1">
      <alignment horizontal="right"/>
      <protection locked="0"/>
    </xf>
    <xf numFmtId="0" fontId="22" fillId="0" borderId="2" xfId="0" applyFont="1" applyFill="1" applyBorder="1" applyAlignment="1"/>
    <xf numFmtId="164" fontId="22" fillId="0" borderId="3" xfId="2" applyNumberFormat="1" applyFont="1" applyFill="1" applyBorder="1" applyAlignment="1">
      <alignment horizontal="right"/>
    </xf>
    <xf numFmtId="0" fontId="3" fillId="0" borderId="0" xfId="0" applyFont="1" applyAlignment="1">
      <alignment wrapText="1"/>
    </xf>
    <xf numFmtId="165" fontId="22" fillId="0" borderId="3" xfId="0" applyNumberFormat="1" applyFont="1" applyFill="1" applyBorder="1" applyAlignment="1">
      <alignment horizontal="right"/>
    </xf>
    <xf numFmtId="165" fontId="7" fillId="2" borderId="3" xfId="0" applyNumberFormat="1" applyFont="1" applyFill="1" applyBorder="1" applyAlignment="1">
      <alignment horizontal="right"/>
    </xf>
    <xf numFmtId="165" fontId="7" fillId="0" borderId="3" xfId="0" applyNumberFormat="1" applyFont="1" applyFill="1" applyBorder="1" applyAlignment="1">
      <alignment horizontal="right"/>
    </xf>
    <xf numFmtId="3" fontId="13" fillId="0" borderId="0" xfId="10" quotePrefix="1" applyNumberFormat="1" applyFont="1" applyFill="1" applyAlignment="1">
      <alignment horizontal="right"/>
      <protection locked="0"/>
    </xf>
    <xf numFmtId="0" fontId="16" fillId="0" borderId="0" xfId="0" applyFont="1" applyAlignment="1"/>
    <xf numFmtId="0" fontId="16" fillId="0" borderId="0" xfId="0" quotePrefix="1" applyFont="1" applyAlignment="1">
      <alignment wrapText="1"/>
    </xf>
    <xf numFmtId="0" fontId="18" fillId="3" borderId="2" xfId="0" applyFont="1" applyFill="1" applyBorder="1" applyAlignment="1"/>
    <xf numFmtId="165" fontId="22" fillId="3" borderId="3" xfId="0" applyNumberFormat="1" applyFont="1" applyFill="1" applyBorder="1" applyAlignment="1">
      <alignment horizontal="right"/>
    </xf>
    <xf numFmtId="164" fontId="22" fillId="3" borderId="3" xfId="2" applyNumberFormat="1" applyFont="1" applyFill="1" applyBorder="1" applyAlignment="1">
      <alignment horizontal="right"/>
    </xf>
    <xf numFmtId="165" fontId="7" fillId="0" borderId="3" xfId="0" quotePrefix="1" applyNumberFormat="1" applyFont="1" applyFill="1" applyBorder="1" applyAlignment="1">
      <alignment horizontal="right"/>
    </xf>
    <xf numFmtId="166" fontId="0" fillId="0" borderId="0" xfId="0" applyNumberFormat="1"/>
    <xf numFmtId="165" fontId="7" fillId="2" borderId="3" xfId="0" quotePrefix="1" applyNumberFormat="1" applyFont="1" applyFill="1" applyBorder="1" applyAlignment="1">
      <alignment horizontal="right"/>
    </xf>
    <xf numFmtId="165" fontId="0" fillId="0" borderId="0" xfId="0" applyNumberFormat="1" applyFont="1" applyFill="1" applyBorder="1" applyAlignment="1" applyProtection="1">
      <alignment horizontal="right"/>
      <protection locked="0"/>
    </xf>
    <xf numFmtId="0" fontId="18" fillId="2" borderId="2" xfId="0" applyFont="1" applyFill="1" applyBorder="1"/>
    <xf numFmtId="165" fontId="18" fillId="2" borderId="3" xfId="0" applyNumberFormat="1" applyFont="1" applyFill="1" applyBorder="1" applyAlignment="1">
      <alignment horizontal="right"/>
    </xf>
    <xf numFmtId="3" fontId="0" fillId="0" borderId="0" xfId="0" quotePrefix="1" applyNumberFormat="1" applyFont="1" applyFill="1" applyBorder="1" applyAlignment="1" applyProtection="1">
      <alignment horizontal="right"/>
      <protection locked="0"/>
    </xf>
    <xf numFmtId="0" fontId="22" fillId="0" borderId="0" xfId="0" applyFont="1" applyAlignment="1">
      <alignment vertical="center"/>
    </xf>
    <xf numFmtId="0" fontId="38" fillId="0" borderId="0" xfId="0" applyFont="1" applyAlignment="1">
      <alignment vertical="center"/>
    </xf>
    <xf numFmtId="0" fontId="39" fillId="4" borderId="2" xfId="0" applyFont="1" applyFill="1" applyBorder="1" applyAlignment="1">
      <alignment wrapText="1"/>
    </xf>
    <xf numFmtId="0" fontId="39" fillId="4" borderId="3" xfId="0" applyFont="1" applyFill="1" applyBorder="1" applyAlignment="1">
      <alignment horizontal="right" wrapText="1"/>
    </xf>
    <xf numFmtId="49" fontId="7" fillId="4" borderId="2" xfId="0" applyNumberFormat="1" applyFont="1" applyFill="1" applyBorder="1"/>
    <xf numFmtId="3" fontId="7" fillId="4" borderId="3" xfId="0" applyNumberFormat="1" applyFont="1" applyFill="1" applyBorder="1"/>
    <xf numFmtId="0" fontId="40" fillId="0" borderId="0" xfId="0" applyFont="1"/>
    <xf numFmtId="17" fontId="0" fillId="0" borderId="0" xfId="0" quotePrefix="1" applyNumberFormat="1"/>
    <xf numFmtId="0" fontId="7" fillId="4" borderId="2" xfId="0" applyFont="1" applyFill="1" applyBorder="1"/>
    <xf numFmtId="164" fontId="7" fillId="4" borderId="3" xfId="2" applyNumberFormat="1" applyFont="1" applyFill="1" applyBorder="1"/>
    <xf numFmtId="164" fontId="7" fillId="4" borderId="1" xfId="2" applyNumberFormat="1" applyFont="1" applyFill="1" applyBorder="1"/>
    <xf numFmtId="164" fontId="18" fillId="0" borderId="1" xfId="2" applyNumberFormat="1" applyFont="1" applyFill="1" applyBorder="1"/>
    <xf numFmtId="0" fontId="30" fillId="0" borderId="0" xfId="3" applyFont="1" applyAlignment="1">
      <alignment vertical="center"/>
    </xf>
    <xf numFmtId="0" fontId="1" fillId="0" borderId="0" xfId="0" applyFont="1"/>
    <xf numFmtId="0" fontId="41" fillId="0" borderId="0" xfId="3" applyFont="1" applyAlignment="1">
      <alignment vertical="center"/>
    </xf>
    <xf numFmtId="0" fontId="41" fillId="5" borderId="2" xfId="3" applyFont="1" applyFill="1" applyBorder="1" applyAlignment="1">
      <alignment vertical="center"/>
    </xf>
    <xf numFmtId="0" fontId="11" fillId="0" borderId="2" xfId="3" applyFont="1" applyBorder="1" applyAlignment="1">
      <alignment vertical="center" wrapText="1"/>
    </xf>
    <xf numFmtId="164" fontId="0" fillId="0" borderId="1" xfId="0" applyNumberFormat="1" applyBorder="1"/>
    <xf numFmtId="0" fontId="0" fillId="5" borderId="2" xfId="0" applyFont="1" applyFill="1" applyBorder="1" applyAlignment="1">
      <alignment wrapText="1"/>
    </xf>
    <xf numFmtId="164" fontId="0" fillId="5" borderId="3" xfId="0" applyNumberFormat="1" applyFont="1" applyFill="1" applyBorder="1"/>
    <xf numFmtId="164" fontId="0" fillId="5" borderId="1" xfId="0" applyNumberFormat="1" applyFill="1" applyBorder="1"/>
    <xf numFmtId="0" fontId="33" fillId="0" borderId="2" xfId="3" applyFont="1" applyBorder="1" applyAlignment="1">
      <alignment vertical="center" wrapText="1"/>
    </xf>
    <xf numFmtId="0" fontId="33" fillId="5" borderId="2" xfId="3" applyFont="1" applyFill="1" applyBorder="1" applyAlignment="1">
      <alignment vertical="center" wrapText="1"/>
    </xf>
    <xf numFmtId="0" fontId="33" fillId="5" borderId="2" xfId="0" applyFont="1" applyFill="1" applyBorder="1" applyAlignment="1">
      <alignment wrapText="1"/>
    </xf>
    <xf numFmtId="0" fontId="30" fillId="0" borderId="2" xfId="3" applyFont="1" applyBorder="1" applyAlignment="1">
      <alignment vertical="center" wrapText="1"/>
    </xf>
    <xf numFmtId="164" fontId="3" fillId="0" borderId="3" xfId="0" applyNumberFormat="1" applyFont="1" applyBorder="1"/>
    <xf numFmtId="3" fontId="3" fillId="0" borderId="3" xfId="0" applyNumberFormat="1" applyFont="1" applyBorder="1"/>
    <xf numFmtId="164" fontId="3" fillId="0" borderId="1" xfId="0" applyNumberFormat="1" applyFont="1" applyBorder="1"/>
    <xf numFmtId="0" fontId="42" fillId="0" borderId="0" xfId="3" applyFont="1" applyAlignment="1">
      <alignment vertical="center"/>
    </xf>
    <xf numFmtId="0" fontId="7" fillId="0" borderId="0" xfId="0" applyFont="1"/>
    <xf numFmtId="0" fontId="39" fillId="4" borderId="2" xfId="0" applyFont="1" applyFill="1" applyBorder="1" applyAlignment="1">
      <alignment horizontal="center" wrapText="1"/>
    </xf>
    <xf numFmtId="0" fontId="14" fillId="4" borderId="2" xfId="0" applyFont="1" applyFill="1" applyBorder="1" applyAlignment="1">
      <alignment wrapText="1"/>
    </xf>
    <xf numFmtId="164" fontId="14" fillId="4" borderId="2" xfId="2" applyNumberFormat="1" applyFont="1" applyFill="1" applyBorder="1" applyAlignment="1">
      <alignment horizontal="right" wrapText="1"/>
    </xf>
    <xf numFmtId="164" fontId="0" fillId="0" borderId="0" xfId="2" applyNumberFormat="1" applyFont="1" applyFill="1"/>
    <xf numFmtId="164" fontId="7" fillId="0" borderId="3" xfId="0" applyNumberFormat="1" applyFont="1" applyFill="1" applyBorder="1" applyAlignment="1">
      <alignment horizontal="right"/>
    </xf>
    <xf numFmtId="164" fontId="7" fillId="0" borderId="0" xfId="0" applyNumberFormat="1" applyFont="1" applyFill="1" applyBorder="1"/>
    <xf numFmtId="0" fontId="7" fillId="0" borderId="0" xfId="0" applyFont="1" applyFill="1" applyBorder="1" applyAlignment="1"/>
    <xf numFmtId="17" fontId="0" fillId="0" borderId="0" xfId="0" applyNumberFormat="1"/>
    <xf numFmtId="0" fontId="39" fillId="4" borderId="2" xfId="0" applyFont="1" applyFill="1" applyBorder="1" applyAlignment="1">
      <alignment horizontal="right" wrapText="1"/>
    </xf>
    <xf numFmtId="164" fontId="14" fillId="4" borderId="2" xfId="2" applyNumberFormat="1" applyFont="1" applyFill="1" applyBorder="1" applyAlignment="1">
      <alignment wrapText="1"/>
    </xf>
    <xf numFmtId="0" fontId="14" fillId="4" borderId="2" xfId="0" applyFont="1" applyFill="1" applyBorder="1" applyAlignment="1">
      <alignment horizontal="right" wrapText="1"/>
    </xf>
    <xf numFmtId="164" fontId="11" fillId="0" borderId="0" xfId="2" applyNumberFormat="1" applyFont="1"/>
    <xf numFmtId="164" fontId="14" fillId="0" borderId="3" xfId="0" applyNumberFormat="1" applyFont="1" applyFill="1" applyBorder="1"/>
    <xf numFmtId="164" fontId="14" fillId="0" borderId="3" xfId="0" applyNumberFormat="1" applyFont="1" applyFill="1" applyBorder="1" applyAlignment="1">
      <alignment horizontal="right"/>
    </xf>
    <xf numFmtId="4" fontId="0" fillId="0" borderId="0" xfId="0" applyNumberFormat="1"/>
    <xf numFmtId="0" fontId="26" fillId="4" borderId="2" xfId="0" applyFont="1" applyFill="1" applyBorder="1" applyAlignment="1">
      <alignment wrapText="1"/>
    </xf>
    <xf numFmtId="0" fontId="26" fillId="4" borderId="2" xfId="0" applyFont="1" applyFill="1" applyBorder="1" applyAlignment="1">
      <alignment horizontal="left" wrapText="1"/>
    </xf>
    <xf numFmtId="0" fontId="14" fillId="4" borderId="2" xfId="0" applyFont="1" applyFill="1" applyBorder="1" applyAlignment="1">
      <alignment horizontal="center" wrapText="1"/>
    </xf>
    <xf numFmtId="0" fontId="14" fillId="4" borderId="2" xfId="0" applyFont="1" applyFill="1" applyBorder="1" applyAlignment="1">
      <alignment horizontal="left" wrapText="1"/>
    </xf>
    <xf numFmtId="0" fontId="14" fillId="4" borderId="2" xfId="2" applyNumberFormat="1" applyFont="1" applyFill="1" applyBorder="1" applyAlignment="1">
      <alignment horizontal="right" wrapText="1"/>
    </xf>
    <xf numFmtId="167" fontId="0" fillId="0" borderId="0" xfId="0" applyNumberFormat="1"/>
    <xf numFmtId="0" fontId="0" fillId="5" borderId="2" xfId="0" applyFill="1" applyBorder="1" applyAlignment="1">
      <alignment wrapText="1"/>
    </xf>
    <xf numFmtId="0" fontId="39" fillId="5" borderId="1" xfId="0" applyFont="1" applyFill="1" applyBorder="1" applyAlignment="1">
      <alignment horizontal="right" wrapText="1"/>
    </xf>
    <xf numFmtId="0" fontId="0" fillId="0" borderId="2" xfId="0" applyBorder="1" applyAlignment="1">
      <alignment wrapText="1"/>
    </xf>
    <xf numFmtId="9" fontId="0" fillId="0" borderId="1" xfId="0" applyNumberFormat="1" applyBorder="1"/>
    <xf numFmtId="9" fontId="0" fillId="5" borderId="1" xfId="0" applyNumberFormat="1" applyFill="1" applyBorder="1"/>
    <xf numFmtId="9" fontId="0" fillId="0" borderId="0" xfId="0" applyNumberFormat="1" applyAlignment="1">
      <alignment wrapText="1"/>
    </xf>
    <xf numFmtId="0" fontId="44" fillId="4" borderId="3" xfId="0" applyFont="1" applyFill="1" applyBorder="1" applyAlignment="1">
      <alignment horizontal="left" wrapText="1"/>
    </xf>
    <xf numFmtId="0" fontId="44" fillId="4" borderId="3" xfId="0" applyFont="1" applyFill="1" applyBorder="1" applyAlignment="1">
      <alignment wrapText="1"/>
    </xf>
    <xf numFmtId="0" fontId="44" fillId="4" borderId="3" xfId="0" applyFont="1" applyFill="1" applyBorder="1" applyAlignment="1">
      <alignment horizontal="right" vertical="center" wrapText="1"/>
    </xf>
    <xf numFmtId="0" fontId="0" fillId="0" borderId="3" xfId="0" applyFont="1" applyFill="1" applyBorder="1" applyAlignment="1">
      <alignment horizontal="left" vertical="center" wrapText="1"/>
    </xf>
    <xf numFmtId="0" fontId="0" fillId="4" borderId="3" xfId="0" applyFont="1" applyFill="1" applyBorder="1" applyAlignment="1">
      <alignment horizontal="left" vertical="center" wrapText="1"/>
    </xf>
    <xf numFmtId="3" fontId="0" fillId="4" borderId="3" xfId="0" applyNumberFormat="1" applyFont="1" applyFill="1" applyBorder="1" applyAlignment="1">
      <alignment horizontal="right" vertical="center" wrapText="1"/>
    </xf>
    <xf numFmtId="168" fontId="0" fillId="0" borderId="3" xfId="1" applyNumberFormat="1" applyFont="1" applyFill="1" applyBorder="1" applyAlignment="1">
      <alignment horizontal="left" vertical="center" wrapText="1"/>
    </xf>
    <xf numFmtId="168" fontId="0" fillId="0" borderId="3" xfId="1" applyNumberFormat="1" applyFont="1" applyFill="1" applyBorder="1" applyAlignment="1">
      <alignment horizontal="right" vertical="center"/>
    </xf>
    <xf numFmtId="168" fontId="0" fillId="4" borderId="3" xfId="1" applyNumberFormat="1" applyFont="1" applyFill="1" applyBorder="1" applyAlignment="1">
      <alignment horizontal="left" vertical="center" wrapText="1"/>
    </xf>
    <xf numFmtId="168" fontId="0" fillId="4" borderId="3" xfId="1" applyNumberFormat="1" applyFont="1" applyFill="1" applyBorder="1" applyAlignment="1">
      <alignment horizontal="right" vertical="center"/>
    </xf>
    <xf numFmtId="0" fontId="44" fillId="5" borderId="3" xfId="0" applyFont="1" applyFill="1" applyBorder="1" applyAlignment="1">
      <alignment wrapText="1"/>
    </xf>
    <xf numFmtId="0" fontId="44" fillId="5" borderId="1" xfId="0" applyFont="1" applyFill="1" applyBorder="1" applyAlignment="1">
      <alignment wrapText="1"/>
    </xf>
    <xf numFmtId="0" fontId="0" fillId="0" borderId="2" xfId="0" applyFont="1" applyBorder="1"/>
    <xf numFmtId="3" fontId="0" fillId="0" borderId="3" xfId="0" applyNumberFormat="1" applyFont="1" applyBorder="1" applyAlignment="1">
      <alignment horizontal="right"/>
    </xf>
    <xf numFmtId="0" fontId="0" fillId="5" borderId="2" xfId="0" applyFont="1" applyFill="1" applyBorder="1"/>
    <xf numFmtId="3" fontId="0" fillId="5" borderId="3" xfId="0" quotePrefix="1" applyNumberFormat="1" applyFont="1" applyFill="1" applyBorder="1" applyAlignment="1">
      <alignment horizontal="right"/>
    </xf>
    <xf numFmtId="3" fontId="0" fillId="5" borderId="3" xfId="0" applyNumberFormat="1" applyFont="1" applyFill="1" applyBorder="1" applyAlignment="1">
      <alignment horizontal="right"/>
    </xf>
    <xf numFmtId="0" fontId="0" fillId="5" borderId="2" xfId="0" applyFont="1" applyFill="1" applyBorder="1" applyAlignment="1">
      <alignment horizontal="right"/>
    </xf>
    <xf numFmtId="164" fontId="1" fillId="0" borderId="3" xfId="2" applyNumberFormat="1" applyFont="1" applyBorder="1" applyAlignment="1">
      <alignment horizontal="right"/>
    </xf>
    <xf numFmtId="164" fontId="0" fillId="5" borderId="3" xfId="2" applyNumberFormat="1" applyFont="1" applyFill="1" applyBorder="1" applyAlignment="1">
      <alignment horizontal="right"/>
    </xf>
    <xf numFmtId="3" fontId="3" fillId="0" borderId="3" xfId="0" applyNumberFormat="1" applyFont="1" applyBorder="1" applyAlignment="1">
      <alignment horizontal="left"/>
    </xf>
    <xf numFmtId="3" fontId="3" fillId="0" borderId="3" xfId="0" applyNumberFormat="1" applyFont="1" applyBorder="1" applyAlignment="1">
      <alignment horizontal="right"/>
    </xf>
    <xf numFmtId="164" fontId="3" fillId="0" borderId="3" xfId="2" applyNumberFormat="1" applyFont="1" applyBorder="1" applyAlignment="1">
      <alignment horizontal="right"/>
    </xf>
    <xf numFmtId="164" fontId="16" fillId="0" borderId="0" xfId="2" applyNumberFormat="1" applyFont="1"/>
    <xf numFmtId="3" fontId="16" fillId="0" borderId="0" xfId="0" applyNumberFormat="1" applyFont="1"/>
    <xf numFmtId="0" fontId="23" fillId="0" borderId="0" xfId="0" applyFont="1"/>
    <xf numFmtId="0" fontId="44" fillId="4" borderId="3" xfId="0" applyFont="1" applyFill="1" applyBorder="1" applyAlignment="1">
      <alignment horizontal="center" wrapText="1"/>
    </xf>
    <xf numFmtId="0" fontId="20" fillId="0" borderId="2" xfId="0" applyFont="1" applyFill="1" applyBorder="1" applyAlignment="1">
      <alignment vertical="center" wrapText="1"/>
    </xf>
    <xf numFmtId="3" fontId="20" fillId="0" borderId="3" xfId="0" applyNumberFormat="1" applyFont="1" applyFill="1" applyBorder="1" applyAlignment="1">
      <alignment horizontal="right" vertical="center"/>
    </xf>
    <xf numFmtId="3" fontId="20" fillId="0" borderId="1" xfId="0" applyNumberFormat="1" applyFont="1" applyFill="1" applyBorder="1" applyAlignment="1">
      <alignment horizontal="right" vertical="center"/>
    </xf>
    <xf numFmtId="0" fontId="9" fillId="4" borderId="2" xfId="0" applyFont="1" applyFill="1" applyBorder="1" applyAlignment="1">
      <alignment horizontal="left" vertical="top"/>
    </xf>
    <xf numFmtId="3" fontId="9" fillId="4" borderId="3" xfId="0" applyNumberFormat="1" applyFont="1" applyFill="1" applyBorder="1" applyAlignment="1">
      <alignment horizontal="right" vertical="center" wrapText="1"/>
    </xf>
    <xf numFmtId="164" fontId="9" fillId="4" borderId="3" xfId="0" applyNumberFormat="1" applyFont="1" applyFill="1" applyBorder="1" applyAlignment="1">
      <alignment horizontal="right" vertical="center" wrapText="1"/>
    </xf>
    <xf numFmtId="164" fontId="9" fillId="4" borderId="1" xfId="0" applyNumberFormat="1" applyFont="1" applyFill="1" applyBorder="1" applyAlignment="1">
      <alignment horizontal="right" vertical="center" wrapText="1"/>
    </xf>
    <xf numFmtId="3" fontId="9" fillId="4" borderId="3" xfId="0" applyNumberFormat="1" applyFont="1" applyFill="1" applyBorder="1" applyAlignment="1">
      <alignment horizontal="right" vertical="center"/>
    </xf>
    <xf numFmtId="164" fontId="0" fillId="0" borderId="0" xfId="0" applyNumberFormat="1" applyFont="1"/>
    <xf numFmtId="0" fontId="9" fillId="0" borderId="2" xfId="0" applyFont="1" applyFill="1" applyBorder="1" applyAlignment="1">
      <alignment horizontal="left" vertical="top"/>
    </xf>
    <xf numFmtId="3" fontId="9" fillId="0" borderId="3" xfId="0" applyNumberFormat="1" applyFont="1" applyFill="1" applyBorder="1" applyAlignment="1">
      <alignment horizontal="right" vertical="center" wrapText="1"/>
    </xf>
    <xf numFmtId="3" fontId="9" fillId="0" borderId="3" xfId="0" applyNumberFormat="1" applyFont="1" applyFill="1" applyBorder="1" applyAlignment="1">
      <alignment horizontal="right" vertical="center"/>
    </xf>
    <xf numFmtId="0" fontId="0" fillId="4" borderId="2" xfId="0" applyFont="1" applyFill="1" applyBorder="1" applyAlignment="1">
      <alignment horizontal="left" vertical="top"/>
    </xf>
    <xf numFmtId="0" fontId="0" fillId="0" borderId="2" xfId="0" applyFont="1" applyFill="1" applyBorder="1" applyAlignment="1">
      <alignment horizontal="left" vertical="top"/>
    </xf>
    <xf numFmtId="0" fontId="9" fillId="4" borderId="3" xfId="0" applyFont="1" applyFill="1" applyBorder="1" applyAlignment="1">
      <alignment horizontal="right" vertical="center" wrapText="1"/>
    </xf>
    <xf numFmtId="0" fontId="9" fillId="0" borderId="2" xfId="0" applyFont="1" applyFill="1" applyBorder="1" applyAlignment="1">
      <alignment horizontal="left" vertical="top" wrapText="1"/>
    </xf>
    <xf numFmtId="0" fontId="9" fillId="4" borderId="2" xfId="0" applyFont="1" applyFill="1" applyBorder="1" applyAlignment="1">
      <alignment horizontal="left" vertical="top" wrapText="1"/>
    </xf>
    <xf numFmtId="0" fontId="3" fillId="0" borderId="0" xfId="0" applyFont="1" applyAlignment="1">
      <alignment horizontal="left" vertical="center"/>
    </xf>
    <xf numFmtId="0" fontId="39" fillId="4" borderId="3" xfId="0" applyFont="1" applyFill="1" applyBorder="1" applyAlignment="1">
      <alignment horizontal="right" vertical="center" wrapText="1"/>
    </xf>
    <xf numFmtId="0" fontId="45" fillId="0" borderId="1" xfId="0" applyFont="1" applyFill="1" applyBorder="1"/>
    <xf numFmtId="10" fontId="0" fillId="0" borderId="0" xfId="2" applyNumberFormat="1" applyFont="1"/>
    <xf numFmtId="0" fontId="14" fillId="4" borderId="0" xfId="0" applyFont="1" applyFill="1" applyBorder="1" applyAlignment="1">
      <alignment vertical="center" wrapText="1"/>
    </xf>
    <xf numFmtId="0" fontId="45" fillId="4" borderId="1" xfId="0" applyFont="1" applyFill="1" applyBorder="1"/>
    <xf numFmtId="0" fontId="7" fillId="4" borderId="1" xfId="0" applyFont="1" applyFill="1" applyBorder="1"/>
    <xf numFmtId="0" fontId="18" fillId="4" borderId="1" xfId="0" applyFont="1" applyFill="1" applyBorder="1"/>
    <xf numFmtId="0" fontId="46" fillId="4" borderId="1" xfId="0" applyFont="1" applyFill="1" applyBorder="1"/>
    <xf numFmtId="0" fontId="16" fillId="0" borderId="0" xfId="0" applyFont="1" applyAlignment="1">
      <alignment horizontal="left"/>
    </xf>
    <xf numFmtId="0" fontId="0" fillId="0" borderId="0" xfId="0" applyAlignment="1">
      <alignment horizontal="left"/>
    </xf>
    <xf numFmtId="0" fontId="3" fillId="0" borderId="0" xfId="0" applyFont="1" applyAlignment="1">
      <alignment vertical="center"/>
    </xf>
    <xf numFmtId="0" fontId="30" fillId="4" borderId="2" xfId="0" applyFont="1" applyFill="1" applyBorder="1"/>
    <xf numFmtId="0" fontId="44" fillId="4" borderId="1" xfId="0" applyFont="1" applyFill="1" applyBorder="1" applyAlignment="1">
      <alignment horizontal="right" vertical="center" wrapText="1"/>
    </xf>
    <xf numFmtId="0" fontId="11" fillId="0" borderId="2" xfId="0" applyFont="1" applyFill="1" applyBorder="1" applyAlignment="1">
      <alignment wrapText="1"/>
    </xf>
    <xf numFmtId="164" fontId="9" fillId="0" borderId="3" xfId="0" applyNumberFormat="1" applyFont="1" applyFill="1" applyBorder="1" applyAlignment="1">
      <alignment horizontal="right"/>
    </xf>
    <xf numFmtId="164" fontId="11" fillId="0" borderId="3" xfId="0" applyNumberFormat="1" applyFont="1" applyFill="1" applyBorder="1" applyAlignment="1">
      <alignment horizontal="right"/>
    </xf>
    <xf numFmtId="164" fontId="11" fillId="0" borderId="3" xfId="2" applyNumberFormat="1" applyFont="1" applyFill="1" applyBorder="1" applyAlignment="1">
      <alignment horizontal="right"/>
    </xf>
    <xf numFmtId="0" fontId="11" fillId="4" borderId="2" xfId="0" applyFont="1" applyFill="1" applyBorder="1" applyAlignment="1">
      <alignment wrapText="1"/>
    </xf>
    <xf numFmtId="164" fontId="9" fillId="4" borderId="3" xfId="0" applyNumberFormat="1" applyFont="1" applyFill="1" applyBorder="1" applyAlignment="1">
      <alignment horizontal="right"/>
    </xf>
    <xf numFmtId="164" fontId="11" fillId="4" borderId="3" xfId="0" applyNumberFormat="1" applyFont="1" applyFill="1" applyBorder="1" applyAlignment="1">
      <alignment horizontal="right"/>
    </xf>
    <xf numFmtId="164" fontId="11" fillId="4" borderId="3" xfId="2" applyNumberFormat="1" applyFont="1" applyFill="1" applyBorder="1" applyAlignment="1">
      <alignment horizontal="right"/>
    </xf>
    <xf numFmtId="164" fontId="9" fillId="0" borderId="3" xfId="2" applyNumberFormat="1" applyFont="1" applyFill="1" applyBorder="1" applyAlignment="1">
      <alignment horizontal="right"/>
    </xf>
    <xf numFmtId="166" fontId="0" fillId="0" borderId="0" xfId="0" applyNumberFormat="1" applyFont="1"/>
    <xf numFmtId="166" fontId="9" fillId="4" borderId="3" xfId="0" applyNumberFormat="1" applyFont="1" applyFill="1" applyBorder="1" applyAlignment="1">
      <alignment horizontal="right"/>
    </xf>
    <xf numFmtId="166" fontId="9" fillId="0" borderId="1" xfId="0" applyNumberFormat="1" applyFont="1" applyFill="1" applyBorder="1" applyAlignment="1">
      <alignment horizontal="right"/>
    </xf>
    <xf numFmtId="164" fontId="9" fillId="4" borderId="3" xfId="2" applyNumberFormat="1" applyFont="1" applyFill="1" applyBorder="1" applyAlignment="1">
      <alignment horizontal="right"/>
    </xf>
    <xf numFmtId="2" fontId="0" fillId="0" borderId="0" xfId="0" applyNumberFormat="1" applyFont="1"/>
    <xf numFmtId="166" fontId="9" fillId="0" borderId="0" xfId="0" applyNumberFormat="1" applyFont="1" applyFill="1" applyBorder="1" applyAlignment="1">
      <alignment horizontal="right"/>
    </xf>
    <xf numFmtId="164" fontId="9" fillId="4" borderId="3" xfId="0" quotePrefix="1" applyNumberFormat="1" applyFont="1" applyFill="1" applyBorder="1" applyAlignment="1">
      <alignment horizontal="right"/>
    </xf>
    <xf numFmtId="164" fontId="20" fillId="6" borderId="3" xfId="0" applyNumberFormat="1" applyFont="1" applyFill="1" applyBorder="1" applyAlignment="1">
      <alignment horizontal="left"/>
    </xf>
    <xf numFmtId="164" fontId="20" fillId="6" borderId="3" xfId="0" applyNumberFormat="1" applyFont="1" applyFill="1" applyBorder="1" applyAlignment="1">
      <alignment horizontal="right"/>
    </xf>
    <xf numFmtId="0" fontId="3" fillId="0" borderId="0" xfId="0" quotePrefix="1" applyNumberFormat="1" applyFont="1" applyFill="1" applyBorder="1" applyAlignment="1">
      <alignment horizontal="right"/>
    </xf>
    <xf numFmtId="0" fontId="3" fillId="0" borderId="0" xfId="0" quotePrefix="1" applyNumberFormat="1" applyFont="1" applyAlignment="1">
      <alignment horizontal="right"/>
    </xf>
    <xf numFmtId="0" fontId="10" fillId="4" borderId="2" xfId="0" applyFont="1" applyFill="1" applyBorder="1"/>
    <xf numFmtId="166" fontId="3" fillId="0" borderId="0" xfId="0" quotePrefix="1" applyNumberFormat="1" applyFont="1" applyAlignment="1">
      <alignment horizontal="right"/>
    </xf>
    <xf numFmtId="0" fontId="10" fillId="4" borderId="2" xfId="0" applyFont="1" applyFill="1" applyBorder="1" applyAlignment="1">
      <alignment horizontal="left" wrapText="1" indent="1"/>
    </xf>
    <xf numFmtId="164" fontId="10" fillId="4" borderId="3" xfId="0" applyNumberFormat="1" applyFont="1" applyFill="1" applyBorder="1"/>
    <xf numFmtId="164" fontId="14" fillId="4" borderId="3" xfId="0" applyNumberFormat="1" applyFont="1" applyFill="1" applyBorder="1"/>
    <xf numFmtId="0" fontId="10" fillId="4" borderId="2" xfId="0" quotePrefix="1" applyNumberFormat="1" applyFont="1" applyFill="1" applyBorder="1" applyAlignment="1">
      <alignment horizontal="right"/>
    </xf>
    <xf numFmtId="0" fontId="10" fillId="0" borderId="2" xfId="0" applyFont="1" applyFill="1" applyBorder="1" applyAlignment="1">
      <alignment horizontal="left" wrapText="1" indent="1"/>
    </xf>
    <xf numFmtId="164" fontId="10" fillId="0" borderId="3" xfId="0" applyNumberFormat="1" applyFont="1" applyFill="1" applyBorder="1"/>
    <xf numFmtId="0" fontId="0" fillId="0" borderId="0" xfId="0" quotePrefix="1" applyNumberFormat="1" applyFont="1" applyAlignment="1">
      <alignment horizontal="right"/>
    </xf>
    <xf numFmtId="166" fontId="10" fillId="4" borderId="2" xfId="0" applyNumberFormat="1" applyFont="1" applyFill="1" applyBorder="1"/>
    <xf numFmtId="0" fontId="18" fillId="0" borderId="2" xfId="0" applyFont="1" applyFill="1" applyBorder="1" applyAlignment="1">
      <alignment wrapText="1"/>
    </xf>
    <xf numFmtId="164" fontId="26" fillId="0" borderId="3" xfId="0" applyNumberFormat="1" applyFont="1" applyFill="1" applyBorder="1"/>
    <xf numFmtId="0" fontId="0" fillId="0" borderId="0" xfId="0" applyFont="1" applyFill="1" applyBorder="1"/>
    <xf numFmtId="164" fontId="10" fillId="0" borderId="1" xfId="0" applyNumberFormat="1" applyFont="1" applyFill="1" applyBorder="1"/>
    <xf numFmtId="2" fontId="0" fillId="0" borderId="0" xfId="0" applyNumberFormat="1"/>
    <xf numFmtId="0" fontId="14" fillId="0" borderId="0" xfId="0" applyFont="1"/>
    <xf numFmtId="0" fontId="7" fillId="0" borderId="0" xfId="0" applyFont="1" applyAlignment="1">
      <alignment wrapText="1"/>
    </xf>
    <xf numFmtId="3" fontId="14" fillId="0" borderId="3" xfId="0" applyNumberFormat="1" applyFont="1" applyFill="1" applyBorder="1" applyAlignment="1">
      <alignment horizontal="right"/>
    </xf>
    <xf numFmtId="3" fontId="14" fillId="0" borderId="1" xfId="0" applyNumberFormat="1" applyFont="1" applyFill="1" applyBorder="1" applyAlignment="1">
      <alignment horizontal="right"/>
    </xf>
    <xf numFmtId="164" fontId="14" fillId="0" borderId="1" xfId="2" applyNumberFormat="1" applyFont="1" applyFill="1" applyBorder="1" applyAlignment="1">
      <alignment horizontal="right"/>
    </xf>
    <xf numFmtId="0" fontId="7" fillId="4" borderId="2" xfId="0" applyFont="1" applyFill="1" applyBorder="1" applyAlignment="1">
      <alignment horizontal="left"/>
    </xf>
    <xf numFmtId="0" fontId="7" fillId="4" borderId="3" xfId="0" applyFont="1" applyFill="1" applyBorder="1"/>
    <xf numFmtId="164" fontId="14" fillId="4" borderId="3" xfId="2" applyNumberFormat="1" applyFont="1" applyFill="1" applyBorder="1" applyAlignment="1">
      <alignment horizontal="right"/>
    </xf>
    <xf numFmtId="3" fontId="14" fillId="4" borderId="3" xfId="0" applyNumberFormat="1" applyFont="1" applyFill="1" applyBorder="1" applyAlignment="1">
      <alignment horizontal="right"/>
    </xf>
    <xf numFmtId="49" fontId="14" fillId="0" borderId="1" xfId="2" applyNumberFormat="1" applyFont="1" applyFill="1" applyBorder="1" applyAlignment="1">
      <alignment horizontal="right"/>
    </xf>
    <xf numFmtId="164" fontId="7" fillId="0" borderId="0" xfId="0" applyNumberFormat="1" applyFont="1"/>
    <xf numFmtId="164" fontId="14" fillId="4" borderId="3" xfId="2" quotePrefix="1" applyNumberFormat="1" applyFont="1" applyFill="1" applyBorder="1" applyAlignment="1">
      <alignment horizontal="right"/>
    </xf>
    <xf numFmtId="0" fontId="22" fillId="4" borderId="2" xfId="0" applyFont="1" applyFill="1" applyBorder="1" applyAlignment="1">
      <alignment horizontal="left"/>
    </xf>
    <xf numFmtId="0" fontId="22" fillId="4" borderId="3" xfId="0" applyFont="1" applyFill="1" applyBorder="1"/>
    <xf numFmtId="3" fontId="26" fillId="4" borderId="3" xfId="0" applyNumberFormat="1" applyFont="1" applyFill="1" applyBorder="1" applyAlignment="1">
      <alignment horizontal="right"/>
    </xf>
    <xf numFmtId="3" fontId="26" fillId="4" borderId="1" xfId="0" applyNumberFormat="1" applyFont="1" applyFill="1" applyBorder="1" applyAlignment="1">
      <alignment horizontal="right"/>
    </xf>
    <xf numFmtId="3" fontId="26" fillId="4" borderId="0" xfId="0" applyNumberFormat="1" applyFont="1" applyFill="1" applyBorder="1" applyAlignment="1">
      <alignment horizontal="right"/>
    </xf>
    <xf numFmtId="164" fontId="26" fillId="4" borderId="3" xfId="2" applyNumberFormat="1" applyFont="1" applyFill="1" applyBorder="1" applyAlignment="1">
      <alignment horizontal="right"/>
    </xf>
    <xf numFmtId="49" fontId="26" fillId="0" borderId="1" xfId="2" applyNumberFormat="1" applyFont="1" applyFill="1" applyBorder="1" applyAlignment="1">
      <alignment horizontal="right"/>
    </xf>
    <xf numFmtId="2" fontId="7" fillId="0" borderId="0" xfId="0" applyNumberFormat="1" applyFont="1"/>
    <xf numFmtId="0" fontId="47" fillId="0" borderId="0" xfId="0" applyFont="1"/>
    <xf numFmtId="0" fontId="48" fillId="0" borderId="0" xfId="0" applyFont="1"/>
    <xf numFmtId="0" fontId="49" fillId="0" borderId="0" xfId="0" applyFont="1" applyFill="1" applyAlignment="1">
      <alignment vertical="center"/>
    </xf>
    <xf numFmtId="0" fontId="0" fillId="0" borderId="2" xfId="0" applyFont="1" applyFill="1" applyBorder="1" applyAlignment="1">
      <alignment horizontal="left" wrapText="1"/>
    </xf>
    <xf numFmtId="0" fontId="0" fillId="0" borderId="3" xfId="0" applyFont="1" applyFill="1" applyBorder="1"/>
    <xf numFmtId="3" fontId="0" fillId="0" borderId="3" xfId="0" applyNumberFormat="1" applyFont="1" applyFill="1" applyBorder="1"/>
    <xf numFmtId="164" fontId="0" fillId="0" borderId="3" xfId="2" applyNumberFormat="1" applyFont="1" applyFill="1" applyBorder="1" applyAlignment="1">
      <alignment horizontal="right"/>
    </xf>
    <xf numFmtId="164" fontId="0" fillId="0" borderId="1" xfId="0" applyNumberFormat="1" applyFont="1" applyFill="1" applyBorder="1" applyAlignment="1">
      <alignment horizontal="right"/>
    </xf>
    <xf numFmtId="3" fontId="0" fillId="0" borderId="0" xfId="0" applyNumberFormat="1" applyFont="1"/>
    <xf numFmtId="0" fontId="50" fillId="4" borderId="2" xfId="0" applyFont="1" applyFill="1" applyBorder="1" applyAlignment="1">
      <alignment horizontal="left" wrapText="1"/>
    </xf>
    <xf numFmtId="0" fontId="50" fillId="4" borderId="3" xfId="0" applyFont="1" applyFill="1" applyBorder="1"/>
    <xf numFmtId="164" fontId="50" fillId="4" borderId="3" xfId="0" applyNumberFormat="1" applyFont="1" applyFill="1" applyBorder="1"/>
    <xf numFmtId="164" fontId="50" fillId="4" borderId="1" xfId="0" applyNumberFormat="1" applyFont="1" applyFill="1" applyBorder="1" applyAlignment="1">
      <alignment horizontal="right"/>
    </xf>
    <xf numFmtId="0" fontId="0" fillId="0" borderId="2" xfId="0" applyFont="1" applyFill="1" applyBorder="1" applyAlignment="1">
      <alignment horizontal="left"/>
    </xf>
    <xf numFmtId="0" fontId="50" fillId="4" borderId="2" xfId="0" applyFont="1" applyFill="1" applyBorder="1" applyAlignment="1">
      <alignment horizontal="left"/>
    </xf>
    <xf numFmtId="49" fontId="50" fillId="4" borderId="1" xfId="0" applyNumberFormat="1" applyFont="1" applyFill="1" applyBorder="1" applyAlignment="1">
      <alignment horizontal="right"/>
    </xf>
    <xf numFmtId="0" fontId="3" fillId="0" borderId="3" xfId="0" applyFont="1" applyFill="1" applyBorder="1"/>
    <xf numFmtId="3" fontId="3" fillId="0" borderId="3" xfId="0" applyNumberFormat="1" applyFont="1" applyFill="1" applyBorder="1"/>
    <xf numFmtId="164" fontId="3" fillId="0" borderId="3" xfId="2" applyNumberFormat="1" applyFont="1" applyFill="1" applyBorder="1" applyAlignment="1">
      <alignment horizontal="right"/>
    </xf>
    <xf numFmtId="164" fontId="3" fillId="0" borderId="1" xfId="0" applyNumberFormat="1" applyFont="1" applyFill="1" applyBorder="1" applyAlignment="1">
      <alignment horizontal="right"/>
    </xf>
    <xf numFmtId="0" fontId="51" fillId="4" borderId="2" xfId="0" applyFont="1" applyFill="1" applyBorder="1" applyAlignment="1">
      <alignment horizontal="left"/>
    </xf>
    <xf numFmtId="0" fontId="51" fillId="4" borderId="3" xfId="0" applyFont="1" applyFill="1" applyBorder="1"/>
    <xf numFmtId="164" fontId="51" fillId="4" borderId="3" xfId="0" applyNumberFormat="1" applyFont="1" applyFill="1" applyBorder="1"/>
    <xf numFmtId="164" fontId="51" fillId="4" borderId="1" xfId="0" applyNumberFormat="1" applyFont="1" applyFill="1" applyBorder="1" applyAlignment="1">
      <alignment horizontal="right"/>
    </xf>
    <xf numFmtId="0" fontId="16" fillId="0" borderId="0" xfId="0" applyFont="1" applyFill="1"/>
    <xf numFmtId="0" fontId="3" fillId="0" borderId="0" xfId="0" applyFont="1" applyFill="1"/>
    <xf numFmtId="0" fontId="0" fillId="0" borderId="0" xfId="0" applyFont="1" applyBorder="1"/>
    <xf numFmtId="0" fontId="0" fillId="0" borderId="1" xfId="0" applyFont="1" applyBorder="1"/>
    <xf numFmtId="164" fontId="0" fillId="0" borderId="1" xfId="0" applyNumberFormat="1" applyFont="1" applyBorder="1"/>
    <xf numFmtId="0" fontId="0" fillId="5" borderId="0" xfId="0" applyFont="1" applyFill="1" applyBorder="1"/>
    <xf numFmtId="0" fontId="0" fillId="5" borderId="1" xfId="0" applyFont="1" applyFill="1" applyBorder="1"/>
    <xf numFmtId="164" fontId="0" fillId="5" borderId="1" xfId="0" applyNumberFormat="1" applyFont="1" applyFill="1" applyBorder="1"/>
    <xf numFmtId="3" fontId="0" fillId="5" borderId="1" xfId="0" applyNumberFormat="1" applyFont="1" applyFill="1" applyBorder="1"/>
    <xf numFmtId="164" fontId="0" fillId="5" borderId="1" xfId="2" applyNumberFormat="1" applyFont="1" applyFill="1" applyBorder="1"/>
    <xf numFmtId="164" fontId="0" fillId="0" borderId="1" xfId="2" applyNumberFormat="1" applyFont="1" applyBorder="1"/>
    <xf numFmtId="0" fontId="11" fillId="0" borderId="0" xfId="0" applyFont="1" applyBorder="1"/>
    <xf numFmtId="164" fontId="11" fillId="5" borderId="1" xfId="0" applyNumberFormat="1" applyFont="1" applyFill="1" applyBorder="1"/>
    <xf numFmtId="3" fontId="11" fillId="5" borderId="1" xfId="0" applyNumberFormat="1" applyFont="1" applyFill="1" applyBorder="1"/>
    <xf numFmtId="164" fontId="11" fillId="0" borderId="1" xfId="0" applyNumberFormat="1" applyFont="1" applyBorder="1"/>
    <xf numFmtId="0" fontId="9" fillId="0" borderId="2" xfId="0" applyFont="1" applyFill="1" applyBorder="1" applyAlignment="1">
      <alignment vertical="center"/>
    </xf>
    <xf numFmtId="0" fontId="9" fillId="4" borderId="2" xfId="0" applyFont="1" applyFill="1" applyBorder="1" applyAlignment="1">
      <alignment vertical="center"/>
    </xf>
    <xf numFmtId="3" fontId="9" fillId="0" borderId="1" xfId="0" applyNumberFormat="1" applyFont="1" applyFill="1" applyBorder="1" applyAlignment="1">
      <alignment horizontal="right" vertical="center" wrapText="1"/>
    </xf>
    <xf numFmtId="3" fontId="9" fillId="4" borderId="1" xfId="0" applyNumberFormat="1" applyFont="1" applyFill="1" applyBorder="1" applyAlignment="1">
      <alignment horizontal="right" vertical="center" wrapText="1"/>
    </xf>
    <xf numFmtId="0" fontId="9" fillId="4" borderId="2" xfId="0" applyFont="1" applyFill="1" applyBorder="1" applyAlignment="1">
      <alignment vertical="center" wrapText="1"/>
    </xf>
    <xf numFmtId="0" fontId="9" fillId="0" borderId="2" xfId="0" applyFont="1" applyFill="1" applyBorder="1" applyAlignment="1">
      <alignment vertical="center" wrapText="1"/>
    </xf>
    <xf numFmtId="10" fontId="0" fillId="0" borderId="0" xfId="0" applyNumberFormat="1"/>
    <xf numFmtId="0" fontId="44" fillId="0" borderId="0" xfId="0" applyFont="1" applyFill="1" applyBorder="1"/>
    <xf numFmtId="0" fontId="44" fillId="0" borderId="1" xfId="0" applyFont="1" applyFill="1" applyBorder="1"/>
    <xf numFmtId="0" fontId="0" fillId="0" borderId="0" xfId="0" applyFont="1" applyFill="1" applyBorder="1" applyAlignment="1">
      <alignment horizontal="left" vertical="center" wrapText="1"/>
    </xf>
    <xf numFmtId="0" fontId="0" fillId="0" borderId="1" xfId="0" applyFont="1" applyFill="1" applyBorder="1"/>
    <xf numFmtId="164" fontId="0" fillId="0" borderId="1" xfId="0" applyNumberFormat="1" applyFont="1" applyFill="1" applyBorder="1"/>
    <xf numFmtId="3" fontId="0" fillId="0" borderId="1" xfId="0" applyNumberFormat="1" applyFont="1" applyFill="1" applyBorder="1"/>
    <xf numFmtId="164" fontId="50" fillId="0" borderId="1" xfId="0" applyNumberFormat="1" applyFont="1" applyFill="1" applyBorder="1"/>
    <xf numFmtId="164" fontId="50" fillId="0" borderId="1" xfId="2" applyNumberFormat="1" applyFont="1" applyFill="1" applyBorder="1"/>
    <xf numFmtId="164" fontId="52" fillId="0" borderId="0" xfId="2" applyNumberFormat="1" applyFont="1"/>
    <xf numFmtId="0" fontId="0" fillId="4" borderId="0" xfId="0" applyFont="1" applyFill="1" applyBorder="1" applyAlignment="1">
      <alignment horizontal="left" vertical="center" wrapText="1"/>
    </xf>
    <xf numFmtId="0" fontId="0" fillId="4" borderId="1" xfId="0" applyFont="1" applyFill="1" applyBorder="1"/>
    <xf numFmtId="164" fontId="0" fillId="4" borderId="1" xfId="0" applyNumberFormat="1" applyFont="1" applyFill="1" applyBorder="1"/>
    <xf numFmtId="3" fontId="0" fillId="4" borderId="1" xfId="0" applyNumberFormat="1" applyFont="1" applyFill="1" applyBorder="1"/>
    <xf numFmtId="164" fontId="50" fillId="4" borderId="1" xfId="0" applyNumberFormat="1" applyFont="1" applyFill="1" applyBorder="1"/>
    <xf numFmtId="164" fontId="50" fillId="4" borderId="1" xfId="2" applyNumberFormat="1" applyFont="1" applyFill="1" applyBorder="1"/>
    <xf numFmtId="164" fontId="52" fillId="4" borderId="1" xfId="2" applyNumberFormat="1" applyFont="1" applyFill="1" applyBorder="1"/>
    <xf numFmtId="164" fontId="0" fillId="4" borderId="1" xfId="2" applyNumberFormat="1" applyFont="1" applyFill="1" applyBorder="1"/>
    <xf numFmtId="164" fontId="34" fillId="0" borderId="1" xfId="0" applyNumberFormat="1" applyFont="1" applyFill="1" applyBorder="1"/>
    <xf numFmtId="164" fontId="34" fillId="0" borderId="1" xfId="2" applyNumberFormat="1" applyFont="1" applyFill="1" applyBorder="1"/>
    <xf numFmtId="164" fontId="34" fillId="4" borderId="1" xfId="0" applyNumberFormat="1" applyFont="1" applyFill="1" applyBorder="1"/>
    <xf numFmtId="164" fontId="34" fillId="4" borderId="1" xfId="2" applyNumberFormat="1" applyFont="1" applyFill="1" applyBorder="1"/>
    <xf numFmtId="3" fontId="11" fillId="4" borderId="1" xfId="0" applyNumberFormat="1" applyFont="1" applyFill="1" applyBorder="1"/>
    <xf numFmtId="3" fontId="11" fillId="0" borderId="1" xfId="0" applyNumberFormat="1" applyFont="1" applyFill="1" applyBorder="1"/>
    <xf numFmtId="0" fontId="3" fillId="0" borderId="0" xfId="0" applyFont="1" applyFill="1" applyBorder="1" applyAlignment="1">
      <alignment horizontal="left" vertical="center" wrapText="1"/>
    </xf>
    <xf numFmtId="0" fontId="3" fillId="0" borderId="1" xfId="0" applyFont="1" applyFill="1" applyBorder="1"/>
    <xf numFmtId="164" fontId="3" fillId="0" borderId="1" xfId="0" applyNumberFormat="1" applyFont="1" applyFill="1" applyBorder="1"/>
    <xf numFmtId="164" fontId="51" fillId="0" borderId="1" xfId="0" applyNumberFormat="1" applyFont="1" applyFill="1" applyBorder="1"/>
    <xf numFmtId="164" fontId="32" fillId="0" borderId="1" xfId="0" applyNumberFormat="1" applyFont="1" applyFill="1" applyBorder="1"/>
    <xf numFmtId="164" fontId="32" fillId="0" borderId="1" xfId="2" applyNumberFormat="1" applyFont="1" applyFill="1" applyBorder="1"/>
    <xf numFmtId="164" fontId="53" fillId="0" borderId="0" xfId="2" applyNumberFormat="1" applyFont="1"/>
    <xf numFmtId="0" fontId="3" fillId="4" borderId="0" xfId="0" applyFont="1" applyFill="1" applyBorder="1" applyAlignment="1">
      <alignment horizontal="left" vertical="center" wrapText="1"/>
    </xf>
    <xf numFmtId="0" fontId="3" fillId="4" borderId="1" xfId="0" applyFont="1" applyFill="1" applyBorder="1"/>
    <xf numFmtId="164" fontId="3" fillId="4" borderId="1" xfId="0" applyNumberFormat="1" applyFont="1" applyFill="1" applyBorder="1"/>
    <xf numFmtId="3" fontId="3" fillId="4" borderId="1" xfId="0" applyNumberFormat="1" applyFont="1" applyFill="1" applyBorder="1"/>
    <xf numFmtId="164" fontId="51" fillId="4" borderId="1" xfId="0" applyNumberFormat="1" applyFont="1" applyFill="1" applyBorder="1"/>
    <xf numFmtId="164" fontId="32" fillId="4" borderId="1" xfId="0" applyNumberFormat="1" applyFont="1" applyFill="1" applyBorder="1"/>
    <xf numFmtId="164" fontId="32" fillId="4" borderId="1" xfId="2" applyNumberFormat="1" applyFont="1" applyFill="1" applyBorder="1"/>
    <xf numFmtId="0" fontId="42" fillId="0" borderId="0" xfId="0" applyFont="1"/>
    <xf numFmtId="164" fontId="0" fillId="0" borderId="0" xfId="0" applyNumberFormat="1" applyFont="1" applyFill="1" applyBorder="1"/>
    <xf numFmtId="164" fontId="0" fillId="0" borderId="0" xfId="2" applyNumberFormat="1" applyFont="1" applyFill="1" applyBorder="1"/>
    <xf numFmtId="164" fontId="11" fillId="0" borderId="0" xfId="2" applyNumberFormat="1" applyFont="1" applyFill="1" applyBorder="1"/>
    <xf numFmtId="0" fontId="11" fillId="0" borderId="0" xfId="0" applyNumberFormat="1" applyFont="1" applyFill="1" applyBorder="1"/>
    <xf numFmtId="0" fontId="0" fillId="0" borderId="2" xfId="0" applyFont="1" applyFill="1" applyBorder="1"/>
    <xf numFmtId="164" fontId="0" fillId="0" borderId="3" xfId="2" applyNumberFormat="1" applyFont="1" applyFill="1" applyBorder="1"/>
    <xf numFmtId="164" fontId="0" fillId="0" borderId="1" xfId="2" applyNumberFormat="1" applyFont="1" applyFill="1" applyBorder="1"/>
    <xf numFmtId="0" fontId="0" fillId="4" borderId="2" xfId="0" applyFont="1" applyFill="1" applyBorder="1"/>
    <xf numFmtId="164" fontId="0" fillId="4" borderId="3" xfId="0" applyNumberFormat="1" applyFont="1" applyFill="1" applyBorder="1"/>
    <xf numFmtId="164" fontId="0" fillId="0" borderId="3" xfId="0" applyNumberFormat="1" applyFont="1" applyFill="1" applyBorder="1"/>
    <xf numFmtId="0" fontId="44" fillId="0" borderId="0" xfId="0" applyFont="1" applyBorder="1"/>
    <xf numFmtId="0" fontId="44" fillId="0" borderId="1" xfId="0" applyFont="1" applyBorder="1"/>
    <xf numFmtId="0" fontId="44" fillId="0" borderId="0" xfId="0" applyFont="1" applyBorder="1" applyAlignment="1">
      <alignment wrapText="1"/>
    </xf>
    <xf numFmtId="0" fontId="44" fillId="0" borderId="1" xfId="0" applyFont="1" applyBorder="1" applyAlignment="1">
      <alignment wrapText="1"/>
    </xf>
    <xf numFmtId="0" fontId="0" fillId="5" borderId="0" xfId="0" applyFont="1" applyFill="1" applyBorder="1" applyAlignment="1">
      <alignment horizontal="left" vertical="center"/>
    </xf>
    <xf numFmtId="3" fontId="0" fillId="5" borderId="1" xfId="0" applyNumberFormat="1" applyFont="1" applyFill="1" applyBorder="1" applyAlignment="1">
      <alignment horizontal="right" wrapText="1"/>
    </xf>
    <xf numFmtId="164" fontId="0" fillId="5" borderId="1" xfId="0" applyNumberFormat="1" applyFont="1" applyFill="1" applyBorder="1" applyAlignment="1">
      <alignment horizontal="right" wrapText="1"/>
    </xf>
    <xf numFmtId="164" fontId="52" fillId="5" borderId="1" xfId="2" applyNumberFormat="1" applyFont="1" applyFill="1" applyBorder="1"/>
    <xf numFmtId="1" fontId="0" fillId="5" borderId="1" xfId="2" applyNumberFormat="1" applyFont="1" applyFill="1" applyBorder="1"/>
    <xf numFmtId="0" fontId="0" fillId="0" borderId="0" xfId="0" applyFont="1" applyBorder="1" applyAlignment="1">
      <alignment horizontal="left" vertical="center"/>
    </xf>
    <xf numFmtId="3" fontId="0" fillId="0" borderId="1" xfId="0" applyNumberFormat="1" applyFont="1" applyBorder="1" applyAlignment="1">
      <alignment horizontal="right" wrapText="1"/>
    </xf>
    <xf numFmtId="164" fontId="0" fillId="0" borderId="1" xfId="0" applyNumberFormat="1" applyFont="1" applyBorder="1" applyAlignment="1">
      <alignment horizontal="right" wrapText="1"/>
    </xf>
    <xf numFmtId="164" fontId="52" fillId="0" borderId="1" xfId="2" applyNumberFormat="1" applyFont="1" applyBorder="1"/>
    <xf numFmtId="1" fontId="0" fillId="0" borderId="1" xfId="2" applyNumberFormat="1" applyFont="1" applyBorder="1"/>
    <xf numFmtId="0" fontId="0" fillId="0" borderId="0" xfId="0" applyFont="1" applyBorder="1" applyAlignment="1">
      <alignment horizontal="left" vertical="center" wrapText="1"/>
    </xf>
    <xf numFmtId="0" fontId="0" fillId="5" borderId="0" xfId="0" applyFont="1" applyFill="1" applyBorder="1" applyAlignment="1">
      <alignment horizontal="left" vertical="center" wrapText="1"/>
    </xf>
    <xf numFmtId="0" fontId="0" fillId="0" borderId="0" xfId="0" applyFont="1" applyBorder="1" applyAlignment="1">
      <alignment horizontal="center" vertical="center" wrapText="1"/>
    </xf>
    <xf numFmtId="0" fontId="3" fillId="5" borderId="0" xfId="0" applyFont="1" applyFill="1" applyBorder="1" applyAlignment="1">
      <alignment horizontal="left" vertical="center" wrapText="1"/>
    </xf>
    <xf numFmtId="0" fontId="3" fillId="5" borderId="1" xfId="0" applyFont="1" applyFill="1" applyBorder="1"/>
    <xf numFmtId="3" fontId="3" fillId="5" borderId="1" xfId="0" applyNumberFormat="1" applyFont="1" applyFill="1" applyBorder="1"/>
    <xf numFmtId="164" fontId="3" fillId="5" borderId="1" xfId="0" applyNumberFormat="1" applyFont="1" applyFill="1" applyBorder="1"/>
    <xf numFmtId="164" fontId="30" fillId="5" borderId="1" xfId="0" applyNumberFormat="1" applyFont="1" applyFill="1" applyBorder="1"/>
    <xf numFmtId="164" fontId="53" fillId="5" borderId="1" xfId="2" applyNumberFormat="1" applyFont="1" applyFill="1" applyBorder="1"/>
    <xf numFmtId="0" fontId="3" fillId="0" borderId="0" xfId="0" applyFont="1" applyBorder="1" applyAlignment="1">
      <alignment horizontal="center" vertical="center" wrapText="1"/>
    </xf>
    <xf numFmtId="0" fontId="3" fillId="0" borderId="1" xfId="0" applyFont="1" applyBorder="1"/>
    <xf numFmtId="3" fontId="3" fillId="0" borderId="1" xfId="0" applyNumberFormat="1" applyFont="1" applyBorder="1"/>
    <xf numFmtId="164" fontId="30" fillId="0" borderId="1" xfId="0" applyNumberFormat="1" applyFont="1" applyBorder="1"/>
    <xf numFmtId="164" fontId="53" fillId="0" borderId="1" xfId="2" applyNumberFormat="1" applyFont="1" applyBorder="1"/>
    <xf numFmtId="0" fontId="3" fillId="5" borderId="0" xfId="0" applyFont="1" applyFill="1" applyBorder="1" applyAlignment="1">
      <alignment horizontal="center" vertical="center" wrapText="1"/>
    </xf>
    <xf numFmtId="0" fontId="54" fillId="0" borderId="1" xfId="0" applyFont="1" applyBorder="1"/>
    <xf numFmtId="0" fontId="44" fillId="5" borderId="0" xfId="0" applyFont="1" applyFill="1" applyBorder="1" applyAlignment="1">
      <alignment horizontal="left"/>
    </xf>
    <xf numFmtId="0" fontId="44" fillId="5" borderId="1" xfId="0" applyFont="1" applyFill="1" applyBorder="1" applyAlignment="1">
      <alignment horizontal="center"/>
    </xf>
    <xf numFmtId="0" fontId="55" fillId="5" borderId="1" xfId="0" applyFont="1" applyFill="1" applyBorder="1" applyAlignment="1">
      <alignment horizontal="center"/>
    </xf>
    <xf numFmtId="0" fontId="11" fillId="0" borderId="0" xfId="0" applyFont="1" applyBorder="1" applyAlignment="1">
      <alignment horizontal="left" vertical="center"/>
    </xf>
    <xf numFmtId="0" fontId="11" fillId="0" borderId="1" xfId="0" applyFont="1" applyBorder="1"/>
    <xf numFmtId="164" fontId="11" fillId="0" borderId="1" xfId="0" applyNumberFormat="1" applyFont="1" applyBorder="1" applyAlignment="1">
      <alignment horizontal="right" wrapText="1"/>
    </xf>
    <xf numFmtId="164" fontId="34" fillId="0" borderId="1" xfId="2" applyNumberFormat="1" applyFont="1" applyBorder="1"/>
    <xf numFmtId="1" fontId="11" fillId="0" borderId="1" xfId="2" applyNumberFormat="1" applyFont="1" applyBorder="1"/>
    <xf numFmtId="9" fontId="0" fillId="0" borderId="0" xfId="2" applyFont="1"/>
    <xf numFmtId="0" fontId="2" fillId="5" borderId="0" xfId="0" applyFont="1" applyFill="1" applyBorder="1" applyAlignment="1">
      <alignment horizontal="left" vertical="center"/>
    </xf>
    <xf numFmtId="0" fontId="11" fillId="5" borderId="1" xfId="0" applyFont="1" applyFill="1" applyBorder="1"/>
    <xf numFmtId="164" fontId="11" fillId="5" borderId="1" xfId="0" applyNumberFormat="1" applyFont="1" applyFill="1" applyBorder="1" applyAlignment="1">
      <alignment horizontal="right" wrapText="1"/>
    </xf>
    <xf numFmtId="164" fontId="34" fillId="5" borderId="1" xfId="2" applyNumberFormat="1" applyFont="1" applyFill="1" applyBorder="1"/>
    <xf numFmtId="1" fontId="11" fillId="5" borderId="1" xfId="2" applyNumberFormat="1" applyFont="1" applyFill="1" applyBorder="1"/>
    <xf numFmtId="0" fontId="2" fillId="0" borderId="0" xfId="0" applyFont="1" applyBorder="1" applyAlignment="1">
      <alignment horizontal="left" vertical="center"/>
    </xf>
    <xf numFmtId="0" fontId="0" fillId="5" borderId="0" xfId="0" applyFont="1" applyFill="1" applyBorder="1" applyAlignment="1">
      <alignment horizontal="center" vertical="center" wrapText="1"/>
    </xf>
    <xf numFmtId="0" fontId="3" fillId="0" borderId="0" xfId="0" applyFont="1" applyBorder="1" applyAlignment="1">
      <alignment horizontal="left" vertical="center" wrapText="1"/>
    </xf>
    <xf numFmtId="3" fontId="3" fillId="0" borderId="1" xfId="0" applyNumberFormat="1" applyFont="1" applyBorder="1" applyAlignment="1">
      <alignment horizontal="right" wrapText="1"/>
    </xf>
    <xf numFmtId="3" fontId="30" fillId="0" borderId="1" xfId="0" applyNumberFormat="1" applyFont="1" applyBorder="1"/>
    <xf numFmtId="164" fontId="32" fillId="0" borderId="1" xfId="2" applyNumberFormat="1" applyFont="1" applyBorder="1"/>
    <xf numFmtId="1" fontId="30" fillId="0" borderId="1" xfId="2" applyNumberFormat="1" applyFont="1" applyBorder="1"/>
    <xf numFmtId="3" fontId="3" fillId="5" borderId="1" xfId="0" applyNumberFormat="1" applyFont="1" applyFill="1" applyBorder="1" applyAlignment="1">
      <alignment horizontal="right" wrapText="1"/>
    </xf>
    <xf numFmtId="3" fontId="30" fillId="5" borderId="1" xfId="0" applyNumberFormat="1" applyFont="1" applyFill="1" applyBorder="1"/>
    <xf numFmtId="164" fontId="32" fillId="5" borderId="1" xfId="2" applyNumberFormat="1" applyFont="1" applyFill="1" applyBorder="1"/>
    <xf numFmtId="1" fontId="30" fillId="5" borderId="1" xfId="2" applyNumberFormat="1" applyFont="1" applyFill="1" applyBorder="1"/>
    <xf numFmtId="0" fontId="11" fillId="5" borderId="0" xfId="0" applyFont="1" applyFill="1" applyBorder="1" applyAlignment="1">
      <alignment horizontal="left" vertical="center"/>
    </xf>
    <xf numFmtId="0" fontId="42" fillId="0" borderId="0" xfId="0" applyFont="1" applyAlignment="1"/>
    <xf numFmtId="3" fontId="11" fillId="0" borderId="3" xfId="2" applyNumberFormat="1" applyFont="1" applyBorder="1" applyAlignment="1"/>
    <xf numFmtId="3" fontId="11" fillId="5" borderId="1" xfId="2" applyNumberFormat="1" applyFont="1" applyFill="1" applyBorder="1" applyAlignment="1"/>
    <xf numFmtId="164" fontId="0" fillId="5" borderId="3" xfId="2" applyNumberFormat="1" applyFont="1" applyFill="1" applyBorder="1"/>
    <xf numFmtId="3" fontId="11" fillId="5" borderId="3" xfId="2" applyNumberFormat="1" applyFont="1" applyFill="1" applyBorder="1" applyAlignment="1"/>
    <xf numFmtId="164" fontId="11" fillId="5" borderId="3" xfId="2" applyNumberFormat="1" applyFont="1" applyFill="1" applyBorder="1" applyAlignment="1"/>
    <xf numFmtId="0" fontId="22" fillId="0" borderId="2" xfId="0" applyFont="1" applyFill="1" applyBorder="1"/>
    <xf numFmtId="3" fontId="22" fillId="0" borderId="2" xfId="0" applyNumberFormat="1" applyFont="1" applyFill="1" applyBorder="1"/>
    <xf numFmtId="164" fontId="22" fillId="0" borderId="2" xfId="2" applyNumberFormat="1" applyFont="1" applyFill="1" applyBorder="1"/>
    <xf numFmtId="0" fontId="0" fillId="0" borderId="2" xfId="0" applyFont="1" applyBorder="1" applyAlignment="1">
      <alignment horizontal="left" vertical="center"/>
    </xf>
    <xf numFmtId="0" fontId="9" fillId="0" borderId="3" xfId="0" applyFont="1" applyBorder="1" applyAlignment="1">
      <alignment horizontal="right" vertical="center"/>
    </xf>
    <xf numFmtId="3" fontId="11" fillId="0" borderId="1" xfId="2" applyNumberFormat="1" applyFont="1" applyBorder="1" applyAlignment="1"/>
    <xf numFmtId="166" fontId="11" fillId="0" borderId="3" xfId="2" applyNumberFormat="1" applyFont="1" applyBorder="1" applyAlignment="1">
      <alignment horizontal="right"/>
    </xf>
    <xf numFmtId="0" fontId="0" fillId="5" borderId="2" xfId="0" applyFont="1" applyFill="1" applyBorder="1" applyAlignment="1">
      <alignment horizontal="left" vertical="center"/>
    </xf>
    <xf numFmtId="0" fontId="50" fillId="5" borderId="3" xfId="0" applyFont="1" applyFill="1" applyBorder="1" applyAlignment="1">
      <alignment horizontal="right" vertical="center"/>
    </xf>
    <xf numFmtId="164" fontId="11" fillId="5" borderId="1" xfId="2" applyNumberFormat="1" applyFont="1" applyFill="1" applyBorder="1" applyAlignment="1"/>
    <xf numFmtId="166" fontId="34" fillId="5" borderId="1" xfId="2" quotePrefix="1" applyNumberFormat="1" applyFont="1" applyFill="1" applyBorder="1" applyAlignment="1">
      <alignment horizontal="right"/>
    </xf>
    <xf numFmtId="3" fontId="11" fillId="0" borderId="1" xfId="0" applyNumberFormat="1" applyFont="1" applyBorder="1" applyAlignment="1">
      <alignment horizontal="right"/>
    </xf>
    <xf numFmtId="0" fontId="11" fillId="5" borderId="2" xfId="0" applyFont="1" applyFill="1" applyBorder="1" applyAlignment="1">
      <alignment horizontal="left" vertical="center"/>
    </xf>
    <xf numFmtId="0" fontId="9" fillId="5" borderId="3" xfId="0" applyFont="1" applyFill="1" applyBorder="1" applyAlignment="1">
      <alignment horizontal="right" vertical="center"/>
    </xf>
    <xf numFmtId="166" fontId="0" fillId="5" borderId="2" xfId="0" applyNumberFormat="1" applyFont="1" applyFill="1" applyBorder="1" applyAlignment="1">
      <alignment horizontal="right" vertical="center"/>
    </xf>
    <xf numFmtId="0" fontId="11" fillId="0" borderId="2" xfId="0" applyFont="1" applyBorder="1" applyAlignment="1">
      <alignment horizontal="left" vertical="center"/>
    </xf>
    <xf numFmtId="0" fontId="34" fillId="0" borderId="3" xfId="0" applyFont="1" applyBorder="1" applyAlignment="1">
      <alignment horizontal="right" vertical="center"/>
    </xf>
    <xf numFmtId="166" fontId="52" fillId="0" borderId="0" xfId="0" quotePrefix="1" applyNumberFormat="1" applyFont="1" applyAlignment="1">
      <alignment horizontal="right"/>
    </xf>
    <xf numFmtId="0" fontId="11" fillId="5" borderId="3" xfId="0" applyFont="1" applyFill="1" applyBorder="1" applyAlignment="1">
      <alignment horizontal="right" vertical="center"/>
    </xf>
    <xf numFmtId="3" fontId="11" fillId="5" borderId="3" xfId="0" applyNumberFormat="1" applyFont="1" applyFill="1" applyBorder="1" applyAlignment="1">
      <alignment horizontal="right"/>
    </xf>
    <xf numFmtId="3" fontId="11" fillId="5" borderId="1" xfId="0" applyNumberFormat="1" applyFont="1" applyFill="1" applyBorder="1" applyAlignment="1">
      <alignment horizontal="right"/>
    </xf>
    <xf numFmtId="166" fontId="52" fillId="5" borderId="2" xfId="0" quotePrefix="1" applyNumberFormat="1" applyFont="1" applyFill="1" applyBorder="1" applyAlignment="1">
      <alignment horizontal="right" vertical="center"/>
    </xf>
    <xf numFmtId="0" fontId="50" fillId="0" borderId="3" xfId="0" applyFont="1" applyBorder="1" applyAlignment="1">
      <alignment horizontal="right" vertical="center"/>
    </xf>
    <xf numFmtId="0" fontId="3" fillId="5" borderId="2" xfId="0" applyFont="1" applyFill="1" applyBorder="1" applyAlignment="1">
      <alignment horizontal="left" vertical="center"/>
    </xf>
    <xf numFmtId="0" fontId="20" fillId="5" borderId="3" xfId="0" applyFont="1" applyFill="1" applyBorder="1" applyAlignment="1">
      <alignment horizontal="right" vertical="center"/>
    </xf>
    <xf numFmtId="3" fontId="30" fillId="5" borderId="3" xfId="2" applyNumberFormat="1" applyFont="1" applyFill="1" applyBorder="1" applyAlignment="1"/>
    <xf numFmtId="166" fontId="3" fillId="5" borderId="2" xfId="0" applyNumberFormat="1" applyFont="1" applyFill="1" applyBorder="1" applyAlignment="1">
      <alignment horizontal="right" vertical="center"/>
    </xf>
    <xf numFmtId="0" fontId="3" fillId="0" borderId="2" xfId="0" applyFont="1" applyBorder="1" applyAlignment="1">
      <alignment horizontal="left" vertical="center"/>
    </xf>
    <xf numFmtId="0" fontId="51" fillId="0" borderId="3" xfId="0" applyFont="1" applyBorder="1" applyAlignment="1">
      <alignment horizontal="right" vertical="center"/>
    </xf>
    <xf numFmtId="0" fontId="3" fillId="0" borderId="2" xfId="0" applyFont="1" applyBorder="1" applyAlignment="1">
      <alignment horizontal="right" vertical="center"/>
    </xf>
    <xf numFmtId="3" fontId="30" fillId="0" borderId="3" xfId="2" applyNumberFormat="1" applyFont="1" applyBorder="1" applyAlignment="1"/>
    <xf numFmtId="166" fontId="30" fillId="0" borderId="3" xfId="2" applyNumberFormat="1" applyFont="1" applyBorder="1" applyAlignment="1">
      <alignment horizontal="right"/>
    </xf>
    <xf numFmtId="0" fontId="3" fillId="5" borderId="2" xfId="0" applyFont="1" applyFill="1" applyBorder="1" applyAlignment="1">
      <alignment horizontal="right" vertical="center"/>
    </xf>
    <xf numFmtId="0" fontId="53" fillId="5" borderId="2" xfId="0" applyFont="1" applyFill="1" applyBorder="1" applyAlignment="1">
      <alignment horizontal="right" vertical="center"/>
    </xf>
    <xf numFmtId="166" fontId="53" fillId="5" borderId="2" xfId="0" quotePrefix="1" applyNumberFormat="1" applyFont="1" applyFill="1" applyBorder="1" applyAlignment="1">
      <alignment horizontal="right" vertical="center"/>
    </xf>
    <xf numFmtId="164" fontId="14" fillId="0" borderId="3" xfId="2" applyNumberFormat="1" applyFont="1" applyFill="1" applyBorder="1" applyAlignment="1"/>
    <xf numFmtId="3" fontId="7" fillId="4" borderId="2" xfId="0" applyNumberFormat="1" applyFont="1" applyFill="1" applyBorder="1"/>
    <xf numFmtId="164" fontId="14" fillId="4" borderId="3" xfId="2" applyNumberFormat="1" applyFont="1" applyFill="1" applyBorder="1" applyAlignment="1"/>
    <xf numFmtId="0" fontId="22" fillId="4" borderId="2" xfId="0" applyFont="1" applyFill="1" applyBorder="1"/>
    <xf numFmtId="3" fontId="22" fillId="4" borderId="0" xfId="0" applyNumberFormat="1" applyFont="1" applyFill="1" applyBorder="1"/>
    <xf numFmtId="164" fontId="26" fillId="4" borderId="3" xfId="2" applyNumberFormat="1" applyFont="1" applyFill="1" applyBorder="1" applyAlignment="1"/>
    <xf numFmtId="164" fontId="26" fillId="0" borderId="3" xfId="2" applyNumberFormat="1" applyFont="1" applyFill="1" applyBorder="1" applyAlignment="1"/>
    <xf numFmtId="0" fontId="9" fillId="0" borderId="0" xfId="0" applyFont="1" applyBorder="1" applyAlignment="1">
      <alignment horizontal="center" vertical="center"/>
    </xf>
    <xf numFmtId="0" fontId="10" fillId="0" borderId="2" xfId="0" applyFont="1" applyFill="1" applyBorder="1" applyAlignment="1">
      <alignment horizontal="left" vertical="center"/>
    </xf>
    <xf numFmtId="0" fontId="10" fillId="0" borderId="3" xfId="0" applyFont="1" applyFill="1" applyBorder="1" applyAlignment="1">
      <alignment horizontal="right" vertical="center"/>
    </xf>
    <xf numFmtId="0" fontId="14" fillId="0" borderId="3" xfId="0" applyFont="1" applyFill="1" applyBorder="1"/>
    <xf numFmtId="0" fontId="10" fillId="4" borderId="2" xfId="0" applyFont="1" applyFill="1" applyBorder="1" applyAlignment="1">
      <alignment horizontal="left" vertical="center"/>
    </xf>
    <xf numFmtId="0" fontId="45" fillId="4" borderId="3" xfId="0" applyFont="1" applyFill="1" applyBorder="1" applyAlignment="1">
      <alignment horizontal="right" vertical="center"/>
    </xf>
    <xf numFmtId="164" fontId="56" fillId="4" borderId="3" xfId="2" applyNumberFormat="1" applyFont="1" applyFill="1" applyBorder="1" applyAlignment="1"/>
    <xf numFmtId="164" fontId="45" fillId="4" borderId="3" xfId="0" applyNumberFormat="1" applyFont="1" applyFill="1" applyBorder="1" applyAlignment="1">
      <alignment horizontal="right" vertical="center"/>
    </xf>
    <xf numFmtId="164" fontId="45" fillId="4" borderId="3" xfId="0" quotePrefix="1" applyNumberFormat="1" applyFont="1" applyFill="1" applyBorder="1" applyAlignment="1">
      <alignment horizontal="right" vertical="center"/>
    </xf>
    <xf numFmtId="165" fontId="0" fillId="0" borderId="0" xfId="0" applyNumberFormat="1" applyFont="1" applyAlignment="1">
      <alignment horizontal="right"/>
    </xf>
    <xf numFmtId="3" fontId="14" fillId="0" borderId="3" xfId="0" applyNumberFormat="1" applyFont="1" applyFill="1" applyBorder="1" applyAlignment="1"/>
    <xf numFmtId="0" fontId="10" fillId="4" borderId="3" xfId="0" applyFont="1" applyFill="1" applyBorder="1" applyAlignment="1">
      <alignment horizontal="right" vertical="center"/>
    </xf>
    <xf numFmtId="0" fontId="14" fillId="4" borderId="3" xfId="0" applyFont="1" applyFill="1" applyBorder="1"/>
    <xf numFmtId="0" fontId="45" fillId="0" borderId="3" xfId="0" applyFont="1" applyFill="1" applyBorder="1" applyAlignment="1">
      <alignment horizontal="right" vertical="center"/>
    </xf>
    <xf numFmtId="164" fontId="56" fillId="0" borderId="3" xfId="2" applyNumberFormat="1" applyFont="1" applyFill="1" applyBorder="1" applyAlignment="1"/>
    <xf numFmtId="164" fontId="45" fillId="0" borderId="3" xfId="0" applyNumberFormat="1" applyFont="1" applyFill="1" applyBorder="1" applyAlignment="1">
      <alignment horizontal="right" vertical="center"/>
    </xf>
    <xf numFmtId="164" fontId="57" fillId="0" borderId="1" xfId="2" quotePrefix="1" applyNumberFormat="1" applyFont="1" applyFill="1" applyBorder="1" applyAlignment="1">
      <alignment horizontal="right"/>
    </xf>
    <xf numFmtId="3" fontId="14" fillId="4" borderId="3" xfId="0" applyNumberFormat="1" applyFont="1" applyFill="1" applyBorder="1" applyAlignment="1"/>
    <xf numFmtId="165" fontId="0" fillId="0" borderId="0" xfId="0" applyNumberFormat="1" applyFont="1"/>
    <xf numFmtId="164" fontId="57" fillId="0" borderId="1" xfId="0" quotePrefix="1" applyNumberFormat="1" applyFont="1" applyFill="1" applyBorder="1" applyAlignment="1">
      <alignment horizontal="right"/>
    </xf>
    <xf numFmtId="0" fontId="18" fillId="0" borderId="2" xfId="0" applyFont="1" applyFill="1" applyBorder="1" applyAlignment="1">
      <alignment horizontal="left" vertical="center"/>
    </xf>
    <xf numFmtId="0" fontId="18" fillId="0" borderId="3" xfId="0" applyFont="1" applyFill="1" applyBorder="1" applyAlignment="1">
      <alignment horizontal="right" vertical="center"/>
    </xf>
    <xf numFmtId="3" fontId="26" fillId="0" borderId="3" xfId="0" applyNumberFormat="1" applyFont="1" applyFill="1" applyBorder="1" applyAlignment="1"/>
    <xf numFmtId="0" fontId="18" fillId="4" borderId="2" xfId="0" applyFont="1" applyFill="1" applyBorder="1" applyAlignment="1">
      <alignment horizontal="left" vertical="center"/>
    </xf>
    <xf numFmtId="0" fontId="46" fillId="4" borderId="3" xfId="0" applyFont="1" applyFill="1" applyBorder="1" applyAlignment="1">
      <alignment horizontal="right" vertical="center"/>
    </xf>
    <xf numFmtId="164" fontId="58" fillId="4" borderId="3" xfId="2" applyNumberFormat="1" applyFont="1" applyFill="1" applyBorder="1"/>
    <xf numFmtId="164" fontId="58" fillId="4" borderId="3" xfId="2" quotePrefix="1" applyNumberFormat="1" applyFont="1" applyFill="1" applyBorder="1" applyAlignment="1">
      <alignment horizontal="right"/>
    </xf>
    <xf numFmtId="3" fontId="26" fillId="0" borderId="3" xfId="0" applyNumberFormat="1" applyFont="1" applyFill="1" applyBorder="1"/>
    <xf numFmtId="0" fontId="0" fillId="5" borderId="0" xfId="0" applyFont="1" applyFill="1" applyBorder="1" applyAlignment="1">
      <alignment horizontal="right"/>
    </xf>
    <xf numFmtId="0" fontId="0" fillId="5" borderId="1" xfId="0" applyFont="1" applyFill="1" applyBorder="1" applyAlignment="1">
      <alignment horizontal="right"/>
    </xf>
    <xf numFmtId="0" fontId="44" fillId="5" borderId="3" xfId="0" applyFont="1" applyFill="1" applyBorder="1" applyAlignment="1">
      <alignment horizontal="right" wrapText="1"/>
    </xf>
    <xf numFmtId="0" fontId="0" fillId="0" borderId="0" xfId="0" applyFont="1" applyBorder="1" applyAlignment="1">
      <alignment horizontal="right"/>
    </xf>
    <xf numFmtId="3" fontId="0" fillId="5" borderId="1" xfId="0" applyNumberFormat="1" applyFont="1" applyFill="1" applyBorder="1" applyAlignment="1">
      <alignment horizontal="right"/>
    </xf>
    <xf numFmtId="0" fontId="0" fillId="0" borderId="0" xfId="0" applyFont="1" applyBorder="1" applyAlignment="1">
      <alignment horizontal="right" wrapText="1"/>
    </xf>
    <xf numFmtId="0" fontId="0" fillId="0" borderId="1" xfId="0" applyFont="1" applyBorder="1" applyAlignment="1">
      <alignment horizontal="right" wrapText="1"/>
    </xf>
    <xf numFmtId="0" fontId="0" fillId="0" borderId="1" xfId="0" applyFont="1" applyBorder="1" applyAlignment="1">
      <alignment horizontal="center"/>
    </xf>
    <xf numFmtId="3" fontId="52" fillId="5" borderId="1" xfId="0" applyNumberFormat="1" applyFont="1" applyFill="1" applyBorder="1" applyAlignment="1">
      <alignment horizontal="right"/>
    </xf>
    <xf numFmtId="0" fontId="52" fillId="0" borderId="1" xfId="0" applyFont="1" applyBorder="1" applyAlignment="1">
      <alignment horizontal="right"/>
    </xf>
    <xf numFmtId="0" fontId="0" fillId="5" borderId="1" xfId="0" applyFont="1" applyFill="1" applyBorder="1" applyAlignment="1">
      <alignment horizontal="right" wrapText="1"/>
    </xf>
    <xf numFmtId="0" fontId="3" fillId="0" borderId="0" xfId="0" applyFont="1" applyBorder="1" applyAlignment="1">
      <alignment horizontal="right"/>
    </xf>
    <xf numFmtId="0" fontId="3" fillId="0" borderId="1" xfId="0" applyFont="1" applyBorder="1" applyAlignment="1">
      <alignment horizontal="right"/>
    </xf>
    <xf numFmtId="3" fontId="3" fillId="0" borderId="1" xfId="0" applyNumberFormat="1" applyFont="1" applyBorder="1" applyAlignment="1">
      <alignment horizontal="right"/>
    </xf>
    <xf numFmtId="0" fontId="3" fillId="5" borderId="0" xfId="0" applyFont="1" applyFill="1" applyBorder="1" applyAlignment="1">
      <alignment horizontal="right"/>
    </xf>
    <xf numFmtId="0" fontId="3" fillId="5" borderId="1" xfId="0" applyFont="1" applyFill="1" applyBorder="1" applyAlignment="1">
      <alignment horizontal="right"/>
    </xf>
    <xf numFmtId="3" fontId="3" fillId="5" borderId="1" xfId="0" applyNumberFormat="1" applyFont="1" applyFill="1" applyBorder="1" applyAlignment="1">
      <alignment horizontal="right"/>
    </xf>
    <xf numFmtId="1" fontId="0" fillId="0" borderId="0" xfId="0" applyNumberFormat="1" applyFont="1"/>
    <xf numFmtId="0" fontId="8" fillId="0" borderId="1" xfId="0" applyFont="1" applyBorder="1" applyAlignment="1">
      <alignment horizontal="right" vertical="center" wrapText="1"/>
    </xf>
    <xf numFmtId="0" fontId="8" fillId="5" borderId="1" xfId="0" applyFont="1" applyFill="1" applyBorder="1" applyAlignment="1">
      <alignment horizontal="right" vertical="center" wrapText="1"/>
    </xf>
    <xf numFmtId="0" fontId="42" fillId="0" borderId="0" xfId="0" applyFont="1" applyFill="1"/>
    <xf numFmtId="0" fontId="0" fillId="5" borderId="0" xfId="0" applyFill="1" applyBorder="1" applyAlignment="1">
      <alignment vertical="center"/>
    </xf>
    <xf numFmtId="0" fontId="39" fillId="5" borderId="3" xfId="0" applyFont="1" applyFill="1" applyBorder="1" applyAlignment="1">
      <alignment horizontal="right" vertical="center" wrapText="1"/>
    </xf>
    <xf numFmtId="0" fontId="0" fillId="0" borderId="0" xfId="0" applyAlignment="1">
      <alignment vertical="center"/>
    </xf>
    <xf numFmtId="0" fontId="0" fillId="0" borderId="0" xfId="0" applyBorder="1"/>
    <xf numFmtId="3" fontId="0" fillId="0" borderId="1" xfId="0" applyNumberFormat="1" applyBorder="1"/>
    <xf numFmtId="168" fontId="0" fillId="0" borderId="1" xfId="1" applyNumberFormat="1" applyFont="1" applyBorder="1"/>
    <xf numFmtId="0" fontId="0" fillId="5" borderId="0" xfId="0" applyFill="1" applyBorder="1"/>
    <xf numFmtId="3" fontId="0" fillId="5" borderId="1" xfId="0" applyNumberFormat="1" applyFill="1" applyBorder="1"/>
    <xf numFmtId="168" fontId="0" fillId="5" borderId="1" xfId="1" applyNumberFormat="1" applyFont="1" applyFill="1" applyBorder="1"/>
    <xf numFmtId="3" fontId="0" fillId="0" borderId="1" xfId="0" applyNumberFormat="1" applyBorder="1" applyAlignment="1">
      <alignment horizontal="right"/>
    </xf>
    <xf numFmtId="168" fontId="0" fillId="0" borderId="1" xfId="1" applyNumberFormat="1" applyFont="1" applyBorder="1" applyAlignment="1">
      <alignment horizontal="right"/>
    </xf>
    <xf numFmtId="3" fontId="59" fillId="5" borderId="1" xfId="0" applyNumberFormat="1" applyFont="1" applyFill="1" applyBorder="1" applyAlignment="1">
      <alignment horizontal="right" wrapText="1"/>
    </xf>
    <xf numFmtId="3" fontId="3" fillId="7" borderId="1" xfId="0" applyNumberFormat="1" applyFont="1" applyFill="1" applyBorder="1"/>
    <xf numFmtId="164" fontId="3" fillId="7" borderId="1" xfId="2" applyNumberFormat="1" applyFont="1" applyFill="1" applyBorder="1"/>
    <xf numFmtId="164" fontId="3" fillId="5" borderId="1" xfId="2" applyNumberFormat="1" applyFont="1" applyFill="1" applyBorder="1"/>
    <xf numFmtId="3" fontId="0" fillId="7" borderId="1" xfId="0" applyNumberFormat="1" applyFill="1" applyBorder="1"/>
    <xf numFmtId="0" fontId="18" fillId="0" borderId="0" xfId="11" applyFont="1" applyAlignment="1">
      <alignment vertical="center"/>
    </xf>
    <xf numFmtId="0" fontId="10" fillId="0" borderId="0" xfId="11" applyAlignment="1">
      <alignment wrapText="1"/>
    </xf>
    <xf numFmtId="0" fontId="10" fillId="0" borderId="0" xfId="11"/>
    <xf numFmtId="0" fontId="39" fillId="8" borderId="2" xfId="11" applyFont="1" applyFill="1" applyBorder="1" applyAlignment="1">
      <alignment wrapText="1"/>
    </xf>
    <xf numFmtId="0" fontId="39" fillId="8" borderId="1" xfId="11" applyFont="1" applyFill="1" applyBorder="1" applyAlignment="1">
      <alignment horizontal="right" wrapText="1"/>
    </xf>
    <xf numFmtId="0" fontId="10" fillId="0" borderId="2" xfId="11" applyFill="1" applyBorder="1"/>
    <xf numFmtId="0" fontId="10" fillId="0" borderId="1" xfId="11" applyFill="1" applyBorder="1" applyAlignment="1">
      <alignment horizontal="right"/>
    </xf>
    <xf numFmtId="0" fontId="10" fillId="8" borderId="2" xfId="11" applyFill="1" applyBorder="1"/>
    <xf numFmtId="0" fontId="10" fillId="8" borderId="1" xfId="11" applyFill="1" applyBorder="1" applyAlignment="1">
      <alignment horizontal="right"/>
    </xf>
    <xf numFmtId="0" fontId="10" fillId="0" borderId="1" xfId="11" applyFill="1" applyBorder="1"/>
    <xf numFmtId="0" fontId="43" fillId="0" borderId="0" xfId="11" applyFont="1"/>
    <xf numFmtId="0" fontId="60" fillId="0" borderId="0" xfId="12" applyFont="1"/>
    <xf numFmtId="0" fontId="39" fillId="8" borderId="3" xfId="11" applyFont="1" applyFill="1" applyBorder="1" applyAlignment="1">
      <alignment horizontal="right" wrapText="1"/>
    </xf>
    <xf numFmtId="0" fontId="10" fillId="0" borderId="3" xfId="11" applyFill="1" applyBorder="1"/>
    <xf numFmtId="0" fontId="10" fillId="8" borderId="0" xfId="11" applyFill="1"/>
    <xf numFmtId="0" fontId="10" fillId="8" borderId="5" xfId="11" applyFill="1" applyBorder="1" applyAlignment="1">
      <alignment wrapText="1"/>
    </xf>
    <xf numFmtId="0" fontId="10" fillId="8" borderId="6" xfId="11" applyFill="1" applyBorder="1" applyAlignment="1">
      <alignment wrapText="1"/>
    </xf>
    <xf numFmtId="0" fontId="10" fillId="8" borderId="2" xfId="11" applyFill="1" applyBorder="1" applyAlignment="1">
      <alignment wrapText="1"/>
    </xf>
    <xf numFmtId="0" fontId="10" fillId="8" borderId="3" xfId="11" applyFill="1" applyBorder="1" applyAlignment="1">
      <alignment wrapText="1"/>
    </xf>
    <xf numFmtId="0" fontId="10" fillId="8" borderId="1" xfId="11" applyFill="1" applyBorder="1" applyAlignment="1">
      <alignment wrapText="1"/>
    </xf>
    <xf numFmtId="0" fontId="10" fillId="0" borderId="0" xfId="11" applyFill="1"/>
    <xf numFmtId="0" fontId="10" fillId="0" borderId="7" xfId="11" applyFill="1" applyBorder="1" applyAlignment="1">
      <alignment wrapText="1"/>
    </xf>
    <xf numFmtId="0" fontId="10" fillId="0" borderId="8" xfId="11" applyFill="1" applyBorder="1" applyAlignment="1">
      <alignment wrapText="1"/>
    </xf>
    <xf numFmtId="0" fontId="10" fillId="0" borderId="9" xfId="11" applyFill="1" applyBorder="1" applyAlignment="1">
      <alignment wrapText="1"/>
    </xf>
    <xf numFmtId="0" fontId="10" fillId="0" borderId="10" xfId="11" applyFill="1" applyBorder="1" applyAlignment="1">
      <alignment wrapText="1"/>
    </xf>
    <xf numFmtId="0" fontId="10" fillId="0" borderId="11" xfId="11" applyFill="1" applyBorder="1" applyAlignment="1">
      <alignment wrapText="1"/>
    </xf>
    <xf numFmtId="0" fontId="10" fillId="0" borderId="2" xfId="11" applyFill="1" applyBorder="1" applyAlignment="1">
      <alignment wrapText="1"/>
    </xf>
    <xf numFmtId="0" fontId="10" fillId="0" borderId="1" xfId="11" applyFill="1" applyBorder="1" applyAlignment="1">
      <alignment wrapText="1"/>
    </xf>
    <xf numFmtId="0" fontId="10" fillId="8" borderId="9" xfId="11" applyFill="1" applyBorder="1" applyAlignment="1">
      <alignment wrapText="1"/>
    </xf>
    <xf numFmtId="0" fontId="10" fillId="8" borderId="0" xfId="11" applyFill="1" applyAlignment="1">
      <alignment wrapText="1"/>
    </xf>
    <xf numFmtId="0" fontId="10" fillId="0" borderId="0" xfId="11" applyFill="1" applyAlignment="1">
      <alignment wrapText="1"/>
    </xf>
    <xf numFmtId="0" fontId="10" fillId="8" borderId="8" xfId="11" applyFill="1" applyBorder="1" applyAlignment="1">
      <alignment wrapText="1"/>
    </xf>
    <xf numFmtId="0" fontId="10" fillId="8" borderId="11" xfId="11" applyFill="1" applyBorder="1" applyAlignment="1">
      <alignment wrapText="1"/>
    </xf>
    <xf numFmtId="0" fontId="10" fillId="0" borderId="6" xfId="11" applyFill="1" applyBorder="1" applyAlignment="1">
      <alignment wrapText="1"/>
    </xf>
    <xf numFmtId="0" fontId="10" fillId="0" borderId="3" xfId="11" applyFill="1" applyBorder="1" applyAlignment="1">
      <alignment wrapText="1"/>
    </xf>
    <xf numFmtId="0" fontId="18" fillId="0" borderId="0" xfId="11" applyFont="1" applyAlignment="1"/>
    <xf numFmtId="0" fontId="10" fillId="0" borderId="0" xfId="11" applyAlignment="1">
      <alignment horizontal="left"/>
    </xf>
    <xf numFmtId="0" fontId="10" fillId="0" borderId="0" xfId="11" applyAlignment="1"/>
    <xf numFmtId="0" fontId="39" fillId="8" borderId="0" xfId="11" applyFont="1" applyFill="1" applyAlignment="1">
      <alignment wrapText="1"/>
    </xf>
    <xf numFmtId="0" fontId="10" fillId="8" borderId="0" xfId="11" applyFill="1" applyAlignment="1">
      <alignment horizontal="left"/>
    </xf>
    <xf numFmtId="0" fontId="10" fillId="0" borderId="0" xfId="11" applyAlignment="1">
      <alignment horizontal="left" wrapText="1"/>
    </xf>
    <xf numFmtId="0" fontId="43" fillId="0" borderId="0" xfId="11" applyFont="1" applyAlignment="1"/>
    <xf numFmtId="0" fontId="18" fillId="0" borderId="0" xfId="11" applyFont="1"/>
    <xf numFmtId="3" fontId="0" fillId="0" borderId="0" xfId="13" applyNumberFormat="1" applyFont="1" applyFill="1" applyAlignment="1" applyProtection="1">
      <protection locked="0"/>
    </xf>
    <xf numFmtId="3" fontId="0" fillId="0" borderId="0" xfId="13" applyNumberFormat="1" applyFont="1" applyFill="1" applyAlignment="1" applyProtection="1">
      <alignment horizontal="right"/>
      <protection locked="0"/>
    </xf>
    <xf numFmtId="3" fontId="0" fillId="0" borderId="0" xfId="14" applyNumberFormat="1" applyFont="1" applyFill="1" applyAlignment="1">
      <alignment horizontal="right"/>
    </xf>
    <xf numFmtId="164" fontId="10" fillId="0" borderId="0" xfId="15" applyNumberFormat="1"/>
    <xf numFmtId="3" fontId="0" fillId="8" borderId="0" xfId="13" applyNumberFormat="1" applyFont="1" applyFill="1" applyAlignment="1" applyProtection="1">
      <protection locked="0"/>
    </xf>
    <xf numFmtId="3" fontId="0" fillId="8" borderId="0" xfId="13" applyNumberFormat="1" applyFont="1" applyFill="1" applyAlignment="1" applyProtection="1">
      <alignment horizontal="right"/>
      <protection locked="0"/>
    </xf>
    <xf numFmtId="3" fontId="0" fillId="8" borderId="0" xfId="14" applyNumberFormat="1" applyFont="1" applyFill="1" applyAlignment="1">
      <alignment horizontal="right"/>
    </xf>
    <xf numFmtId="164" fontId="10" fillId="9" borderId="0" xfId="15" applyNumberFormat="1" applyFill="1" applyAlignment="1">
      <alignment horizontal="right"/>
    </xf>
    <xf numFmtId="3" fontId="0" fillId="0" borderId="0" xfId="13" applyNumberFormat="1" applyFont="1" applyFill="1" applyAlignment="1" applyProtection="1">
      <alignment wrapText="1"/>
      <protection locked="0"/>
    </xf>
    <xf numFmtId="3" fontId="0" fillId="0" borderId="0" xfId="13" applyNumberFormat="1" applyFont="1" applyFill="1" applyAlignment="1" applyProtection="1">
      <alignment horizontal="right" wrapText="1"/>
      <protection locked="0"/>
    </xf>
    <xf numFmtId="3" fontId="0" fillId="0" borderId="0" xfId="14" applyNumberFormat="1" applyFont="1" applyFill="1" applyAlignment="1">
      <alignment horizontal="right" wrapText="1"/>
    </xf>
    <xf numFmtId="3" fontId="18" fillId="8" borderId="0" xfId="13" applyNumberFormat="1" applyFont="1" applyFill="1" applyAlignment="1" applyProtection="1">
      <protection locked="0"/>
    </xf>
    <xf numFmtId="3" fontId="18" fillId="8" borderId="0" xfId="13" applyNumberFormat="1" applyFont="1" applyFill="1" applyAlignment="1" applyProtection="1">
      <alignment horizontal="right"/>
      <protection locked="0"/>
    </xf>
    <xf numFmtId="3" fontId="18" fillId="8" borderId="0" xfId="14" applyNumberFormat="1" applyFont="1" applyFill="1" applyAlignment="1">
      <alignment horizontal="right"/>
    </xf>
    <xf numFmtId="164" fontId="18" fillId="9" borderId="0" xfId="15" applyNumberFormat="1" applyFont="1" applyFill="1" applyAlignment="1">
      <alignment horizontal="right"/>
    </xf>
    <xf numFmtId="3" fontId="62" fillId="0" borderId="0" xfId="13" applyNumberFormat="1" applyFont="1" applyFill="1" applyAlignment="1">
      <alignment horizontal="right"/>
    </xf>
    <xf numFmtId="0" fontId="43" fillId="0" borderId="0" xfId="11" applyFont="1" applyFill="1"/>
    <xf numFmtId="0" fontId="43" fillId="10" borderId="0" xfId="14" applyFont="1" applyFill="1" applyAlignment="1"/>
    <xf numFmtId="0" fontId="18" fillId="8" borderId="2" xfId="13" applyFont="1" applyFill="1" applyBorder="1" applyAlignment="1">
      <alignment wrapText="1"/>
    </xf>
    <xf numFmtId="0" fontId="0" fillId="0" borderId="2" xfId="13" applyFont="1" applyFill="1" applyBorder="1" applyAlignment="1">
      <alignment wrapText="1"/>
    </xf>
    <xf numFmtId="3" fontId="10" fillId="0" borderId="3" xfId="11" applyNumberFormat="1" applyFill="1" applyBorder="1" applyAlignment="1">
      <alignment horizontal="right"/>
    </xf>
    <xf numFmtId="164" fontId="45" fillId="0" borderId="3" xfId="11" applyNumberFormat="1" applyFont="1" applyFill="1" applyBorder="1" applyAlignment="1">
      <alignment horizontal="right"/>
    </xf>
    <xf numFmtId="10" fontId="10" fillId="0" borderId="0" xfId="15" applyNumberFormat="1"/>
    <xf numFmtId="0" fontId="0" fillId="8" borderId="2" xfId="13" applyFont="1" applyFill="1" applyBorder="1" applyAlignment="1">
      <alignment wrapText="1"/>
    </xf>
    <xf numFmtId="3" fontId="10" fillId="8" borderId="3" xfId="11" applyNumberFormat="1" applyFill="1" applyBorder="1" applyAlignment="1">
      <alignment horizontal="right"/>
    </xf>
    <xf numFmtId="164" fontId="0" fillId="8" borderId="3" xfId="15" applyNumberFormat="1" applyFont="1" applyFill="1" applyBorder="1" applyAlignment="1">
      <alignment horizontal="right"/>
    </xf>
    <xf numFmtId="3" fontId="18" fillId="8" borderId="3" xfId="11" applyNumberFormat="1" applyFont="1" applyFill="1" applyBorder="1" applyAlignment="1">
      <alignment horizontal="right"/>
    </xf>
    <xf numFmtId="164" fontId="18" fillId="8" borderId="3" xfId="15" applyNumberFormat="1" applyFont="1" applyFill="1" applyBorder="1" applyAlignment="1">
      <alignment horizontal="right"/>
    </xf>
    <xf numFmtId="0" fontId="45" fillId="0" borderId="2" xfId="13" applyFont="1" applyFill="1" applyBorder="1" applyAlignment="1">
      <alignment wrapText="1"/>
    </xf>
    <xf numFmtId="2" fontId="45" fillId="0" borderId="3" xfId="11" applyNumberFormat="1" applyFont="1" applyFill="1" applyBorder="1" applyAlignment="1">
      <alignment horizontal="right"/>
    </xf>
    <xf numFmtId="0" fontId="18" fillId="0" borderId="2" xfId="13" applyFont="1" applyFill="1" applyBorder="1" applyAlignment="1">
      <alignment wrapText="1"/>
    </xf>
    <xf numFmtId="3" fontId="18" fillId="0" borderId="3" xfId="11" applyNumberFormat="1" applyFont="1" applyFill="1" applyBorder="1" applyAlignment="1">
      <alignment horizontal="right"/>
    </xf>
    <xf numFmtId="164" fontId="46" fillId="0" borderId="3" xfId="11" applyNumberFormat="1" applyFont="1" applyFill="1" applyBorder="1" applyAlignment="1">
      <alignment horizontal="right"/>
    </xf>
    <xf numFmtId="164" fontId="18" fillId="0" borderId="0" xfId="15" applyNumberFormat="1" applyFont="1"/>
    <xf numFmtId="0" fontId="63" fillId="0" borderId="0" xfId="11" applyFont="1"/>
    <xf numFmtId="164" fontId="10" fillId="0" borderId="1" xfId="11" applyNumberFormat="1" applyFill="1" applyBorder="1"/>
    <xf numFmtId="164" fontId="10" fillId="0" borderId="0" xfId="11" applyNumberFormat="1" applyFill="1"/>
    <xf numFmtId="164" fontId="10" fillId="0" borderId="0" xfId="11" applyNumberFormat="1"/>
    <xf numFmtId="164" fontId="10" fillId="8" borderId="1" xfId="11" applyNumberFormat="1" applyFill="1" applyBorder="1"/>
    <xf numFmtId="164" fontId="0" fillId="0" borderId="0" xfId="15" applyNumberFormat="1" applyFont="1" applyFill="1"/>
    <xf numFmtId="3" fontId="10" fillId="0" borderId="0" xfId="11" applyNumberFormat="1" applyFill="1"/>
    <xf numFmtId="164" fontId="10" fillId="0" borderId="0" xfId="15" applyNumberFormat="1" applyFill="1"/>
    <xf numFmtId="3" fontId="10" fillId="0" borderId="1" xfId="11" applyNumberFormat="1" applyBorder="1"/>
    <xf numFmtId="0" fontId="10" fillId="0" borderId="1" xfId="11" applyBorder="1"/>
    <xf numFmtId="3" fontId="10" fillId="0" borderId="0" xfId="11" applyNumberFormat="1"/>
    <xf numFmtId="3" fontId="10" fillId="0" borderId="1" xfId="11" applyNumberFormat="1" applyFont="1" applyBorder="1" applyAlignment="1">
      <alignment horizontal="right"/>
    </xf>
    <xf numFmtId="3" fontId="10" fillId="0" borderId="0" xfId="11" applyNumberFormat="1" applyFont="1"/>
    <xf numFmtId="0" fontId="10" fillId="0" borderId="0" xfId="11" applyFont="1" applyAlignment="1">
      <alignment horizontal="right" wrapText="1"/>
    </xf>
    <xf numFmtId="164" fontId="0" fillId="0" borderId="1" xfId="17" applyNumberFormat="1" applyFont="1" applyFill="1" applyBorder="1" applyAlignment="1">
      <alignment horizontal="right" vertical="center" wrapText="1"/>
    </xf>
    <xf numFmtId="3" fontId="10" fillId="8" borderId="0" xfId="11" applyNumberFormat="1" applyFont="1" applyFill="1" applyAlignment="1">
      <alignment horizontal="right" wrapText="1"/>
    </xf>
    <xf numFmtId="0" fontId="10" fillId="8" borderId="1" xfId="11" applyFont="1" applyFill="1" applyBorder="1" applyAlignment="1">
      <alignment horizontal="right"/>
    </xf>
    <xf numFmtId="164" fontId="10" fillId="8" borderId="1" xfId="11" applyNumberFormat="1" applyFont="1" applyFill="1" applyBorder="1"/>
    <xf numFmtId="3" fontId="18" fillId="8" borderId="0" xfId="11" applyNumberFormat="1" applyFont="1" applyFill="1" applyAlignment="1">
      <alignment horizontal="right" wrapText="1"/>
    </xf>
    <xf numFmtId="3" fontId="18" fillId="8" borderId="0" xfId="11" applyNumberFormat="1" applyFont="1" applyFill="1" applyAlignment="1">
      <alignment wrapText="1"/>
    </xf>
    <xf numFmtId="0" fontId="18" fillId="8" borderId="1" xfId="11" applyFont="1" applyFill="1" applyBorder="1" applyAlignment="1">
      <alignment horizontal="right"/>
    </xf>
    <xf numFmtId="164" fontId="18" fillId="8" borderId="1" xfId="11" applyNumberFormat="1" applyFont="1" applyFill="1" applyBorder="1"/>
    <xf numFmtId="0" fontId="18" fillId="0" borderId="0" xfId="11" applyFont="1" applyFill="1"/>
    <xf numFmtId="0" fontId="18" fillId="0" borderId="0" xfId="13" applyFont="1" applyFill="1" applyAlignment="1"/>
    <xf numFmtId="3" fontId="18" fillId="0" borderId="0" xfId="11" applyNumberFormat="1" applyFont="1" applyFill="1" applyAlignment="1">
      <alignment horizontal="right"/>
    </xf>
    <xf numFmtId="0" fontId="18" fillId="0" borderId="0" xfId="11" applyFont="1" applyFill="1" applyAlignment="1"/>
    <xf numFmtId="0" fontId="10" fillId="8" borderId="1" xfId="11" applyFill="1" applyBorder="1"/>
    <xf numFmtId="3" fontId="0" fillId="0" borderId="0" xfId="13" applyNumberFormat="1" applyFont="1" applyFill="1" applyAlignment="1" applyProtection="1">
      <alignment horizontal="right" vertical="center" wrapText="1"/>
      <protection locked="0"/>
    </xf>
    <xf numFmtId="164" fontId="10" fillId="0" borderId="1" xfId="11" applyNumberFormat="1" applyBorder="1" applyAlignment="1">
      <alignment horizontal="right"/>
    </xf>
    <xf numFmtId="3" fontId="10" fillId="0" borderId="1" xfId="11" applyNumberFormat="1" applyBorder="1" applyAlignment="1">
      <alignment horizontal="right"/>
    </xf>
    <xf numFmtId="164" fontId="10" fillId="0" borderId="1" xfId="15" applyNumberFormat="1" applyBorder="1" applyAlignment="1">
      <alignment horizontal="right"/>
    </xf>
    <xf numFmtId="164" fontId="45" fillId="0" borderId="1" xfId="11" applyNumberFormat="1" applyFont="1" applyBorder="1" applyAlignment="1">
      <alignment horizontal="right"/>
    </xf>
    <xf numFmtId="2" fontId="10" fillId="0" borderId="0" xfId="15" applyNumberFormat="1" applyFill="1"/>
    <xf numFmtId="0" fontId="10" fillId="8" borderId="1" xfId="11" applyFill="1" applyBorder="1" applyAlignment="1"/>
    <xf numFmtId="3" fontId="10" fillId="8" borderId="1" xfId="11" applyNumberFormat="1" applyFill="1" applyBorder="1" applyAlignment="1">
      <alignment horizontal="right"/>
    </xf>
    <xf numFmtId="164" fontId="10" fillId="8" borderId="1" xfId="11" applyNumberFormat="1" applyFill="1" applyBorder="1" applyAlignment="1">
      <alignment horizontal="right"/>
    </xf>
    <xf numFmtId="164" fontId="10" fillId="8" borderId="1" xfId="15" applyNumberFormat="1" applyFill="1" applyBorder="1" applyAlignment="1">
      <alignment horizontal="right"/>
    </xf>
    <xf numFmtId="0" fontId="10" fillId="0" borderId="1" xfId="11" applyBorder="1" applyAlignment="1"/>
    <xf numFmtId="0" fontId="18" fillId="8" borderId="1" xfId="11" applyFont="1" applyFill="1" applyBorder="1" applyAlignment="1"/>
    <xf numFmtId="3" fontId="18" fillId="8" borderId="1" xfId="11" applyNumberFormat="1" applyFont="1" applyFill="1" applyBorder="1" applyAlignment="1">
      <alignment horizontal="right"/>
    </xf>
    <xf numFmtId="164" fontId="18" fillId="8" borderId="1" xfId="11" applyNumberFormat="1" applyFont="1" applyFill="1" applyBorder="1" applyAlignment="1">
      <alignment horizontal="right"/>
    </xf>
    <xf numFmtId="0" fontId="18" fillId="8" borderId="1" xfId="11" applyFont="1" applyFill="1" applyBorder="1"/>
    <xf numFmtId="164" fontId="18" fillId="8" borderId="1" xfId="15" applyNumberFormat="1" applyFont="1" applyFill="1" applyBorder="1" applyAlignment="1">
      <alignment horizontal="right"/>
    </xf>
    <xf numFmtId="164" fontId="46" fillId="8" borderId="1" xfId="11" applyNumberFormat="1" applyFont="1" applyFill="1" applyBorder="1" applyAlignment="1">
      <alignment horizontal="right"/>
    </xf>
    <xf numFmtId="2" fontId="10" fillId="0" borderId="0" xfId="11" applyNumberFormat="1" applyFill="1"/>
    <xf numFmtId="0" fontId="45" fillId="0" borderId="1" xfId="11" applyFont="1" applyBorder="1" applyAlignment="1"/>
    <xf numFmtId="3" fontId="45" fillId="0" borderId="1" xfId="11" applyNumberFormat="1" applyFont="1" applyBorder="1" applyAlignment="1">
      <alignment horizontal="right"/>
    </xf>
    <xf numFmtId="164" fontId="45" fillId="0" borderId="1" xfId="15" applyNumberFormat="1" applyFont="1" applyBorder="1" applyAlignment="1">
      <alignment horizontal="right"/>
    </xf>
    <xf numFmtId="0" fontId="18" fillId="0" borderId="1" xfId="11" applyFont="1" applyFill="1" applyBorder="1" applyAlignment="1"/>
    <xf numFmtId="3" fontId="18" fillId="0" borderId="1" xfId="11" applyNumberFormat="1" applyFont="1" applyFill="1" applyBorder="1" applyAlignment="1">
      <alignment horizontal="right"/>
    </xf>
    <xf numFmtId="164" fontId="18" fillId="0" borderId="1" xfId="11" applyNumberFormat="1" applyFont="1" applyFill="1" applyBorder="1" applyAlignment="1">
      <alignment horizontal="right"/>
    </xf>
    <xf numFmtId="3" fontId="18" fillId="0" borderId="1" xfId="11" applyNumberFormat="1" applyFont="1" applyBorder="1" applyAlignment="1">
      <alignment horizontal="right"/>
    </xf>
    <xf numFmtId="164" fontId="18" fillId="0" borderId="1" xfId="11" applyNumberFormat="1" applyFont="1" applyBorder="1" applyAlignment="1">
      <alignment horizontal="right"/>
    </xf>
    <xf numFmtId="164" fontId="18" fillId="0" borderId="1" xfId="15" applyNumberFormat="1" applyFont="1" applyFill="1" applyBorder="1" applyAlignment="1">
      <alignment horizontal="right"/>
    </xf>
    <xf numFmtId="0" fontId="18" fillId="0" borderId="1" xfId="11" applyFont="1" applyFill="1" applyBorder="1"/>
    <xf numFmtId="164" fontId="46" fillId="0" borderId="1" xfId="11" applyNumberFormat="1" applyFont="1" applyBorder="1" applyAlignment="1">
      <alignment horizontal="right"/>
    </xf>
    <xf numFmtId="2" fontId="18" fillId="0" borderId="0" xfId="11" applyNumberFormat="1" applyFont="1" applyFill="1"/>
    <xf numFmtId="0" fontId="43" fillId="0" borderId="0" xfId="13" applyFont="1" applyFill="1" applyAlignment="1"/>
    <xf numFmtId="0" fontId="62" fillId="0" borderId="0" xfId="13" applyFont="1" applyFill="1" applyAlignment="1"/>
    <xf numFmtId="0" fontId="43" fillId="0" borderId="0" xfId="18" applyFont="1" applyFill="1" applyAlignment="1">
      <alignment horizontal="left" vertical="top"/>
    </xf>
    <xf numFmtId="0" fontId="43" fillId="0" borderId="0" xfId="11" applyFont="1" applyFill="1" applyAlignment="1">
      <alignment horizontal="left" vertical="top"/>
    </xf>
    <xf numFmtId="0" fontId="10" fillId="0" borderId="0" xfId="11" applyFill="1" applyAlignment="1">
      <alignment horizontal="left" vertical="top"/>
    </xf>
    <xf numFmtId="0" fontId="0" fillId="0" borderId="0" xfId="18" applyFont="1" applyFill="1" applyAlignment="1">
      <alignment horizontal="left" vertical="top"/>
    </xf>
    <xf numFmtId="0" fontId="0" fillId="0" borderId="0" xfId="16" applyFont="1" applyFill="1" applyAlignment="1">
      <alignment horizontal="left" vertical="top"/>
    </xf>
    <xf numFmtId="0" fontId="10" fillId="0" borderId="0" xfId="11" applyFill="1" applyAlignment="1"/>
    <xf numFmtId="0" fontId="43" fillId="0" borderId="0" xfId="19" applyFont="1" applyFill="1" applyAlignment="1">
      <alignment horizontal="left" vertical="top"/>
    </xf>
    <xf numFmtId="0" fontId="43" fillId="0" borderId="0" xfId="20" applyFont="1" applyFill="1" applyAlignment="1">
      <alignment horizontal="left" vertical="top"/>
    </xf>
    <xf numFmtId="0" fontId="0" fillId="0" borderId="0" xfId="20" applyFont="1" applyFill="1" applyAlignment="1">
      <alignment horizontal="left" vertical="top"/>
    </xf>
    <xf numFmtId="0" fontId="39" fillId="8" borderId="1" xfId="11" applyFont="1" applyFill="1" applyBorder="1" applyAlignment="1">
      <alignment wrapText="1"/>
    </xf>
    <xf numFmtId="0" fontId="39" fillId="8" borderId="1" xfId="11" applyFont="1" applyFill="1" applyBorder="1" applyAlignment="1">
      <alignment horizontal="right"/>
    </xf>
    <xf numFmtId="164" fontId="0" fillId="0" borderId="0" xfId="15" applyNumberFormat="1" applyFont="1"/>
    <xf numFmtId="164" fontId="0" fillId="0" borderId="1" xfId="15" applyNumberFormat="1" applyFont="1" applyBorder="1" applyAlignment="1">
      <alignment horizontal="right"/>
    </xf>
    <xf numFmtId="164" fontId="0" fillId="8" borderId="1" xfId="15" applyNumberFormat="1" applyFont="1" applyFill="1" applyBorder="1" applyAlignment="1">
      <alignment horizontal="right"/>
    </xf>
    <xf numFmtId="0" fontId="18" fillId="8" borderId="0" xfId="11" applyFont="1" applyFill="1" applyAlignment="1">
      <alignment wrapText="1"/>
    </xf>
    <xf numFmtId="0" fontId="63" fillId="0" borderId="0" xfId="11" applyFont="1" applyAlignment="1">
      <alignment vertical="center"/>
    </xf>
    <xf numFmtId="0" fontId="18" fillId="0" borderId="0" xfId="11" applyFont="1" applyAlignment="1">
      <alignment horizontal="left"/>
    </xf>
    <xf numFmtId="0" fontId="18" fillId="0" borderId="0" xfId="11" applyFont="1" applyAlignment="1">
      <alignment horizontal="left" wrapText="1"/>
    </xf>
    <xf numFmtId="0" fontId="10" fillId="8" borderId="0" xfId="11" applyFill="1" applyAlignment="1">
      <alignment horizontal="left" wrapText="1"/>
    </xf>
    <xf numFmtId="0" fontId="10" fillId="0" borderId="0" xfId="11" applyAlignment="1">
      <alignment horizontal="right"/>
    </xf>
    <xf numFmtId="3" fontId="10" fillId="0" borderId="1" xfId="11" applyNumberFormat="1" applyFill="1" applyBorder="1" applyAlignment="1">
      <alignment horizontal="right"/>
    </xf>
    <xf numFmtId="0" fontId="43" fillId="0" borderId="0" xfId="11" applyFont="1" applyAlignment="1">
      <alignment horizontal="left"/>
    </xf>
    <xf numFmtId="0" fontId="10" fillId="0" borderId="1" xfId="11" applyFill="1" applyBorder="1" applyAlignment="1"/>
    <xf numFmtId="164" fontId="0" fillId="0" borderId="1" xfId="15" applyNumberFormat="1" applyFont="1" applyFill="1" applyBorder="1" applyAlignment="1">
      <alignment horizontal="right"/>
    </xf>
    <xf numFmtId="164" fontId="10" fillId="0" borderId="1" xfId="11" applyNumberFormat="1" applyFill="1" applyBorder="1" applyAlignment="1">
      <alignment horizontal="right"/>
    </xf>
    <xf numFmtId="164" fontId="45" fillId="0" borderId="1" xfId="11" quotePrefix="1" applyNumberFormat="1" applyFont="1" applyFill="1" applyBorder="1" applyAlignment="1">
      <alignment horizontal="right"/>
    </xf>
    <xf numFmtId="164" fontId="0" fillId="8" borderId="1" xfId="15" applyNumberFormat="1" applyFont="1" applyFill="1" applyBorder="1"/>
    <xf numFmtId="164" fontId="46" fillId="8" borderId="1" xfId="15" applyNumberFormat="1" applyFont="1" applyFill="1" applyBorder="1" applyAlignment="1">
      <alignment horizontal="right"/>
    </xf>
    <xf numFmtId="164" fontId="18" fillId="8" borderId="1" xfId="15" applyNumberFormat="1" applyFont="1" applyFill="1" applyBorder="1"/>
    <xf numFmtId="164" fontId="18" fillId="0" borderId="0" xfId="11" applyNumberFormat="1" applyFont="1"/>
    <xf numFmtId="0" fontId="43" fillId="0" borderId="0" xfId="11" applyFont="1" applyFill="1" applyAlignment="1">
      <alignment horizontal="left"/>
    </xf>
    <xf numFmtId="3" fontId="43" fillId="10" borderId="0" xfId="13" applyNumberFormat="1" applyFont="1" applyFill="1" applyAlignment="1">
      <alignment horizontal="left"/>
    </xf>
    <xf numFmtId="0" fontId="43" fillId="10" borderId="0" xfId="13" applyFont="1" applyFill="1" applyAlignment="1">
      <alignment horizontal="left" vertical="top"/>
    </xf>
    <xf numFmtId="0" fontId="43" fillId="10" borderId="0" xfId="16" applyFont="1" applyFill="1" applyAlignment="1">
      <alignment horizontal="left" vertical="top"/>
    </xf>
    <xf numFmtId="0" fontId="64" fillId="10" borderId="0" xfId="12" applyFont="1" applyFill="1" applyAlignment="1">
      <alignment horizontal="left" vertical="top"/>
    </xf>
    <xf numFmtId="0" fontId="43" fillId="10" borderId="0" xfId="19" applyFont="1" applyFill="1" applyAlignment="1">
      <alignment horizontal="left" vertical="top"/>
    </xf>
    <xf numFmtId="0" fontId="18" fillId="0" borderId="0" xfId="11" applyFont="1" applyAlignment="1">
      <alignment horizontal="right"/>
    </xf>
    <xf numFmtId="3" fontId="10" fillId="8" borderId="0" xfId="11" applyNumberFormat="1" applyFill="1" applyAlignment="1">
      <alignment wrapText="1"/>
    </xf>
    <xf numFmtId="164" fontId="10" fillId="8" borderId="0" xfId="11" applyNumberFormat="1" applyFill="1" applyAlignment="1">
      <alignment horizontal="right"/>
    </xf>
    <xf numFmtId="3" fontId="10" fillId="8" borderId="0" xfId="11" applyNumberFormat="1" applyFill="1"/>
    <xf numFmtId="164" fontId="10" fillId="0" borderId="0" xfId="11" applyNumberFormat="1" applyFill="1" applyAlignment="1">
      <alignment horizontal="right"/>
    </xf>
    <xf numFmtId="164" fontId="10" fillId="0" borderId="0" xfId="11" applyNumberFormat="1" applyAlignment="1">
      <alignment horizontal="right"/>
    </xf>
    <xf numFmtId="3" fontId="10" fillId="0" borderId="0" xfId="11" applyNumberFormat="1" applyAlignment="1">
      <alignment horizontal="right"/>
    </xf>
    <xf numFmtId="164" fontId="10" fillId="8" borderId="0" xfId="11" applyNumberFormat="1" applyFill="1"/>
    <xf numFmtId="3" fontId="18" fillId="0" borderId="0" xfId="11" applyNumberFormat="1" applyFont="1" applyAlignment="1">
      <alignment horizontal="right"/>
    </xf>
    <xf numFmtId="0" fontId="10" fillId="0" borderId="2" xfId="11" applyBorder="1" applyAlignment="1">
      <alignment horizontal="left"/>
    </xf>
    <xf numFmtId="0" fontId="10" fillId="0" borderId="3" xfId="11" applyBorder="1"/>
    <xf numFmtId="0" fontId="10" fillId="8" borderId="3" xfId="11" applyFill="1" applyBorder="1"/>
    <xf numFmtId="3" fontId="10" fillId="8" borderId="3" xfId="11" applyNumberFormat="1" applyFill="1" applyBorder="1"/>
    <xf numFmtId="164" fontId="10" fillId="8" borderId="3" xfId="15" applyNumberFormat="1" applyFill="1" applyBorder="1"/>
    <xf numFmtId="3" fontId="10" fillId="8" borderId="1" xfId="11" applyNumberFormat="1" applyFill="1" applyBorder="1"/>
    <xf numFmtId="3" fontId="10" fillId="0" borderId="3" xfId="11" applyNumberFormat="1" applyFill="1" applyBorder="1"/>
    <xf numFmtId="164" fontId="0" fillId="0" borderId="3" xfId="15" applyNumberFormat="1" applyFont="1" applyFill="1" applyBorder="1"/>
    <xf numFmtId="3" fontId="10" fillId="0" borderId="1" xfId="11" applyNumberFormat="1" applyFill="1" applyBorder="1"/>
    <xf numFmtId="0" fontId="18" fillId="0" borderId="3" xfId="11" applyFont="1" applyFill="1" applyBorder="1"/>
    <xf numFmtId="3" fontId="18" fillId="0" borderId="3" xfId="11" applyNumberFormat="1" applyFont="1" applyFill="1" applyBorder="1"/>
    <xf numFmtId="164" fontId="18" fillId="0" borderId="3" xfId="15" applyNumberFormat="1" applyFont="1" applyFill="1" applyBorder="1"/>
    <xf numFmtId="3" fontId="18" fillId="0" borderId="1" xfId="11" applyNumberFormat="1" applyFont="1" applyFill="1" applyBorder="1"/>
    <xf numFmtId="3" fontId="0" fillId="8" borderId="3" xfId="15" applyNumberFormat="1" applyFont="1" applyFill="1" applyBorder="1" applyAlignment="1">
      <alignment horizontal="right"/>
    </xf>
    <xf numFmtId="3" fontId="10" fillId="8" borderId="3" xfId="15" applyNumberFormat="1" applyFill="1" applyBorder="1"/>
    <xf numFmtId="3" fontId="10" fillId="8" borderId="1" xfId="15" applyNumberFormat="1" applyFill="1" applyBorder="1"/>
    <xf numFmtId="9" fontId="10" fillId="0" borderId="0" xfId="15"/>
    <xf numFmtId="164" fontId="10" fillId="0" borderId="1" xfId="15" applyNumberFormat="1" applyFill="1" applyBorder="1" applyAlignment="1">
      <alignment horizontal="right"/>
    </xf>
    <xf numFmtId="166" fontId="10" fillId="0" borderId="1" xfId="11" applyNumberFormat="1" applyFill="1" applyBorder="1" applyAlignment="1">
      <alignment horizontal="right"/>
    </xf>
    <xf numFmtId="169" fontId="0" fillId="0" borderId="0" xfId="15" applyNumberFormat="1" applyFont="1"/>
    <xf numFmtId="170" fontId="10" fillId="0" borderId="0" xfId="11" applyNumberFormat="1"/>
    <xf numFmtId="169" fontId="10" fillId="0" borderId="0" xfId="11" applyNumberFormat="1"/>
    <xf numFmtId="166" fontId="10" fillId="8" borderId="1" xfId="15" applyNumberFormat="1" applyFill="1" applyBorder="1" applyAlignment="1">
      <alignment horizontal="right"/>
    </xf>
    <xf numFmtId="166" fontId="18" fillId="8" borderId="1" xfId="15" applyNumberFormat="1" applyFont="1" applyFill="1" applyBorder="1" applyAlignment="1">
      <alignment horizontal="right"/>
    </xf>
    <xf numFmtId="164" fontId="10" fillId="0" borderId="1" xfId="15" applyNumberFormat="1" applyFont="1" applyFill="1" applyBorder="1" applyAlignment="1">
      <alignment horizontal="right"/>
    </xf>
    <xf numFmtId="3" fontId="18" fillId="8" borderId="1" xfId="11" applyNumberFormat="1" applyFont="1" applyFill="1" applyBorder="1"/>
    <xf numFmtId="0" fontId="18" fillId="0" borderId="0" xfId="11" applyFont="1" applyFill="1" applyAlignment="1">
      <alignment wrapText="1"/>
    </xf>
    <xf numFmtId="0" fontId="18" fillId="0" borderId="0" xfId="4" applyFont="1" applyFill="1" applyAlignment="1"/>
    <xf numFmtId="0" fontId="39" fillId="0" borderId="0" xfId="4" applyFont="1" applyFill="1" applyAlignment="1">
      <alignment wrapText="1"/>
    </xf>
    <xf numFmtId="0" fontId="39" fillId="0" borderId="1" xfId="4" applyFont="1" applyFill="1" applyBorder="1" applyAlignment="1">
      <alignment horizontal="right" wrapText="1"/>
    </xf>
    <xf numFmtId="0" fontId="39" fillId="0" borderId="0" xfId="4" applyFont="1" applyFill="1" applyBorder="1" applyAlignment="1">
      <alignment horizontal="right" wrapText="1"/>
    </xf>
    <xf numFmtId="0" fontId="0" fillId="8" borderId="0" xfId="4" applyFont="1" applyFill="1" applyAlignment="1">
      <alignment wrapText="1"/>
    </xf>
    <xf numFmtId="3" fontId="0" fillId="8" borderId="1" xfId="4" applyNumberFormat="1" applyFont="1" applyFill="1" applyBorder="1" applyAlignment="1">
      <alignment horizontal="right" wrapText="1"/>
    </xf>
    <xf numFmtId="3" fontId="0" fillId="8" borderId="1" xfId="4" applyNumberFormat="1" applyFont="1" applyFill="1" applyBorder="1" applyAlignment="1">
      <alignment horizontal="right"/>
    </xf>
    <xf numFmtId="164" fontId="0" fillId="8" borderId="1" xfId="21" applyNumberFormat="1" applyFont="1" applyFill="1" applyBorder="1" applyAlignment="1">
      <alignment horizontal="right"/>
    </xf>
    <xf numFmtId="164" fontId="0" fillId="8" borderId="0" xfId="21" applyNumberFormat="1" applyFont="1" applyFill="1" applyBorder="1" applyAlignment="1">
      <alignment horizontal="right"/>
    </xf>
    <xf numFmtId="3" fontId="0" fillId="0" borderId="1" xfId="4" applyNumberFormat="1" applyFont="1" applyFill="1" applyBorder="1" applyAlignment="1">
      <alignment horizontal="right" wrapText="1"/>
    </xf>
    <xf numFmtId="3" fontId="0" fillId="0" borderId="1" xfId="4" applyNumberFormat="1" applyFont="1" applyFill="1" applyBorder="1" applyAlignment="1">
      <alignment horizontal="right"/>
    </xf>
    <xf numFmtId="164" fontId="0" fillId="0" borderId="1" xfId="4" applyNumberFormat="1" applyFont="1" applyFill="1" applyBorder="1" applyAlignment="1">
      <alignment horizontal="right"/>
    </xf>
    <xf numFmtId="164" fontId="0" fillId="0" borderId="1" xfId="21" applyNumberFormat="1" applyFont="1" applyBorder="1" applyAlignment="1">
      <alignment horizontal="right"/>
    </xf>
    <xf numFmtId="164" fontId="0" fillId="8" borderId="1" xfId="4" applyNumberFormat="1" applyFont="1" applyFill="1" applyBorder="1" applyAlignment="1">
      <alignment horizontal="right"/>
    </xf>
    <xf numFmtId="164" fontId="18" fillId="8" borderId="1" xfId="21" applyNumberFormat="1" applyFont="1" applyFill="1" applyBorder="1" applyAlignment="1">
      <alignment horizontal="right"/>
    </xf>
    <xf numFmtId="0" fontId="18" fillId="0" borderId="0" xfId="4" applyFont="1" applyFill="1" applyAlignment="1">
      <alignment wrapText="1"/>
    </xf>
    <xf numFmtId="3" fontId="18" fillId="0" borderId="1" xfId="4" applyNumberFormat="1" applyFont="1" applyFill="1" applyBorder="1" applyAlignment="1">
      <alignment horizontal="right" wrapText="1"/>
    </xf>
    <xf numFmtId="3" fontId="18" fillId="0" borderId="1" xfId="4" applyNumberFormat="1" applyFont="1" applyFill="1" applyBorder="1" applyAlignment="1">
      <alignment horizontal="right"/>
    </xf>
    <xf numFmtId="164" fontId="18" fillId="0" borderId="1" xfId="21" applyNumberFormat="1" applyFont="1" applyBorder="1" applyAlignment="1">
      <alignment horizontal="right"/>
    </xf>
    <xf numFmtId="164" fontId="18" fillId="0" borderId="0" xfId="21" applyNumberFormat="1" applyFont="1" applyBorder="1" applyAlignment="1">
      <alignment horizontal="right"/>
    </xf>
    <xf numFmtId="0" fontId="18" fillId="8" borderId="0" xfId="4" applyFont="1" applyFill="1" applyAlignment="1">
      <alignment wrapText="1"/>
    </xf>
    <xf numFmtId="3" fontId="18" fillId="8" borderId="1" xfId="4" applyNumberFormat="1" applyFont="1" applyFill="1" applyBorder="1" applyAlignment="1">
      <alignment horizontal="right"/>
    </xf>
    <xf numFmtId="3" fontId="18" fillId="8" borderId="1" xfId="4" applyNumberFormat="1" applyFont="1" applyFill="1" applyBorder="1" applyAlignment="1">
      <alignment horizontal="right" wrapText="1"/>
    </xf>
    <xf numFmtId="164" fontId="18" fillId="8" borderId="1" xfId="4" applyNumberFormat="1" applyFont="1" applyFill="1" applyBorder="1" applyAlignment="1">
      <alignment horizontal="right"/>
    </xf>
    <xf numFmtId="164" fontId="18" fillId="0" borderId="1" xfId="21" applyNumberFormat="1" applyFont="1" applyBorder="1" applyAlignment="1">
      <alignment horizontal="right" wrapText="1"/>
    </xf>
    <xf numFmtId="164" fontId="18" fillId="0" borderId="1" xfId="4" applyNumberFormat="1" applyFont="1" applyFill="1" applyBorder="1" applyAlignment="1">
      <alignment horizontal="right"/>
    </xf>
    <xf numFmtId="164" fontId="18" fillId="0" borderId="1" xfId="4" applyNumberFormat="1" applyFont="1" applyFill="1" applyBorder="1" applyAlignment="1">
      <alignment wrapText="1"/>
    </xf>
    <xf numFmtId="0" fontId="39" fillId="0" borderId="0" xfId="11" applyFont="1" applyFill="1"/>
    <xf numFmtId="164" fontId="0" fillId="0" borderId="1" xfId="15" quotePrefix="1" applyNumberFormat="1" applyFont="1" applyFill="1" applyBorder="1" applyAlignment="1">
      <alignment horizontal="right"/>
    </xf>
    <xf numFmtId="164" fontId="0" fillId="8" borderId="1" xfId="15" quotePrefix="1" applyNumberFormat="1" applyFont="1" applyFill="1" applyBorder="1" applyAlignment="1">
      <alignment horizontal="right"/>
    </xf>
    <xf numFmtId="3" fontId="10" fillId="8" borderId="1" xfId="11" quotePrefix="1" applyNumberFormat="1" applyFill="1" applyBorder="1" applyAlignment="1">
      <alignment horizontal="right"/>
    </xf>
    <xf numFmtId="3" fontId="10" fillId="0" borderId="1" xfId="11" quotePrefix="1" applyNumberFormat="1" applyFill="1" applyBorder="1" applyAlignment="1">
      <alignment horizontal="right"/>
    </xf>
    <xf numFmtId="0" fontId="44" fillId="0" borderId="0" xfId="11" applyFont="1" applyFill="1" applyAlignment="1">
      <alignment wrapText="1"/>
    </xf>
    <xf numFmtId="0" fontId="9" fillId="0" borderId="0" xfId="11" applyFont="1" applyFill="1" applyAlignment="1">
      <alignment wrapText="1"/>
    </xf>
    <xf numFmtId="3" fontId="65" fillId="0" borderId="1" xfId="11" applyNumberFormat="1" applyFont="1" applyFill="1" applyBorder="1" applyAlignment="1">
      <alignment horizontal="right"/>
    </xf>
    <xf numFmtId="3" fontId="9" fillId="0" borderId="1" xfId="11" applyNumberFormat="1" applyFont="1" applyFill="1" applyBorder="1" applyAlignment="1">
      <alignment horizontal="right"/>
    </xf>
    <xf numFmtId="164" fontId="9" fillId="0" borderId="1" xfId="15" applyNumberFormat="1" applyFont="1" applyFill="1" applyBorder="1" applyAlignment="1">
      <alignment horizontal="right" wrapText="1"/>
    </xf>
    <xf numFmtId="164" fontId="9" fillId="0" borderId="1" xfId="15" applyNumberFormat="1" applyFont="1" applyFill="1" applyBorder="1" applyAlignment="1">
      <alignment horizontal="right"/>
    </xf>
    <xf numFmtId="0" fontId="9" fillId="8" borderId="0" xfId="11" applyFont="1" applyFill="1" applyAlignment="1">
      <alignment wrapText="1"/>
    </xf>
    <xf numFmtId="3" fontId="65" fillId="8" borderId="1" xfId="11" applyNumberFormat="1" applyFont="1" applyFill="1" applyBorder="1" applyAlignment="1">
      <alignment horizontal="right"/>
    </xf>
    <xf numFmtId="3" fontId="9" fillId="8" borderId="1" xfId="11" applyNumberFormat="1" applyFont="1" applyFill="1" applyBorder="1" applyAlignment="1">
      <alignment horizontal="right"/>
    </xf>
    <xf numFmtId="164" fontId="9" fillId="8" borderId="1" xfId="15" applyNumberFormat="1" applyFont="1" applyFill="1" applyBorder="1" applyAlignment="1">
      <alignment horizontal="right" wrapText="1"/>
    </xf>
    <xf numFmtId="164" fontId="9" fillId="8" borderId="1" xfId="15" applyNumberFormat="1" applyFont="1" applyFill="1" applyBorder="1" applyAlignment="1">
      <alignment horizontal="right"/>
    </xf>
    <xf numFmtId="3" fontId="65" fillId="8" borderId="1" xfId="11" quotePrefix="1" applyNumberFormat="1" applyFont="1" applyFill="1" applyBorder="1" applyAlignment="1">
      <alignment horizontal="right"/>
    </xf>
    <xf numFmtId="3" fontId="9" fillId="0" borderId="1" xfId="11" quotePrefix="1" applyNumberFormat="1" applyFont="1" applyFill="1" applyBorder="1" applyAlignment="1">
      <alignment horizontal="right"/>
    </xf>
    <xf numFmtId="164" fontId="9" fillId="0" borderId="1" xfId="15" quotePrefix="1" applyNumberFormat="1" applyFont="1" applyFill="1" applyBorder="1" applyAlignment="1">
      <alignment horizontal="right"/>
    </xf>
    <xf numFmtId="3" fontId="9" fillId="8" borderId="1" xfId="11" quotePrefix="1" applyNumberFormat="1" applyFont="1" applyFill="1" applyBorder="1" applyAlignment="1">
      <alignment horizontal="right"/>
    </xf>
    <xf numFmtId="3" fontId="65" fillId="0" borderId="1" xfId="11" quotePrefix="1" applyNumberFormat="1" applyFont="1" applyFill="1" applyBorder="1" applyAlignment="1">
      <alignment horizontal="right"/>
    </xf>
    <xf numFmtId="0" fontId="20" fillId="8" borderId="0" xfId="11" applyFont="1" applyFill="1" applyAlignment="1">
      <alignment wrapText="1"/>
    </xf>
    <xf numFmtId="3" fontId="20" fillId="8" borderId="1" xfId="11" applyNumberFormat="1" applyFont="1" applyFill="1" applyBorder="1" applyAlignment="1">
      <alignment horizontal="right" wrapText="1"/>
    </xf>
    <xf numFmtId="164" fontId="20" fillId="8" borderId="1" xfId="15" applyNumberFormat="1" applyFont="1" applyFill="1" applyBorder="1" applyAlignment="1">
      <alignment horizontal="right" wrapText="1"/>
    </xf>
    <xf numFmtId="3" fontId="20" fillId="8" borderId="1" xfId="11" applyNumberFormat="1" applyFont="1" applyFill="1" applyBorder="1" applyAlignment="1">
      <alignment horizontal="right"/>
    </xf>
    <xf numFmtId="164" fontId="20" fillId="8" borderId="1" xfId="15" applyNumberFormat="1" applyFont="1" applyFill="1" applyBorder="1" applyAlignment="1">
      <alignment horizontal="right"/>
    </xf>
    <xf numFmtId="0" fontId="20" fillId="0" borderId="0" xfId="11" applyFont="1" applyFill="1" applyAlignment="1">
      <alignment wrapText="1"/>
    </xf>
    <xf numFmtId="3" fontId="20" fillId="0" borderId="1" xfId="11" applyNumberFormat="1" applyFont="1" applyFill="1" applyBorder="1" applyAlignment="1">
      <alignment horizontal="right"/>
    </xf>
    <xf numFmtId="164" fontId="20" fillId="0" borderId="1" xfId="15" applyNumberFormat="1" applyFont="1" applyFill="1" applyBorder="1" applyAlignment="1">
      <alignment horizontal="right" wrapText="1"/>
    </xf>
    <xf numFmtId="164" fontId="20" fillId="0" borderId="1" xfId="15" applyNumberFormat="1" applyFont="1" applyFill="1" applyBorder="1" applyAlignment="1">
      <alignment horizontal="right"/>
    </xf>
    <xf numFmtId="3" fontId="66" fillId="0" borderId="1" xfId="11" applyNumberFormat="1" applyFont="1" applyFill="1" applyBorder="1" applyAlignment="1">
      <alignment horizontal="right"/>
    </xf>
    <xf numFmtId="0" fontId="20" fillId="8" borderId="1" xfId="11" applyFont="1" applyFill="1" applyBorder="1" applyAlignment="1">
      <alignment horizontal="right"/>
    </xf>
    <xf numFmtId="3" fontId="10" fillId="0" borderId="0" xfId="11" applyNumberFormat="1" applyAlignment="1">
      <alignment wrapText="1"/>
    </xf>
    <xf numFmtId="0" fontId="18" fillId="0" borderId="0" xfId="5" applyFont="1" applyFill="1" applyAlignment="1"/>
    <xf numFmtId="0" fontId="18" fillId="0" borderId="2" xfId="5" applyFont="1" applyFill="1" applyBorder="1" applyAlignment="1"/>
    <xf numFmtId="0" fontId="39" fillId="0" borderId="3" xfId="5" applyFont="1" applyFill="1" applyBorder="1" applyAlignment="1">
      <alignment horizontal="right" wrapText="1"/>
    </xf>
    <xf numFmtId="0" fontId="39" fillId="0" borderId="1" xfId="5" applyFont="1" applyFill="1" applyBorder="1" applyAlignment="1">
      <alignment horizontal="right" wrapText="1"/>
    </xf>
    <xf numFmtId="0" fontId="0" fillId="8" borderId="2" xfId="5" applyFont="1" applyFill="1" applyBorder="1" applyAlignment="1">
      <alignment wrapText="1"/>
    </xf>
    <xf numFmtId="3" fontId="0" fillId="8" borderId="3" xfId="5" applyNumberFormat="1" applyFont="1" applyFill="1" applyBorder="1" applyAlignment="1">
      <alignment horizontal="right"/>
    </xf>
    <xf numFmtId="164" fontId="10" fillId="8" borderId="3" xfId="5" applyNumberFormat="1" applyFont="1" applyFill="1" applyBorder="1" applyAlignment="1">
      <alignment horizontal="right"/>
    </xf>
    <xf numFmtId="164" fontId="0" fillId="8" borderId="3" xfId="5" applyNumberFormat="1" applyFont="1" applyFill="1" applyBorder="1" applyAlignment="1">
      <alignment horizontal="right"/>
    </xf>
    <xf numFmtId="3" fontId="0" fillId="8" borderId="1" xfId="5" applyNumberFormat="1" applyFont="1" applyFill="1" applyBorder="1" applyAlignment="1"/>
    <xf numFmtId="164" fontId="0" fillId="0" borderId="0" xfId="5" applyNumberFormat="1" applyFont="1" applyFill="1" applyAlignment="1"/>
    <xf numFmtId="3" fontId="0" fillId="0" borderId="0" xfId="5" applyNumberFormat="1" applyFont="1" applyFill="1" applyAlignment="1"/>
    <xf numFmtId="0" fontId="0" fillId="0" borderId="2" xfId="5" applyFont="1" applyFill="1" applyBorder="1" applyAlignment="1">
      <alignment wrapText="1"/>
    </xf>
    <xf numFmtId="3" fontId="0" fillId="0" borderId="3" xfId="5" applyNumberFormat="1" applyFont="1" applyFill="1" applyBorder="1" applyAlignment="1">
      <alignment horizontal="right"/>
    </xf>
    <xf numFmtId="3" fontId="10" fillId="0" borderId="3" xfId="5" applyNumberFormat="1" applyFont="1" applyFill="1" applyBorder="1" applyAlignment="1">
      <alignment horizontal="right"/>
    </xf>
    <xf numFmtId="3" fontId="0" fillId="0" borderId="1" xfId="5" applyNumberFormat="1" applyFont="1" applyFill="1" applyBorder="1" applyAlignment="1">
      <alignment horizontal="right"/>
    </xf>
    <xf numFmtId="164" fontId="10" fillId="8" borderId="3" xfId="5" quotePrefix="1" applyNumberFormat="1" applyFont="1" applyFill="1" applyBorder="1" applyAlignment="1">
      <alignment horizontal="right"/>
    </xf>
    <xf numFmtId="164" fontId="10" fillId="0" borderId="3" xfId="15" applyNumberFormat="1" applyFont="1" applyFill="1" applyBorder="1" applyAlignment="1">
      <alignment horizontal="right"/>
    </xf>
    <xf numFmtId="3" fontId="0" fillId="0" borderId="1" xfId="5" applyNumberFormat="1" applyFont="1" applyFill="1" applyBorder="1" applyAlignment="1"/>
    <xf numFmtId="164" fontId="0" fillId="8" borderId="3" xfId="5" quotePrefix="1" applyNumberFormat="1" applyFont="1" applyFill="1" applyBorder="1" applyAlignment="1">
      <alignment horizontal="right"/>
    </xf>
    <xf numFmtId="164" fontId="0" fillId="0" borderId="1" xfId="5" applyNumberFormat="1" applyFont="1" applyFill="1" applyBorder="1" applyAlignment="1">
      <alignment horizontal="right"/>
    </xf>
    <xf numFmtId="164" fontId="0" fillId="8" borderId="1" xfId="5" applyNumberFormat="1" applyFont="1" applyFill="1" applyBorder="1" applyAlignment="1">
      <alignment horizontal="right"/>
    </xf>
    <xf numFmtId="3" fontId="0" fillId="8" borderId="1" xfId="5" applyNumberFormat="1" applyFont="1" applyFill="1" applyBorder="1" applyAlignment="1">
      <alignment horizontal="right"/>
    </xf>
    <xf numFmtId="0" fontId="18" fillId="8" borderId="2" xfId="5" applyFont="1" applyFill="1" applyBorder="1" applyAlignment="1">
      <alignment wrapText="1"/>
    </xf>
    <xf numFmtId="3" fontId="18" fillId="8" borderId="3" xfId="5" applyNumberFormat="1" applyFont="1" applyFill="1" applyBorder="1" applyAlignment="1"/>
    <xf numFmtId="164" fontId="18" fillId="8" borderId="3" xfId="5" applyNumberFormat="1" applyFont="1" applyFill="1" applyBorder="1" applyAlignment="1">
      <alignment horizontal="right"/>
    </xf>
    <xf numFmtId="3" fontId="18" fillId="8" borderId="1" xfId="5" applyNumberFormat="1" applyFont="1" applyFill="1" applyBorder="1" applyAlignment="1"/>
    <xf numFmtId="0" fontId="18" fillId="0" borderId="2" xfId="5" applyFont="1" applyFill="1" applyBorder="1" applyAlignment="1">
      <alignment wrapText="1"/>
    </xf>
    <xf numFmtId="3" fontId="18" fillId="0" borderId="3" xfId="5" applyNumberFormat="1" applyFont="1" applyFill="1" applyBorder="1" applyAlignment="1">
      <alignment horizontal="right"/>
    </xf>
    <xf numFmtId="164" fontId="18" fillId="0" borderId="3" xfId="15" applyNumberFormat="1" applyFont="1" applyFill="1" applyBorder="1" applyAlignment="1">
      <alignment horizontal="right"/>
    </xf>
    <xf numFmtId="164" fontId="18" fillId="0" borderId="3" xfId="5" applyNumberFormat="1" applyFont="1" applyFill="1" applyBorder="1" applyAlignment="1">
      <alignment horizontal="right"/>
    </xf>
    <xf numFmtId="3" fontId="18" fillId="0" borderId="1" xfId="5" applyNumberFormat="1" applyFont="1" applyFill="1" applyBorder="1" applyAlignment="1"/>
    <xf numFmtId="164" fontId="18" fillId="8" borderId="1" xfId="5" applyNumberFormat="1" applyFont="1" applyFill="1" applyBorder="1" applyAlignment="1">
      <alignment horizontal="right"/>
    </xf>
    <xf numFmtId="0" fontId="10" fillId="0" borderId="3" xfId="11" applyFill="1" applyBorder="1" applyAlignment="1"/>
    <xf numFmtId="3" fontId="10" fillId="0" borderId="3" xfId="11" applyNumberFormat="1" applyFill="1" applyBorder="1" applyAlignment="1">
      <alignment horizontal="right" vertical="center" wrapText="1"/>
    </xf>
    <xf numFmtId="3" fontId="10" fillId="0" borderId="1" xfId="11" applyNumberFormat="1" applyFill="1" applyBorder="1" applyAlignment="1">
      <alignment horizontal="right" vertical="center" wrapText="1"/>
    </xf>
    <xf numFmtId="3" fontId="10" fillId="0" borderId="0" xfId="11" applyNumberFormat="1" applyFill="1" applyBorder="1" applyAlignment="1">
      <alignment horizontal="right" vertical="center" wrapText="1"/>
    </xf>
    <xf numFmtId="3" fontId="10" fillId="0" borderId="3" xfId="11" applyNumberFormat="1" applyFill="1" applyBorder="1" applyAlignment="1">
      <alignment horizontal="right" vertical="center"/>
    </xf>
    <xf numFmtId="3" fontId="10" fillId="0" borderId="1" xfId="11" applyNumberFormat="1" applyFill="1" applyBorder="1" applyAlignment="1">
      <alignment horizontal="right" vertical="center"/>
    </xf>
    <xf numFmtId="3" fontId="10" fillId="0" borderId="0" xfId="11" applyNumberFormat="1" applyFill="1" applyBorder="1" applyAlignment="1">
      <alignment horizontal="right" vertical="center"/>
    </xf>
    <xf numFmtId="0" fontId="10" fillId="8" borderId="3" xfId="11" applyFill="1" applyBorder="1" applyAlignment="1"/>
    <xf numFmtId="0" fontId="10" fillId="8" borderId="3" xfId="11" applyFill="1" applyBorder="1" applyAlignment="1">
      <alignment horizontal="right"/>
    </xf>
    <xf numFmtId="0" fontId="18" fillId="8" borderId="3" xfId="11" applyFont="1" applyFill="1" applyBorder="1" applyAlignment="1"/>
    <xf numFmtId="3" fontId="18" fillId="8" borderId="3" xfId="11" quotePrefix="1" applyNumberFormat="1" applyFont="1" applyFill="1" applyBorder="1" applyAlignment="1">
      <alignment horizontal="right"/>
    </xf>
    <xf numFmtId="0" fontId="18" fillId="0" borderId="3" xfId="11" applyFont="1" applyFill="1" applyBorder="1" applyAlignment="1"/>
    <xf numFmtId="3" fontId="18" fillId="0" borderId="3" xfId="11" applyNumberFormat="1" applyFont="1" applyFill="1" applyBorder="1" applyAlignment="1">
      <alignment horizontal="right" vertical="center"/>
    </xf>
    <xf numFmtId="3" fontId="18" fillId="0" borderId="1" xfId="11" applyNumberFormat="1" applyFont="1" applyFill="1" applyBorder="1" applyAlignment="1">
      <alignment horizontal="right" vertical="center" wrapText="1"/>
    </xf>
    <xf numFmtId="3" fontId="18" fillId="0" borderId="0" xfId="11" applyNumberFormat="1" applyFont="1" applyFill="1" applyBorder="1" applyAlignment="1">
      <alignment horizontal="right" vertical="center" wrapText="1"/>
    </xf>
    <xf numFmtId="3" fontId="18" fillId="0" borderId="1" xfId="11" applyNumberFormat="1" applyFont="1" applyFill="1" applyBorder="1" applyAlignment="1">
      <alignment horizontal="right" vertical="center"/>
    </xf>
    <xf numFmtId="3" fontId="18" fillId="0" borderId="0" xfId="11" applyNumberFormat="1" applyFont="1" applyFill="1" applyBorder="1" applyAlignment="1">
      <alignment horizontal="right" vertical="center"/>
    </xf>
    <xf numFmtId="3" fontId="18" fillId="0" borderId="3" xfId="11" applyNumberFormat="1" applyFont="1" applyFill="1" applyBorder="1" applyAlignment="1">
      <alignment horizontal="right" vertical="center" wrapText="1"/>
    </xf>
    <xf numFmtId="0" fontId="10" fillId="5" borderId="0" xfId="11" applyFont="1" applyFill="1" applyBorder="1" applyAlignment="1">
      <alignment wrapText="1"/>
    </xf>
    <xf numFmtId="0" fontId="44" fillId="5" borderId="0" xfId="11" applyFont="1" applyFill="1" applyBorder="1" applyAlignment="1">
      <alignment wrapText="1"/>
    </xf>
    <xf numFmtId="0" fontId="44" fillId="5" borderId="0" xfId="11" applyFont="1" applyFill="1" applyBorder="1" applyAlignment="1">
      <alignment horizontal="right" wrapText="1"/>
    </xf>
    <xf numFmtId="0" fontId="10" fillId="0" borderId="0" xfId="11" applyFont="1" applyFill="1" applyBorder="1" applyAlignment="1">
      <alignment vertical="top" wrapText="1"/>
    </xf>
    <xf numFmtId="3" fontId="10" fillId="0" borderId="0" xfId="11" applyNumberFormat="1" applyFont="1" applyFill="1" applyBorder="1" applyAlignment="1">
      <alignment horizontal="right" vertical="center" wrapText="1"/>
    </xf>
    <xf numFmtId="9" fontId="10" fillId="0" borderId="0" xfId="11" applyNumberFormat="1" applyFont="1" applyFill="1" applyBorder="1" applyAlignment="1">
      <alignment horizontal="right" vertical="center" wrapText="1"/>
    </xf>
    <xf numFmtId="0" fontId="10" fillId="5" borderId="0" xfId="11" applyFont="1" applyFill="1" applyBorder="1" applyAlignment="1">
      <alignment vertical="top" wrapText="1"/>
    </xf>
    <xf numFmtId="0" fontId="10" fillId="5" borderId="0" xfId="11" applyFont="1" applyFill="1" applyBorder="1" applyAlignment="1">
      <alignment horizontal="right" vertical="center" wrapText="1"/>
    </xf>
    <xf numFmtId="9" fontId="10" fillId="5" borderId="0" xfId="11" applyNumberFormat="1" applyFont="1" applyFill="1" applyBorder="1" applyAlignment="1">
      <alignment horizontal="right" vertical="center" wrapText="1"/>
    </xf>
    <xf numFmtId="0" fontId="0" fillId="5" borderId="0" xfId="15" applyNumberFormat="1" applyFont="1" applyFill="1" applyBorder="1" applyAlignment="1">
      <alignment horizontal="right" vertical="center" wrapText="1"/>
    </xf>
    <xf numFmtId="0" fontId="3" fillId="5" borderId="0" xfId="11" applyFont="1" applyFill="1" applyBorder="1" applyAlignment="1">
      <alignment horizontal="right" wrapText="1"/>
    </xf>
    <xf numFmtId="3" fontId="10" fillId="5" borderId="0" xfId="11" applyNumberFormat="1" applyFont="1" applyFill="1" applyBorder="1" applyAlignment="1">
      <alignment horizontal="right" vertical="center" wrapText="1"/>
    </xf>
    <xf numFmtId="0" fontId="3" fillId="5" borderId="0" xfId="11" applyFont="1" applyFill="1" applyBorder="1" applyAlignment="1">
      <alignment vertical="top" wrapText="1"/>
    </xf>
    <xf numFmtId="9" fontId="3" fillId="5" borderId="0" xfId="15" applyFont="1" applyFill="1" applyBorder="1" applyAlignment="1">
      <alignment horizontal="right" wrapText="1"/>
    </xf>
    <xf numFmtId="3" fontId="3" fillId="5" borderId="0" xfId="11" applyNumberFormat="1" applyFont="1" applyFill="1" applyBorder="1" applyAlignment="1">
      <alignment horizontal="right" wrapText="1"/>
    </xf>
    <xf numFmtId="0" fontId="3" fillId="0" borderId="0" xfId="11" applyFont="1" applyFill="1" applyBorder="1" applyAlignment="1">
      <alignment vertical="top" wrapText="1"/>
    </xf>
    <xf numFmtId="3" fontId="3" fillId="0" borderId="0" xfId="11" applyNumberFormat="1" applyFont="1" applyFill="1" applyBorder="1" applyAlignment="1">
      <alignment horizontal="right" vertical="center" wrapText="1"/>
    </xf>
    <xf numFmtId="9" fontId="3" fillId="0" borderId="0" xfId="11" applyNumberFormat="1" applyFont="1" applyFill="1" applyBorder="1" applyAlignment="1">
      <alignment horizontal="right" vertical="center" wrapText="1"/>
    </xf>
    <xf numFmtId="164" fontId="0" fillId="0" borderId="1" xfId="15" applyNumberFormat="1" applyFont="1" applyBorder="1"/>
    <xf numFmtId="0" fontId="10" fillId="8" borderId="0" xfId="11" applyFont="1" applyFill="1" applyAlignment="1">
      <alignment wrapText="1"/>
    </xf>
    <xf numFmtId="3" fontId="10" fillId="8" borderId="1" xfId="11" applyNumberFormat="1" applyFont="1" applyFill="1" applyBorder="1"/>
    <xf numFmtId="0" fontId="10" fillId="0" borderId="3" xfId="11" applyFill="1" applyBorder="1" applyAlignment="1">
      <alignment vertical="center"/>
    </xf>
    <xf numFmtId="0" fontId="10" fillId="0" borderId="3" xfId="11" applyFill="1" applyBorder="1" applyAlignment="1">
      <alignment horizontal="right" vertical="center"/>
    </xf>
    <xf numFmtId="0" fontId="10" fillId="8" borderId="3" xfId="11" applyFill="1" applyBorder="1" applyAlignment="1">
      <alignment vertical="center"/>
    </xf>
    <xf numFmtId="0" fontId="10" fillId="8" borderId="3" xfId="11" applyFill="1" applyBorder="1" applyAlignment="1">
      <alignment horizontal="right" vertical="center"/>
    </xf>
    <xf numFmtId="0" fontId="18" fillId="8" borderId="2" xfId="11" applyFont="1" applyFill="1" applyBorder="1"/>
    <xf numFmtId="0" fontId="18" fillId="8" borderId="3" xfId="11" applyFont="1" applyFill="1" applyBorder="1"/>
    <xf numFmtId="0" fontId="18" fillId="8" borderId="3" xfId="11" applyFont="1" applyFill="1" applyBorder="1" applyAlignment="1">
      <alignment vertical="center"/>
    </xf>
    <xf numFmtId="0" fontId="18" fillId="8" borderId="3" xfId="11" applyFont="1" applyFill="1" applyBorder="1" applyAlignment="1">
      <alignment horizontal="right" vertical="center"/>
    </xf>
    <xf numFmtId="0" fontId="39" fillId="0" borderId="0" xfId="11" applyFont="1" applyAlignment="1"/>
    <xf numFmtId="0" fontId="18" fillId="0" borderId="2" xfId="11" applyFont="1" applyFill="1" applyBorder="1"/>
    <xf numFmtId="0" fontId="18" fillId="0" borderId="3" xfId="11" applyFont="1" applyFill="1" applyBorder="1" applyAlignment="1">
      <alignment wrapText="1"/>
    </xf>
    <xf numFmtId="0" fontId="18" fillId="0" borderId="1" xfId="11" applyFont="1" applyFill="1" applyBorder="1" applyAlignment="1">
      <alignment wrapText="1"/>
    </xf>
    <xf numFmtId="164" fontId="10" fillId="0" borderId="3" xfId="11" applyNumberFormat="1" applyFill="1" applyBorder="1"/>
    <xf numFmtId="0" fontId="1" fillId="0" borderId="0" xfId="23"/>
    <xf numFmtId="164" fontId="10" fillId="8" borderId="3" xfId="11" applyNumberFormat="1" applyFill="1" applyBorder="1"/>
    <xf numFmtId="0" fontId="1" fillId="0" borderId="0" xfId="24"/>
    <xf numFmtId="164" fontId="18" fillId="0" borderId="3" xfId="11" applyNumberFormat="1" applyFont="1" applyFill="1" applyBorder="1"/>
    <xf numFmtId="164" fontId="18" fillId="0" borderId="1" xfId="11" applyNumberFormat="1" applyFont="1" applyFill="1" applyBorder="1"/>
    <xf numFmtId="164" fontId="10" fillId="0" borderId="3" xfId="11" applyNumberFormat="1" applyFont="1" applyFill="1" applyBorder="1"/>
    <xf numFmtId="164" fontId="10" fillId="0" borderId="1" xfId="11" applyNumberFormat="1" applyFont="1" applyFill="1" applyBorder="1"/>
    <xf numFmtId="3" fontId="18" fillId="8" borderId="3" xfId="11" applyNumberFormat="1" applyFont="1" applyFill="1" applyBorder="1"/>
    <xf numFmtId="164" fontId="18" fillId="8" borderId="3" xfId="11" applyNumberFormat="1" applyFont="1" applyFill="1" applyBorder="1"/>
    <xf numFmtId="164" fontId="18" fillId="8" borderId="3" xfId="15" applyNumberFormat="1" applyFont="1" applyFill="1" applyBorder="1"/>
    <xf numFmtId="164" fontId="10" fillId="8" borderId="3" xfId="11" applyNumberFormat="1" applyFont="1" applyFill="1" applyBorder="1"/>
    <xf numFmtId="164" fontId="43" fillId="0" borderId="0" xfId="11" applyNumberFormat="1" applyFont="1"/>
    <xf numFmtId="164" fontId="43" fillId="0" borderId="0" xfId="11" applyNumberFormat="1" applyFont="1" applyFill="1"/>
    <xf numFmtId="0" fontId="22" fillId="0" borderId="0" xfId="0" applyFont="1" applyFill="1" applyAlignment="1">
      <alignment vertical="center"/>
    </xf>
    <xf numFmtId="0" fontId="9" fillId="5" borderId="0" xfId="0" applyFont="1" applyFill="1" applyBorder="1" applyAlignment="1">
      <alignment vertical="center" wrapText="1"/>
    </xf>
    <xf numFmtId="0" fontId="20" fillId="0" borderId="0" xfId="0" applyFont="1" applyBorder="1" applyAlignment="1">
      <alignment horizontal="center" vertical="center" wrapText="1"/>
    </xf>
    <xf numFmtId="0" fontId="9" fillId="5" borderId="0" xfId="0" applyFont="1" applyFill="1" applyBorder="1" applyAlignment="1">
      <alignment vertical="center"/>
    </xf>
    <xf numFmtId="3" fontId="9" fillId="5" borderId="0" xfId="0" applyNumberFormat="1" applyFont="1" applyFill="1" applyBorder="1" applyAlignment="1">
      <alignment horizontal="right" vertical="center"/>
    </xf>
    <xf numFmtId="3" fontId="9" fillId="5" borderId="0" xfId="0" applyNumberFormat="1" applyFont="1" applyFill="1" applyBorder="1" applyAlignment="1">
      <alignment vertical="center"/>
    </xf>
    <xf numFmtId="0" fontId="9" fillId="0" borderId="0" xfId="0" applyFont="1" applyBorder="1" applyAlignment="1">
      <alignment vertical="center"/>
    </xf>
    <xf numFmtId="3" fontId="9" fillId="0" borderId="0" xfId="0" applyNumberFormat="1" applyFont="1" applyBorder="1" applyAlignment="1">
      <alignment horizontal="right" vertical="center"/>
    </xf>
    <xf numFmtId="164" fontId="9" fillId="0" borderId="0" xfId="0" applyNumberFormat="1" applyFont="1" applyBorder="1" applyAlignment="1">
      <alignment horizontal="right" vertical="center"/>
    </xf>
    <xf numFmtId="3" fontId="9" fillId="11" borderId="0" xfId="0" applyNumberFormat="1" applyFont="1" applyFill="1" applyBorder="1" applyAlignment="1">
      <alignment horizontal="right" vertical="center"/>
    </xf>
    <xf numFmtId="164" fontId="9" fillId="11" borderId="0" xfId="0" applyNumberFormat="1" applyFont="1" applyFill="1" applyBorder="1" applyAlignment="1">
      <alignment horizontal="right" vertical="center"/>
    </xf>
    <xf numFmtId="164" fontId="9" fillId="5" borderId="0" xfId="0" applyNumberFormat="1" applyFont="1" applyFill="1" applyBorder="1" applyAlignment="1">
      <alignment horizontal="right" vertical="center"/>
    </xf>
    <xf numFmtId="0" fontId="9" fillId="0" borderId="0" xfId="0" applyFont="1" applyFill="1" applyBorder="1" applyAlignment="1">
      <alignment vertical="center"/>
    </xf>
    <xf numFmtId="0" fontId="47" fillId="0" borderId="0" xfId="0" applyFont="1" applyAlignment="1">
      <alignment vertical="center"/>
    </xf>
    <xf numFmtId="0" fontId="4" fillId="0" borderId="0" xfId="3" applyAlignment="1">
      <alignment vertical="center"/>
    </xf>
    <xf numFmtId="0" fontId="7" fillId="0" borderId="0" xfId="0" applyFont="1" applyBorder="1" applyAlignment="1">
      <alignment vertical="center"/>
    </xf>
    <xf numFmtId="3" fontId="7" fillId="0" borderId="0" xfId="0" applyNumberFormat="1" applyFont="1" applyBorder="1" applyAlignment="1">
      <alignment vertical="center"/>
    </xf>
    <xf numFmtId="0" fontId="7" fillId="5" borderId="0" xfId="0" applyFont="1" applyFill="1" applyBorder="1" applyAlignment="1">
      <alignment vertical="center"/>
    </xf>
    <xf numFmtId="3" fontId="7" fillId="5" borderId="0" xfId="0" applyNumberFormat="1" applyFont="1" applyFill="1" applyBorder="1" applyAlignment="1">
      <alignment vertical="center"/>
    </xf>
    <xf numFmtId="0" fontId="7" fillId="5" borderId="0" xfId="0" applyFont="1" applyFill="1" applyBorder="1" applyAlignment="1">
      <alignment horizontal="right" vertical="center"/>
    </xf>
    <xf numFmtId="0" fontId="7" fillId="7" borderId="0" xfId="0" applyFont="1" applyFill="1" applyBorder="1" applyAlignment="1">
      <alignment vertical="center"/>
    </xf>
    <xf numFmtId="3" fontId="7" fillId="7" borderId="0" xfId="0" applyNumberFormat="1" applyFont="1" applyFill="1" applyBorder="1" applyAlignment="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9" fillId="0" borderId="2" xfId="0" applyFont="1" applyBorder="1" applyAlignment="1">
      <alignment vertical="center" wrapText="1"/>
    </xf>
    <xf numFmtId="0" fontId="9" fillId="0" borderId="3" xfId="0" applyFont="1" applyBorder="1" applyAlignment="1">
      <alignment vertical="center"/>
    </xf>
    <xf numFmtId="3" fontId="9" fillId="0" borderId="3" xfId="0" applyNumberFormat="1" applyFont="1" applyBorder="1" applyAlignment="1">
      <alignment horizontal="right" vertical="center"/>
    </xf>
    <xf numFmtId="3" fontId="9" fillId="0" borderId="1" xfId="0" applyNumberFormat="1" applyFont="1" applyBorder="1" applyAlignment="1">
      <alignment horizontal="right" vertical="center"/>
    </xf>
    <xf numFmtId="0" fontId="9" fillId="5" borderId="2" xfId="0" applyFont="1" applyFill="1" applyBorder="1" applyAlignment="1">
      <alignment vertical="center" wrapText="1"/>
    </xf>
    <xf numFmtId="0" fontId="9" fillId="5" borderId="3" xfId="0" applyFont="1" applyFill="1" applyBorder="1" applyAlignment="1">
      <alignment vertical="center"/>
    </xf>
    <xf numFmtId="9" fontId="9" fillId="5" borderId="3" xfId="0" applyNumberFormat="1" applyFont="1" applyFill="1" applyBorder="1" applyAlignment="1">
      <alignment horizontal="right" vertical="center"/>
    </xf>
    <xf numFmtId="9" fontId="9" fillId="5" borderId="1" xfId="0" applyNumberFormat="1" applyFont="1" applyFill="1" applyBorder="1" applyAlignment="1">
      <alignment horizontal="right" vertical="center"/>
    </xf>
    <xf numFmtId="0" fontId="20" fillId="5" borderId="2" xfId="0" applyFont="1" applyFill="1" applyBorder="1" applyAlignment="1">
      <alignment vertical="center" wrapText="1"/>
    </xf>
    <xf numFmtId="0" fontId="20" fillId="0" borderId="2" xfId="0" applyFont="1" applyBorder="1" applyAlignment="1">
      <alignment vertical="center" wrapText="1"/>
    </xf>
    <xf numFmtId="0" fontId="20" fillId="0" borderId="3" xfId="0" applyFont="1" applyBorder="1" applyAlignment="1">
      <alignment vertical="center"/>
    </xf>
    <xf numFmtId="3" fontId="20" fillId="0" borderId="3" xfId="0" applyNumberFormat="1" applyFont="1" applyBorder="1" applyAlignment="1">
      <alignment horizontal="right" vertical="center"/>
    </xf>
    <xf numFmtId="3" fontId="20" fillId="0" borderId="1" xfId="0" applyNumberFormat="1" applyFont="1" applyBorder="1" applyAlignment="1">
      <alignment horizontal="right" vertical="center"/>
    </xf>
    <xf numFmtId="9" fontId="20" fillId="5" borderId="3" xfId="0" applyNumberFormat="1" applyFont="1" applyFill="1" applyBorder="1" applyAlignment="1">
      <alignment horizontal="right" vertical="center"/>
    </xf>
    <xf numFmtId="9" fontId="20" fillId="5" borderId="1" xfId="0" applyNumberFormat="1" applyFont="1" applyFill="1" applyBorder="1" applyAlignment="1">
      <alignment horizontal="right" vertical="center"/>
    </xf>
    <xf numFmtId="0" fontId="20" fillId="5" borderId="1" xfId="0" applyFont="1" applyFill="1" applyBorder="1" applyAlignment="1">
      <alignment horizontal="right" vertical="center"/>
    </xf>
    <xf numFmtId="9" fontId="20" fillId="5" borderId="1" xfId="2" applyFont="1" applyFill="1" applyBorder="1" applyAlignment="1">
      <alignment horizontal="right" vertical="center"/>
    </xf>
    <xf numFmtId="0" fontId="0" fillId="5" borderId="2" xfId="0" applyFont="1" applyFill="1" applyBorder="1" applyAlignment="1">
      <alignment vertical="center" wrapText="1"/>
    </xf>
    <xf numFmtId="0" fontId="0" fillId="0" borderId="2" xfId="0" applyFont="1" applyBorder="1" applyAlignment="1">
      <alignment wrapText="1"/>
    </xf>
    <xf numFmtId="3" fontId="0" fillId="0" borderId="0" xfId="0" applyNumberFormat="1" applyFont="1" applyBorder="1"/>
    <xf numFmtId="3" fontId="0" fillId="5" borderId="0" xfId="0" applyNumberFormat="1" applyFont="1" applyFill="1" applyBorder="1"/>
    <xf numFmtId="0" fontId="0" fillId="7" borderId="0" xfId="0" applyFont="1" applyFill="1" applyBorder="1"/>
    <xf numFmtId="3" fontId="0" fillId="7" borderId="0" xfId="0" applyNumberFormat="1" applyFont="1" applyFill="1" applyBorder="1"/>
    <xf numFmtId="0" fontId="0" fillId="5" borderId="0" xfId="0" applyFont="1" applyFill="1" applyBorder="1" applyAlignment="1">
      <alignment vertical="center"/>
    </xf>
    <xf numFmtId="0" fontId="44" fillId="5" borderId="0" xfId="0" applyFont="1" applyFill="1" applyBorder="1" applyAlignment="1">
      <alignment horizontal="center" wrapText="1"/>
    </xf>
    <xf numFmtId="0" fontId="3" fillId="0" borderId="0" xfId="0" applyFont="1" applyBorder="1" applyAlignment="1">
      <alignment vertical="center"/>
    </xf>
    <xf numFmtId="0" fontId="30" fillId="0" borderId="0" xfId="0" applyFont="1" applyBorder="1" applyAlignment="1">
      <alignment horizontal="right" vertical="center"/>
    </xf>
    <xf numFmtId="3" fontId="0" fillId="5" borderId="0" xfId="0" applyNumberFormat="1" applyFont="1" applyFill="1" applyBorder="1" applyAlignment="1">
      <alignment horizontal="right" vertical="center"/>
    </xf>
    <xf numFmtId="164" fontId="0" fillId="5" borderId="0" xfId="2" applyNumberFormat="1" applyFont="1" applyFill="1" applyBorder="1" applyAlignment="1">
      <alignment horizontal="right" vertical="center"/>
    </xf>
    <xf numFmtId="0" fontId="0" fillId="0" borderId="0" xfId="0" applyFont="1" applyBorder="1" applyAlignment="1">
      <alignment vertical="center"/>
    </xf>
    <xf numFmtId="3" fontId="0" fillId="0" borderId="0" xfId="0" applyNumberFormat="1" applyFont="1" applyBorder="1" applyAlignment="1">
      <alignment horizontal="right" vertical="center"/>
    </xf>
    <xf numFmtId="164" fontId="0" fillId="0" borderId="0" xfId="2" applyNumberFormat="1" applyFont="1" applyBorder="1" applyAlignment="1">
      <alignment horizontal="right" vertical="center"/>
    </xf>
    <xf numFmtId="0" fontId="3" fillId="0" borderId="0" xfId="0" applyFont="1" applyFill="1" applyAlignment="1">
      <alignment vertical="center"/>
    </xf>
    <xf numFmtId="0" fontId="30" fillId="0" borderId="0" xfId="0" applyFont="1" applyBorder="1" applyAlignment="1">
      <alignment vertical="center" wrapText="1"/>
    </xf>
    <xf numFmtId="0" fontId="31" fillId="0" borderId="0" xfId="0" applyFont="1" applyBorder="1" applyAlignment="1">
      <alignment horizontal="right" vertical="center"/>
    </xf>
    <xf numFmtId="164" fontId="9" fillId="5" borderId="0" xfId="2" applyNumberFormat="1" applyFont="1" applyFill="1" applyBorder="1" applyAlignment="1">
      <alignment horizontal="right" vertical="center"/>
    </xf>
    <xf numFmtId="164" fontId="33" fillId="5" borderId="0" xfId="2" applyNumberFormat="1" applyFont="1" applyFill="1" applyBorder="1" applyAlignment="1">
      <alignment horizontal="right" vertical="center"/>
    </xf>
    <xf numFmtId="164" fontId="9" fillId="0" borderId="0" xfId="2" applyNumberFormat="1" applyFont="1" applyBorder="1" applyAlignment="1">
      <alignment horizontal="right" vertical="center"/>
    </xf>
    <xf numFmtId="164" fontId="33" fillId="0" borderId="0" xfId="2" applyNumberFormat="1" applyFont="1" applyBorder="1" applyAlignment="1">
      <alignment horizontal="right" vertical="center"/>
    </xf>
    <xf numFmtId="0" fontId="9" fillId="7" borderId="0" xfId="0" applyFont="1" applyFill="1" applyBorder="1" applyAlignment="1">
      <alignment vertical="center"/>
    </xf>
    <xf numFmtId="3" fontId="9" fillId="7" borderId="0" xfId="0" applyNumberFormat="1" applyFont="1" applyFill="1" applyBorder="1" applyAlignment="1">
      <alignment horizontal="right" vertical="center"/>
    </xf>
    <xf numFmtId="164" fontId="9" fillId="7" borderId="0" xfId="2" applyNumberFormat="1" applyFont="1" applyFill="1" applyBorder="1" applyAlignment="1">
      <alignment horizontal="right" vertical="center"/>
    </xf>
    <xf numFmtId="164" fontId="33" fillId="7" borderId="0" xfId="2" applyNumberFormat="1" applyFont="1" applyFill="1" applyBorder="1" applyAlignment="1">
      <alignment horizontal="right" vertical="center"/>
    </xf>
    <xf numFmtId="0" fontId="44" fillId="5" borderId="0" xfId="0" applyFont="1" applyFill="1" applyBorder="1" applyAlignment="1">
      <alignment horizontal="right" vertical="center" wrapText="1"/>
    </xf>
    <xf numFmtId="0" fontId="0" fillId="0" borderId="0" xfId="0" applyFont="1" applyAlignment="1">
      <alignment horizontal="center" vertical="center" wrapText="1"/>
    </xf>
    <xf numFmtId="164" fontId="0" fillId="0" borderId="0" xfId="0" applyNumberFormat="1" applyFont="1" applyBorder="1"/>
    <xf numFmtId="164" fontId="0" fillId="5" borderId="0" xfId="0" applyNumberFormat="1" applyFont="1" applyFill="1" applyBorder="1"/>
    <xf numFmtId="0" fontId="3" fillId="0" borderId="0" xfId="0" applyFont="1" applyBorder="1"/>
    <xf numFmtId="164" fontId="3" fillId="0" borderId="0" xfId="0" applyNumberFormat="1" applyFont="1" applyBorder="1"/>
    <xf numFmtId="0" fontId="16" fillId="0" borderId="0" xfId="0" applyFont="1" applyFill="1" applyAlignment="1">
      <alignment vertical="center"/>
    </xf>
    <xf numFmtId="0" fontId="68" fillId="0" borderId="0" xfId="0" applyFont="1" applyAlignment="1">
      <alignment vertical="center"/>
    </xf>
    <xf numFmtId="0" fontId="44" fillId="5" borderId="2" xfId="0" applyFont="1" applyFill="1" applyBorder="1" applyAlignment="1">
      <alignment wrapText="1"/>
    </xf>
    <xf numFmtId="0" fontId="14" fillId="0" borderId="2" xfId="0" applyFont="1" applyBorder="1" applyAlignment="1">
      <alignment vertical="center" wrapText="1"/>
    </xf>
    <xf numFmtId="9" fontId="14" fillId="0" borderId="2" xfId="0" applyNumberFormat="1" applyFont="1" applyBorder="1" applyAlignment="1">
      <alignment vertical="center" wrapText="1"/>
    </xf>
    <xf numFmtId="0" fontId="14" fillId="5" borderId="2" xfId="0" applyFont="1" applyFill="1" applyBorder="1" applyAlignment="1">
      <alignment vertical="center" wrapText="1"/>
    </xf>
    <xf numFmtId="9" fontId="14" fillId="5" borderId="2" xfId="0" applyNumberFormat="1" applyFont="1" applyFill="1" applyBorder="1" applyAlignment="1">
      <alignment vertical="center" wrapText="1"/>
    </xf>
    <xf numFmtId="9" fontId="14" fillId="0" borderId="1" xfId="0" applyNumberFormat="1" applyFont="1" applyBorder="1" applyAlignment="1">
      <alignment horizontal="right" vertical="center"/>
    </xf>
    <xf numFmtId="0" fontId="44" fillId="5" borderId="0" xfId="0" applyFont="1" applyFill="1" applyBorder="1" applyAlignment="1">
      <alignment horizontal="center" vertical="center" wrapText="1"/>
    </xf>
    <xf numFmtId="0" fontId="20" fillId="5" borderId="0" xfId="26" applyNumberFormat="1" applyFont="1" applyFill="1" applyBorder="1" applyAlignment="1">
      <alignment horizontal="left"/>
    </xf>
    <xf numFmtId="0" fontId="20" fillId="0" borderId="0" xfId="26" applyNumberFormat="1" applyFont="1" applyBorder="1" applyAlignment="1">
      <alignment horizontal="left" wrapText="1"/>
    </xf>
    <xf numFmtId="0" fontId="9" fillId="5" borderId="0" xfId="36" applyNumberFormat="1" applyFont="1" applyFill="1" applyBorder="1" applyAlignment="1">
      <alignment horizontal="left" vertical="top" wrapText="1"/>
    </xf>
    <xf numFmtId="171" fontId="9" fillId="5" borderId="1" xfId="37" applyNumberFormat="1" applyFont="1" applyFill="1" applyBorder="1" applyAlignment="1">
      <alignment horizontal="right" vertical="center"/>
    </xf>
    <xf numFmtId="172" fontId="9" fillId="5" borderId="1" xfId="38" applyNumberFormat="1" applyFont="1" applyFill="1" applyBorder="1" applyAlignment="1">
      <alignment horizontal="right" vertical="center"/>
    </xf>
    <xf numFmtId="171" fontId="9" fillId="5" borderId="1" xfId="39" applyNumberFormat="1" applyFont="1" applyFill="1" applyBorder="1" applyAlignment="1">
      <alignment horizontal="right" vertical="center"/>
    </xf>
    <xf numFmtId="172" fontId="9" fillId="5" borderId="1" xfId="40" applyNumberFormat="1" applyFont="1" applyFill="1" applyBorder="1" applyAlignment="1">
      <alignment horizontal="right" vertical="center"/>
    </xf>
    <xf numFmtId="171" fontId="9" fillId="5" borderId="1" xfId="41" applyNumberFormat="1" applyFont="1" applyFill="1" applyBorder="1" applyAlignment="1">
      <alignment horizontal="right" vertical="center"/>
    </xf>
    <xf numFmtId="171" fontId="33" fillId="5" borderId="1" xfId="39" applyNumberFormat="1" applyFont="1" applyFill="1" applyBorder="1" applyAlignment="1">
      <alignment horizontal="right" vertical="center"/>
    </xf>
    <xf numFmtId="172" fontId="27" fillId="5" borderId="1" xfId="40" applyNumberFormat="1" applyFont="1" applyFill="1" applyBorder="1" applyAlignment="1">
      <alignment horizontal="right" vertical="center"/>
    </xf>
    <xf numFmtId="171" fontId="27" fillId="5" borderId="1" xfId="39" applyNumberFormat="1" applyFont="1" applyFill="1" applyBorder="1" applyAlignment="1">
      <alignment horizontal="right" vertical="center"/>
    </xf>
    <xf numFmtId="173" fontId="27" fillId="5" borderId="1" xfId="42" applyNumberFormat="1" applyFont="1" applyFill="1" applyBorder="1" applyAlignment="1">
      <alignment horizontal="right" vertical="center"/>
    </xf>
    <xf numFmtId="0" fontId="9" fillId="0" borderId="0" xfId="43" applyNumberFormat="1" applyFont="1" applyBorder="1" applyAlignment="1">
      <alignment horizontal="left" vertical="top" wrapText="1"/>
    </xf>
    <xf numFmtId="171" fontId="9" fillId="0" borderId="1" xfId="37" applyNumberFormat="1" applyFont="1" applyBorder="1" applyAlignment="1">
      <alignment horizontal="right" vertical="center"/>
    </xf>
    <xf numFmtId="172" fontId="9" fillId="0" borderId="1" xfId="44" applyNumberFormat="1" applyFont="1" applyBorder="1" applyAlignment="1">
      <alignment horizontal="right" vertical="center"/>
    </xf>
    <xf numFmtId="171" fontId="9" fillId="0" borderId="1" xfId="39" applyNumberFormat="1" applyFont="1" applyBorder="1" applyAlignment="1">
      <alignment horizontal="right" vertical="center"/>
    </xf>
    <xf numFmtId="172" fontId="9" fillId="0" borderId="1" xfId="45" applyNumberFormat="1" applyFont="1" applyBorder="1" applyAlignment="1">
      <alignment horizontal="right" vertical="center"/>
    </xf>
    <xf numFmtId="171" fontId="9" fillId="0" borderId="1" xfId="41" applyNumberFormat="1" applyFont="1" applyBorder="1" applyAlignment="1">
      <alignment horizontal="right" vertical="center"/>
    </xf>
    <xf numFmtId="171" fontId="33" fillId="0" borderId="1" xfId="39" applyNumberFormat="1" applyFont="1" applyBorder="1" applyAlignment="1">
      <alignment horizontal="right" vertical="center"/>
    </xf>
    <xf numFmtId="172" fontId="27" fillId="0" borderId="1" xfId="45" applyNumberFormat="1" applyFont="1" applyBorder="1" applyAlignment="1">
      <alignment horizontal="right" vertical="center"/>
    </xf>
    <xf numFmtId="171" fontId="27" fillId="0" borderId="1" xfId="39" applyNumberFormat="1" applyFont="1" applyBorder="1" applyAlignment="1">
      <alignment horizontal="right" vertical="center"/>
    </xf>
    <xf numFmtId="0" fontId="9" fillId="5" borderId="0" xfId="43" applyNumberFormat="1" applyFont="1" applyFill="1" applyBorder="1" applyAlignment="1">
      <alignment horizontal="left" vertical="top" wrapText="1"/>
    </xf>
    <xf numFmtId="172" fontId="9" fillId="5" borderId="1" xfId="44" applyNumberFormat="1" applyFont="1" applyFill="1" applyBorder="1" applyAlignment="1">
      <alignment horizontal="right" vertical="center"/>
    </xf>
    <xf numFmtId="172" fontId="9" fillId="5" borderId="1" xfId="45" applyNumberFormat="1" applyFont="1" applyFill="1" applyBorder="1" applyAlignment="1">
      <alignment horizontal="right" vertical="center"/>
    </xf>
    <xf numFmtId="172" fontId="27" fillId="5" borderId="1" xfId="45" applyNumberFormat="1" applyFont="1" applyFill="1" applyBorder="1" applyAlignment="1">
      <alignment horizontal="right" vertical="center"/>
    </xf>
    <xf numFmtId="0" fontId="50" fillId="0" borderId="0" xfId="46" applyNumberFormat="1" applyFont="1" applyBorder="1" applyAlignment="1">
      <alignment horizontal="left" vertical="top" wrapText="1" indent="1"/>
    </xf>
    <xf numFmtId="172" fontId="50" fillId="0" borderId="1" xfId="47" applyNumberFormat="1" applyFont="1" applyBorder="1" applyAlignment="1">
      <alignment horizontal="right" vertical="center"/>
    </xf>
    <xf numFmtId="172" fontId="50" fillId="0" borderId="1" xfId="48" applyNumberFormat="1" applyFont="1" applyBorder="1" applyAlignment="1">
      <alignment horizontal="right" vertical="center"/>
    </xf>
    <xf numFmtId="171" fontId="50" fillId="0" borderId="1" xfId="37" applyNumberFormat="1" applyFont="1" applyBorder="1" applyAlignment="1">
      <alignment horizontal="right" vertical="center"/>
    </xf>
    <xf numFmtId="171" fontId="50" fillId="0" borderId="1" xfId="39" applyNumberFormat="1" applyFont="1" applyBorder="1" applyAlignment="1">
      <alignment horizontal="right" vertical="center"/>
    </xf>
    <xf numFmtId="172" fontId="33" fillId="0" borderId="1" xfId="48" applyNumberFormat="1" applyFont="1" applyBorder="1" applyAlignment="1">
      <alignment horizontal="right" vertical="center"/>
    </xf>
    <xf numFmtId="171" fontId="50" fillId="0" borderId="1" xfId="41" applyNumberFormat="1" applyFont="1" applyBorder="1" applyAlignment="1">
      <alignment horizontal="right" vertical="center"/>
    </xf>
    <xf numFmtId="0" fontId="50" fillId="5" borderId="0" xfId="36" applyNumberFormat="1" applyFont="1" applyFill="1" applyBorder="1" applyAlignment="1">
      <alignment horizontal="left" vertical="top" wrapText="1" indent="2"/>
    </xf>
    <xf numFmtId="172" fontId="50" fillId="5" borderId="1" xfId="38" applyNumberFormat="1" applyFont="1" applyFill="1" applyBorder="1" applyAlignment="1">
      <alignment horizontal="right" vertical="center"/>
    </xf>
    <xf numFmtId="164" fontId="50" fillId="5" borderId="1" xfId="2" applyNumberFormat="1" applyFont="1" applyFill="1" applyBorder="1" applyAlignment="1">
      <alignment horizontal="right" vertical="center" wrapText="1"/>
    </xf>
    <xf numFmtId="172" fontId="50" fillId="5" borderId="1" xfId="40" applyNumberFormat="1" applyFont="1" applyFill="1" applyBorder="1" applyAlignment="1">
      <alignment horizontal="right" vertical="center"/>
    </xf>
    <xf numFmtId="171" fontId="50" fillId="5" borderId="1" xfId="37" applyNumberFormat="1" applyFont="1" applyFill="1" applyBorder="1" applyAlignment="1">
      <alignment horizontal="right" vertical="center"/>
    </xf>
    <xf numFmtId="171" fontId="50" fillId="5" borderId="1" xfId="39" applyNumberFormat="1" applyFont="1" applyFill="1" applyBorder="1" applyAlignment="1">
      <alignment horizontal="right" vertical="center"/>
    </xf>
    <xf numFmtId="172" fontId="33" fillId="5" borderId="1" xfId="40" applyNumberFormat="1" applyFont="1" applyFill="1" applyBorder="1" applyAlignment="1">
      <alignment horizontal="right" vertical="center"/>
    </xf>
    <xf numFmtId="171" fontId="50" fillId="5" borderId="1" xfId="41" applyNumberFormat="1" applyFont="1" applyFill="1" applyBorder="1" applyAlignment="1">
      <alignment horizontal="right" vertical="center"/>
    </xf>
    <xf numFmtId="0" fontId="50" fillId="0" borderId="0" xfId="43" applyNumberFormat="1" applyFont="1" applyBorder="1" applyAlignment="1">
      <alignment horizontal="left" vertical="top" wrapText="1" indent="2"/>
    </xf>
    <xf numFmtId="172" fontId="50" fillId="0" borderId="1" xfId="44" applyNumberFormat="1" applyFont="1" applyBorder="1" applyAlignment="1">
      <alignment horizontal="right" vertical="center"/>
    </xf>
    <xf numFmtId="172" fontId="50" fillId="0" borderId="1" xfId="45" applyNumberFormat="1" applyFont="1" applyBorder="1" applyAlignment="1">
      <alignment horizontal="right" vertical="center"/>
    </xf>
    <xf numFmtId="172" fontId="33" fillId="0" borderId="1" xfId="45" applyNumberFormat="1" applyFont="1" applyBorder="1" applyAlignment="1">
      <alignment horizontal="right" vertical="center"/>
    </xf>
    <xf numFmtId="0" fontId="50" fillId="5" borderId="0" xfId="43" applyNumberFormat="1" applyFont="1" applyFill="1" applyBorder="1" applyAlignment="1">
      <alignment horizontal="left" vertical="top" wrapText="1" indent="2"/>
    </xf>
    <xf numFmtId="172" fontId="50" fillId="5" borderId="1" xfId="44" applyNumberFormat="1" applyFont="1" applyFill="1" applyBorder="1" applyAlignment="1">
      <alignment horizontal="right" vertical="center"/>
    </xf>
    <xf numFmtId="172" fontId="50" fillId="5" borderId="1" xfId="45" applyNumberFormat="1" applyFont="1" applyFill="1" applyBorder="1" applyAlignment="1">
      <alignment horizontal="right" vertical="center"/>
    </xf>
    <xf numFmtId="172" fontId="33" fillId="5" borderId="1" xfId="45" applyNumberFormat="1" applyFont="1" applyFill="1" applyBorder="1" applyAlignment="1">
      <alignment horizontal="right" vertical="center"/>
    </xf>
    <xf numFmtId="164" fontId="50" fillId="0" borderId="1" xfId="2" applyNumberFormat="1" applyFont="1" applyBorder="1" applyAlignment="1">
      <alignment horizontal="right" vertical="center" wrapText="1"/>
    </xf>
    <xf numFmtId="164" fontId="33" fillId="0" borderId="1" xfId="2" applyNumberFormat="1" applyFont="1" applyBorder="1" applyAlignment="1">
      <alignment horizontal="right" vertical="center" wrapText="1"/>
    </xf>
    <xf numFmtId="173" fontId="33" fillId="0" borderId="1" xfId="49" applyNumberFormat="1" applyFont="1" applyBorder="1" applyAlignment="1">
      <alignment horizontal="right" vertical="center"/>
    </xf>
    <xf numFmtId="0" fontId="50" fillId="0" borderId="0" xfId="50" applyNumberFormat="1" applyFont="1" applyBorder="1" applyAlignment="1">
      <alignment horizontal="left" vertical="top" wrapText="1" indent="2"/>
    </xf>
    <xf numFmtId="0" fontId="50" fillId="5" borderId="0" xfId="46" applyNumberFormat="1" applyFont="1" applyFill="1" applyBorder="1" applyAlignment="1">
      <alignment horizontal="left" vertical="top" wrapText="1" indent="1"/>
    </xf>
    <xf numFmtId="172" fontId="50" fillId="5" borderId="1" xfId="47" applyNumberFormat="1" applyFont="1" applyFill="1" applyBorder="1" applyAlignment="1">
      <alignment horizontal="right" vertical="center"/>
    </xf>
    <xf numFmtId="172" fontId="50" fillId="5" borderId="1" xfId="48" applyNumberFormat="1" applyFont="1" applyFill="1" applyBorder="1" applyAlignment="1">
      <alignment horizontal="right" vertical="center"/>
    </xf>
    <xf numFmtId="172" fontId="33" fillId="5" borderId="1" xfId="48" applyNumberFormat="1" applyFont="1" applyFill="1" applyBorder="1" applyAlignment="1">
      <alignment horizontal="right" vertical="center"/>
    </xf>
    <xf numFmtId="171" fontId="9" fillId="5" borderId="1" xfId="37" applyNumberFormat="1" applyFont="1" applyFill="1" applyBorder="1" applyAlignment="1">
      <alignment vertical="center"/>
    </xf>
    <xf numFmtId="0" fontId="50" fillId="5" borderId="1" xfId="51" applyNumberFormat="1" applyFont="1" applyFill="1" applyBorder="1" applyAlignment="1">
      <alignment horizontal="right" vertical="center" wrapText="1"/>
    </xf>
    <xf numFmtId="0" fontId="33" fillId="5" borderId="1" xfId="51" applyNumberFormat="1" applyFont="1" applyFill="1" applyBorder="1" applyAlignment="1">
      <alignment horizontal="left" vertical="center" wrapText="1"/>
    </xf>
    <xf numFmtId="171" fontId="9" fillId="0" borderId="1" xfId="37" applyNumberFormat="1" applyFont="1" applyBorder="1" applyAlignment="1">
      <alignment vertical="center"/>
    </xf>
    <xf numFmtId="0" fontId="50" fillId="0" borderId="1" xfId="51" applyNumberFormat="1" applyFont="1" applyBorder="1" applyAlignment="1">
      <alignment horizontal="right" vertical="center" wrapText="1"/>
    </xf>
    <xf numFmtId="0" fontId="33" fillId="0" borderId="1" xfId="51" applyNumberFormat="1" applyFont="1" applyBorder="1" applyAlignment="1">
      <alignment horizontal="left" vertical="center" wrapText="1"/>
    </xf>
    <xf numFmtId="164" fontId="33" fillId="5" borderId="1" xfId="2" applyNumberFormat="1" applyFont="1" applyFill="1" applyBorder="1" applyAlignment="1">
      <alignment horizontal="right" vertical="center" wrapText="1"/>
    </xf>
    <xf numFmtId="0" fontId="50" fillId="5" borderId="0" xfId="50" applyNumberFormat="1" applyFont="1" applyFill="1" applyBorder="1" applyAlignment="1">
      <alignment horizontal="left" vertical="top" wrapText="1" indent="2"/>
    </xf>
    <xf numFmtId="173" fontId="9" fillId="5" borderId="1" xfId="49" applyNumberFormat="1" applyFont="1" applyFill="1" applyBorder="1" applyAlignment="1">
      <alignment horizontal="right" vertical="center"/>
    </xf>
    <xf numFmtId="173" fontId="27" fillId="0" borderId="1" xfId="49" applyNumberFormat="1" applyFont="1" applyBorder="1" applyAlignment="1">
      <alignment horizontal="right" vertical="center"/>
    </xf>
    <xf numFmtId="0" fontId="9" fillId="0" borderId="0" xfId="50" applyNumberFormat="1" applyFont="1" applyBorder="1" applyAlignment="1">
      <alignment horizontal="left" vertical="top" wrapText="1"/>
    </xf>
    <xf numFmtId="172" fontId="9" fillId="0" borderId="1" xfId="47" applyNumberFormat="1" applyFont="1" applyBorder="1" applyAlignment="1">
      <alignment horizontal="right" vertical="center"/>
    </xf>
    <xf numFmtId="172" fontId="9" fillId="0" borderId="1" xfId="48" applyNumberFormat="1" applyFont="1" applyBorder="1" applyAlignment="1">
      <alignment horizontal="right" vertical="center"/>
    </xf>
    <xf numFmtId="172" fontId="27" fillId="0" borderId="1" xfId="48" applyNumberFormat="1" applyFont="1" applyBorder="1" applyAlignment="1">
      <alignment horizontal="right" vertical="center"/>
    </xf>
    <xf numFmtId="173" fontId="27" fillId="0" borderId="1" xfId="52" applyNumberFormat="1" applyFont="1" applyBorder="1" applyAlignment="1">
      <alignment horizontal="right" vertical="center"/>
    </xf>
    <xf numFmtId="0" fontId="20" fillId="5" borderId="0" xfId="46" applyNumberFormat="1" applyFont="1" applyFill="1" applyBorder="1" applyAlignment="1">
      <alignment horizontal="left" vertical="top" wrapText="1"/>
    </xf>
    <xf numFmtId="171" fontId="20" fillId="5" borderId="1" xfId="37" applyNumberFormat="1" applyFont="1" applyFill="1" applyBorder="1" applyAlignment="1">
      <alignment horizontal="right" vertical="center"/>
    </xf>
    <xf numFmtId="172" fontId="20" fillId="5" borderId="1" xfId="47" applyNumberFormat="1" applyFont="1" applyFill="1" applyBorder="1" applyAlignment="1">
      <alignment horizontal="right" vertical="center"/>
    </xf>
    <xf numFmtId="171" fontId="20" fillId="5" borderId="1" xfId="39" applyNumberFormat="1" applyFont="1" applyFill="1" applyBorder="1" applyAlignment="1">
      <alignment horizontal="right" vertical="center"/>
    </xf>
    <xf numFmtId="172" fontId="20" fillId="5" borderId="1" xfId="48" applyNumberFormat="1" applyFont="1" applyFill="1" applyBorder="1" applyAlignment="1">
      <alignment horizontal="right" vertical="center"/>
    </xf>
    <xf numFmtId="171" fontId="20" fillId="5" borderId="1" xfId="41" applyNumberFormat="1" applyFont="1" applyFill="1" applyBorder="1" applyAlignment="1">
      <alignment horizontal="right" vertical="center"/>
    </xf>
    <xf numFmtId="171" fontId="31" fillId="5" borderId="1" xfId="39" applyNumberFormat="1" applyFont="1" applyFill="1" applyBorder="1" applyAlignment="1">
      <alignment horizontal="right" vertical="center"/>
    </xf>
    <xf numFmtId="172" fontId="69" fillId="5" borderId="1" xfId="48" applyNumberFormat="1" applyFont="1" applyFill="1" applyBorder="1" applyAlignment="1">
      <alignment horizontal="right" vertical="center"/>
    </xf>
    <xf numFmtId="171" fontId="69" fillId="5" borderId="1" xfId="39" applyNumberFormat="1" applyFont="1" applyFill="1" applyBorder="1" applyAlignment="1">
      <alignment horizontal="right" vertical="center"/>
    </xf>
    <xf numFmtId="0" fontId="20" fillId="0" borderId="0" xfId="46" applyNumberFormat="1" applyFont="1" applyBorder="1" applyAlignment="1">
      <alignment horizontal="left" vertical="top" wrapText="1"/>
    </xf>
    <xf numFmtId="173" fontId="9" fillId="0" borderId="1" xfId="49" applyNumberFormat="1" applyFont="1" applyBorder="1" applyAlignment="1">
      <alignment horizontal="right" vertical="center"/>
    </xf>
    <xf numFmtId="173" fontId="27" fillId="5" borderId="1" xfId="49" applyNumberFormat="1" applyFont="1" applyFill="1" applyBorder="1" applyAlignment="1">
      <alignment horizontal="right" vertical="center"/>
    </xf>
    <xf numFmtId="0" fontId="9" fillId="5" borderId="0" xfId="50" applyNumberFormat="1" applyFont="1" applyFill="1" applyBorder="1" applyAlignment="1">
      <alignment horizontal="left" vertical="top" wrapText="1"/>
    </xf>
    <xf numFmtId="172" fontId="9" fillId="5" borderId="1" xfId="47" applyNumberFormat="1" applyFont="1" applyFill="1" applyBorder="1" applyAlignment="1">
      <alignment horizontal="right" vertical="center"/>
    </xf>
    <xf numFmtId="172" fontId="9" fillId="5" borderId="1" xfId="48" applyNumberFormat="1" applyFont="1" applyFill="1" applyBorder="1" applyAlignment="1">
      <alignment horizontal="right" vertical="center"/>
    </xf>
    <xf numFmtId="172" fontId="27" fillId="5" borderId="1" xfId="48" applyNumberFormat="1" applyFont="1" applyFill="1" applyBorder="1" applyAlignment="1">
      <alignment horizontal="right" vertical="center"/>
    </xf>
    <xf numFmtId="171" fontId="20" fillId="0" borderId="1" xfId="37" applyNumberFormat="1" applyFont="1" applyBorder="1" applyAlignment="1">
      <alignment horizontal="right" vertical="center"/>
    </xf>
    <xf numFmtId="172" fontId="20" fillId="0" borderId="1" xfId="47" applyNumberFormat="1" applyFont="1" applyBorder="1" applyAlignment="1">
      <alignment horizontal="right" vertical="center"/>
    </xf>
    <xf numFmtId="171" fontId="20" fillId="0" borderId="1" xfId="39" applyNumberFormat="1" applyFont="1" applyBorder="1" applyAlignment="1">
      <alignment horizontal="right" vertical="center"/>
    </xf>
    <xf numFmtId="172" fontId="20" fillId="0" borderId="1" xfId="48" applyNumberFormat="1" applyFont="1" applyBorder="1" applyAlignment="1">
      <alignment horizontal="right" vertical="center"/>
    </xf>
    <xf numFmtId="171" fontId="20" fillId="0" borderId="1" xfId="41" applyNumberFormat="1" applyFont="1" applyBorder="1" applyAlignment="1">
      <alignment horizontal="right" vertical="center"/>
    </xf>
    <xf numFmtId="171" fontId="31" fillId="0" borderId="1" xfId="39" applyNumberFormat="1" applyFont="1" applyBorder="1" applyAlignment="1">
      <alignment horizontal="right" vertical="center"/>
    </xf>
    <xf numFmtId="172" fontId="69" fillId="0" borderId="1" xfId="48" applyNumberFormat="1" applyFont="1" applyBorder="1" applyAlignment="1">
      <alignment horizontal="right" vertical="center"/>
    </xf>
    <xf numFmtId="171" fontId="69" fillId="0" borderId="1" xfId="39" applyNumberFormat="1" applyFont="1" applyBorder="1" applyAlignment="1">
      <alignment horizontal="right" vertical="center"/>
    </xf>
    <xf numFmtId="0" fontId="20" fillId="5" borderId="0" xfId="53" applyNumberFormat="1" applyFont="1" applyFill="1" applyBorder="1" applyAlignment="1">
      <alignment horizontal="left" vertical="top" wrapText="1"/>
    </xf>
    <xf numFmtId="172" fontId="20" fillId="5" borderId="1" xfId="54" applyNumberFormat="1" applyFont="1" applyFill="1" applyBorder="1" applyAlignment="1">
      <alignment horizontal="right" vertical="center"/>
    </xf>
    <xf numFmtId="172" fontId="20" fillId="5" borderId="1" xfId="55" applyNumberFormat="1" applyFont="1" applyFill="1" applyBorder="1" applyAlignment="1">
      <alignment horizontal="right" vertical="center"/>
    </xf>
    <xf numFmtId="172" fontId="69" fillId="5" borderId="1" xfId="55" applyNumberFormat="1" applyFont="1" applyFill="1" applyBorder="1" applyAlignment="1">
      <alignment horizontal="right" vertical="center"/>
    </xf>
    <xf numFmtId="0" fontId="16" fillId="0" borderId="0" xfId="0" applyFont="1" applyFill="1" applyAlignment="1">
      <alignment wrapText="1"/>
    </xf>
    <xf numFmtId="0" fontId="20" fillId="0" borderId="0" xfId="0" applyFont="1" applyBorder="1" applyAlignment="1">
      <alignment vertical="center"/>
    </xf>
    <xf numFmtId="0" fontId="20" fillId="0" borderId="0" xfId="0" applyFont="1" applyBorder="1" applyAlignment="1">
      <alignment horizontal="center" vertical="center"/>
    </xf>
    <xf numFmtId="0" fontId="9" fillId="5" borderId="0" xfId="0" applyFont="1" applyFill="1" applyBorder="1" applyAlignment="1">
      <alignment horizontal="right" vertical="center"/>
    </xf>
    <xf numFmtId="0" fontId="9" fillId="0" borderId="0" xfId="0" applyFont="1" applyBorder="1" applyAlignment="1">
      <alignment horizontal="right" vertical="center"/>
    </xf>
    <xf numFmtId="0" fontId="20" fillId="5" borderId="0" xfId="0" applyFont="1" applyFill="1" applyBorder="1" applyAlignment="1">
      <alignment vertical="center"/>
    </xf>
    <xf numFmtId="0" fontId="20" fillId="5" borderId="0" xfId="0" applyFont="1" applyFill="1" applyBorder="1" applyAlignment="1">
      <alignment horizontal="right" vertical="center"/>
    </xf>
    <xf numFmtId="164" fontId="20" fillId="5" borderId="0" xfId="0" applyNumberFormat="1" applyFont="1" applyFill="1" applyBorder="1" applyAlignment="1">
      <alignment horizontal="right" vertical="center"/>
    </xf>
    <xf numFmtId="0" fontId="20" fillId="0" borderId="0" xfId="0" applyFont="1" applyBorder="1" applyAlignment="1">
      <alignment horizontal="right" vertical="center"/>
    </xf>
    <xf numFmtId="164" fontId="20" fillId="0" borderId="0" xfId="0" applyNumberFormat="1" applyFont="1" applyBorder="1" applyAlignment="1">
      <alignment horizontal="right" vertical="center"/>
    </xf>
    <xf numFmtId="0" fontId="10" fillId="0" borderId="2" xfId="0" applyFont="1" applyBorder="1" applyAlignment="1">
      <alignment vertical="center" wrapText="1"/>
    </xf>
    <xf numFmtId="0" fontId="10" fillId="5" borderId="2" xfId="0" applyFont="1" applyFill="1" applyBorder="1" applyAlignment="1">
      <alignment vertical="center" wrapText="1"/>
    </xf>
    <xf numFmtId="9" fontId="10" fillId="0" borderId="1" xfId="0" applyNumberFormat="1" applyFont="1" applyBorder="1" applyAlignment="1">
      <alignment horizontal="right" vertical="center"/>
    </xf>
    <xf numFmtId="0" fontId="9" fillId="0" borderId="0" xfId="57" applyNumberFormat="1" applyFont="1" applyBorder="1" applyAlignment="1">
      <alignment horizontal="left" wrapText="1"/>
    </xf>
    <xf numFmtId="0" fontId="20" fillId="0" borderId="0" xfId="32" applyNumberFormat="1" applyFont="1" applyBorder="1" applyAlignment="1">
      <alignment horizontal="center" wrapText="1"/>
    </xf>
    <xf numFmtId="0" fontId="20" fillId="0" borderId="0" xfId="33" applyNumberFormat="1" applyFont="1" applyBorder="1" applyAlignment="1">
      <alignment horizontal="center" wrapText="1"/>
    </xf>
    <xf numFmtId="0" fontId="31" fillId="0" borderId="0" xfId="33" applyNumberFormat="1" applyFont="1" applyBorder="1" applyAlignment="1">
      <alignment horizontal="center" wrapText="1"/>
    </xf>
    <xf numFmtId="0" fontId="20" fillId="0" borderId="0" xfId="35" applyNumberFormat="1" applyFont="1" applyBorder="1" applyAlignment="1">
      <alignment horizontal="center" wrapText="1"/>
    </xf>
    <xf numFmtId="0" fontId="20" fillId="5" borderId="0" xfId="57" applyNumberFormat="1" applyFont="1" applyFill="1" applyBorder="1" applyAlignment="1">
      <alignment horizontal="left" wrapText="1"/>
    </xf>
    <xf numFmtId="0" fontId="9" fillId="5" borderId="0" xfId="58" applyNumberFormat="1" applyFont="1" applyFill="1" applyBorder="1" applyAlignment="1">
      <alignment horizontal="right" wrapText="1"/>
    </xf>
    <xf numFmtId="0" fontId="9" fillId="5" borderId="0" xfId="60" applyNumberFormat="1" applyFont="1" applyFill="1" applyBorder="1" applyAlignment="1">
      <alignment horizontal="right" wrapText="1"/>
    </xf>
    <xf numFmtId="0" fontId="9" fillId="5" borderId="0" xfId="59" applyNumberFormat="1" applyFont="1" applyFill="1" applyBorder="1" applyAlignment="1">
      <alignment horizontal="right" wrapText="1"/>
    </xf>
    <xf numFmtId="0" fontId="33" fillId="5" borderId="0" xfId="60" applyNumberFormat="1" applyFont="1" applyFill="1" applyBorder="1" applyAlignment="1">
      <alignment horizontal="right" wrapText="1"/>
    </xf>
    <xf numFmtId="9" fontId="33" fillId="5" borderId="0" xfId="2" applyNumberFormat="1" applyFont="1" applyFill="1" applyBorder="1" applyAlignment="1">
      <alignment horizontal="right" wrapText="1"/>
    </xf>
    <xf numFmtId="0" fontId="9" fillId="5" borderId="0" xfId="61" applyNumberFormat="1" applyFont="1" applyFill="1" applyBorder="1" applyAlignment="1">
      <alignment horizontal="right" wrapText="1"/>
    </xf>
    <xf numFmtId="0" fontId="9" fillId="0" borderId="0" xfId="62" applyNumberFormat="1" applyFont="1" applyBorder="1" applyAlignment="1">
      <alignment horizontal="left" vertical="top" wrapText="1"/>
    </xf>
    <xf numFmtId="3" fontId="9" fillId="0" borderId="0" xfId="63" applyNumberFormat="1" applyFont="1" applyBorder="1" applyAlignment="1">
      <alignment horizontal="right" vertical="center"/>
    </xf>
    <xf numFmtId="164" fontId="9" fillId="0" borderId="0" xfId="64" applyNumberFormat="1" applyFont="1" applyBorder="1" applyAlignment="1">
      <alignment horizontal="right" vertical="center"/>
    </xf>
    <xf numFmtId="3" fontId="9" fillId="0" borderId="0" xfId="65" applyNumberFormat="1" applyFont="1" applyBorder="1" applyAlignment="1">
      <alignment horizontal="right" vertical="center"/>
    </xf>
    <xf numFmtId="164" fontId="9" fillId="0" borderId="0" xfId="66" applyNumberFormat="1" applyFont="1" applyBorder="1" applyAlignment="1">
      <alignment horizontal="right" vertical="center"/>
    </xf>
    <xf numFmtId="171" fontId="9" fillId="0" borderId="0" xfId="65" applyNumberFormat="1" applyFont="1" applyBorder="1" applyAlignment="1">
      <alignment horizontal="right" vertical="center"/>
    </xf>
    <xf numFmtId="164" fontId="9" fillId="0" borderId="0" xfId="67" applyNumberFormat="1" applyFont="1" applyBorder="1" applyAlignment="1">
      <alignment horizontal="right" vertical="center"/>
    </xf>
    <xf numFmtId="3" fontId="9" fillId="0" borderId="0" xfId="68" applyNumberFormat="1" applyFont="1" applyBorder="1" applyAlignment="1">
      <alignment horizontal="right" vertical="center"/>
    </xf>
    <xf numFmtId="3" fontId="33" fillId="0" borderId="0" xfId="65" applyNumberFormat="1" applyFont="1" applyBorder="1" applyAlignment="1">
      <alignment horizontal="right" vertical="center"/>
    </xf>
    <xf numFmtId="164" fontId="33" fillId="0" borderId="0" xfId="67" applyNumberFormat="1" applyFont="1" applyBorder="1" applyAlignment="1">
      <alignment horizontal="right" vertical="center"/>
    </xf>
    <xf numFmtId="164" fontId="33" fillId="0" borderId="0" xfId="66" applyNumberFormat="1" applyFont="1" applyBorder="1" applyAlignment="1">
      <alignment horizontal="right" vertical="center"/>
    </xf>
    <xf numFmtId="0" fontId="9" fillId="5" borderId="0" xfId="69" applyNumberFormat="1" applyFont="1" applyFill="1" applyBorder="1" applyAlignment="1">
      <alignment horizontal="left" vertical="top" wrapText="1"/>
    </xf>
    <xf numFmtId="3" fontId="9" fillId="5" borderId="0" xfId="63" applyNumberFormat="1" applyFont="1" applyFill="1" applyBorder="1" applyAlignment="1">
      <alignment horizontal="right" vertical="center"/>
    </xf>
    <xf numFmtId="164" fontId="9" fillId="5" borderId="0" xfId="70" applyNumberFormat="1" applyFont="1" applyFill="1" applyBorder="1" applyAlignment="1">
      <alignment horizontal="right" vertical="center"/>
    </xf>
    <xf numFmtId="3" fontId="9" fillId="5" borderId="0" xfId="65" applyNumberFormat="1" applyFont="1" applyFill="1" applyBorder="1" applyAlignment="1">
      <alignment horizontal="right" vertical="center"/>
    </xf>
    <xf numFmtId="164" fontId="9" fillId="5" borderId="0" xfId="71" applyNumberFormat="1" applyFont="1" applyFill="1" applyBorder="1" applyAlignment="1">
      <alignment horizontal="right" vertical="center"/>
    </xf>
    <xf numFmtId="171" fontId="9" fillId="5" borderId="0" xfId="65" applyNumberFormat="1" applyFont="1" applyFill="1" applyBorder="1" applyAlignment="1">
      <alignment horizontal="right" vertical="center"/>
    </xf>
    <xf numFmtId="3" fontId="9" fillId="5" borderId="0" xfId="68" applyNumberFormat="1" applyFont="1" applyFill="1" applyBorder="1" applyAlignment="1">
      <alignment horizontal="right" vertical="center"/>
    </xf>
    <xf numFmtId="3" fontId="33" fillId="5" borderId="0" xfId="65" applyNumberFormat="1" applyFont="1" applyFill="1" applyBorder="1" applyAlignment="1">
      <alignment horizontal="right" vertical="center"/>
    </xf>
    <xf numFmtId="164" fontId="33" fillId="5" borderId="0" xfId="71" applyNumberFormat="1" applyFont="1" applyFill="1" applyBorder="1" applyAlignment="1">
      <alignment horizontal="right" vertical="center"/>
    </xf>
    <xf numFmtId="0" fontId="9" fillId="0" borderId="0" xfId="69" applyNumberFormat="1" applyFont="1" applyBorder="1" applyAlignment="1">
      <alignment horizontal="left" vertical="top" wrapText="1"/>
    </xf>
    <xf numFmtId="164" fontId="9" fillId="0" borderId="0" xfId="70" applyNumberFormat="1" applyFont="1" applyBorder="1" applyAlignment="1">
      <alignment horizontal="right" vertical="center"/>
    </xf>
    <xf numFmtId="164" fontId="9" fillId="0" borderId="0" xfId="71" applyNumberFormat="1" applyFont="1" applyBorder="1" applyAlignment="1">
      <alignment horizontal="right" vertical="center"/>
    </xf>
    <xf numFmtId="164" fontId="33" fillId="0" borderId="0" xfId="71" applyNumberFormat="1" applyFont="1" applyBorder="1" applyAlignment="1">
      <alignment horizontal="right" vertical="center"/>
    </xf>
    <xf numFmtId="3" fontId="50" fillId="5" borderId="0" xfId="63" applyNumberFormat="1" applyFont="1" applyFill="1" applyBorder="1" applyAlignment="1">
      <alignment horizontal="right" vertical="center"/>
    </xf>
    <xf numFmtId="164" fontId="50" fillId="5" borderId="0" xfId="72" applyNumberFormat="1" applyFont="1" applyFill="1" applyBorder="1" applyAlignment="1">
      <alignment horizontal="right" vertical="center"/>
    </xf>
    <xf numFmtId="3" fontId="50" fillId="5" borderId="0" xfId="65" applyNumberFormat="1" applyFont="1" applyFill="1" applyBorder="1" applyAlignment="1">
      <alignment horizontal="right" vertical="center"/>
    </xf>
    <xf numFmtId="164" fontId="50" fillId="5" borderId="0" xfId="73" applyNumberFormat="1" applyFont="1" applyFill="1" applyBorder="1" applyAlignment="1">
      <alignment horizontal="right" vertical="center"/>
    </xf>
    <xf numFmtId="171" fontId="50" fillId="5" borderId="0" xfId="65" applyNumberFormat="1" applyFont="1" applyFill="1" applyBorder="1" applyAlignment="1">
      <alignment horizontal="right" vertical="center"/>
    </xf>
    <xf numFmtId="3" fontId="50" fillId="5" borderId="0" xfId="68" applyNumberFormat="1" applyFont="1" applyFill="1" applyBorder="1" applyAlignment="1">
      <alignment horizontal="right" vertical="center"/>
    </xf>
    <xf numFmtId="164" fontId="33" fillId="5" borderId="0" xfId="73" applyNumberFormat="1" applyFont="1" applyFill="1" applyBorder="1" applyAlignment="1">
      <alignment horizontal="right" vertical="center"/>
    </xf>
    <xf numFmtId="0" fontId="50" fillId="0" borderId="0" xfId="62" applyNumberFormat="1" applyFont="1" applyBorder="1" applyAlignment="1">
      <alignment horizontal="left" vertical="top" wrapText="1" indent="2"/>
    </xf>
    <xf numFmtId="3" fontId="50" fillId="0" borderId="0" xfId="63" applyNumberFormat="1" applyFont="1" applyBorder="1" applyAlignment="1">
      <alignment horizontal="right" vertical="center"/>
    </xf>
    <xf numFmtId="164" fontId="50" fillId="0" borderId="0" xfId="64" applyNumberFormat="1" applyFont="1" applyBorder="1" applyAlignment="1">
      <alignment horizontal="right" vertical="center"/>
    </xf>
    <xf numFmtId="3" fontId="50" fillId="0" borderId="0" xfId="65" applyNumberFormat="1" applyFont="1" applyBorder="1" applyAlignment="1">
      <alignment horizontal="right" vertical="center"/>
    </xf>
    <xf numFmtId="164" fontId="50" fillId="0" borderId="0" xfId="66" applyNumberFormat="1" applyFont="1" applyBorder="1" applyAlignment="1">
      <alignment horizontal="right" vertical="center"/>
    </xf>
    <xf numFmtId="171" fontId="50" fillId="0" borderId="0" xfId="65" applyNumberFormat="1" applyFont="1" applyBorder="1" applyAlignment="1">
      <alignment horizontal="right" vertical="center"/>
    </xf>
    <xf numFmtId="164" fontId="50" fillId="0" borderId="0" xfId="2" applyNumberFormat="1" applyFont="1" applyBorder="1" applyAlignment="1">
      <alignment horizontal="right" vertical="center" wrapText="1"/>
    </xf>
    <xf numFmtId="3" fontId="50" fillId="0" borderId="0" xfId="68" applyNumberFormat="1" applyFont="1" applyBorder="1" applyAlignment="1">
      <alignment horizontal="right" vertical="center"/>
    </xf>
    <xf numFmtId="164" fontId="33" fillId="0" borderId="0" xfId="2" applyNumberFormat="1" applyFont="1" applyBorder="1" applyAlignment="1">
      <alignment horizontal="right" vertical="center" wrapText="1"/>
    </xf>
    <xf numFmtId="164" fontId="33" fillId="0" borderId="0" xfId="74" applyNumberFormat="1" applyFont="1" applyBorder="1" applyAlignment="1">
      <alignment horizontal="right" vertical="center" wrapText="1"/>
    </xf>
    <xf numFmtId="0" fontId="50" fillId="5" borderId="0" xfId="69" applyNumberFormat="1" applyFont="1" applyFill="1" applyBorder="1" applyAlignment="1">
      <alignment horizontal="left" vertical="top" wrapText="1" indent="2"/>
    </xf>
    <xf numFmtId="164" fontId="50" fillId="5" borderId="0" xfId="70" applyNumberFormat="1" applyFont="1" applyFill="1" applyBorder="1" applyAlignment="1">
      <alignment horizontal="right" vertical="center"/>
    </xf>
    <xf numFmtId="164" fontId="50" fillId="5" borderId="0" xfId="71" applyNumberFormat="1" applyFont="1" applyFill="1" applyBorder="1" applyAlignment="1">
      <alignment horizontal="right" vertical="center"/>
    </xf>
    <xf numFmtId="0" fontId="50" fillId="0" borderId="0" xfId="69" applyNumberFormat="1" applyFont="1" applyBorder="1" applyAlignment="1">
      <alignment horizontal="left" vertical="top" wrapText="1" indent="2"/>
    </xf>
    <xf numFmtId="164" fontId="50" fillId="0" borderId="0" xfId="70" applyNumberFormat="1" applyFont="1" applyBorder="1" applyAlignment="1">
      <alignment horizontal="right" vertical="center"/>
    </xf>
    <xf numFmtId="164" fontId="50" fillId="0" borderId="0" xfId="71" applyNumberFormat="1" applyFont="1" applyBorder="1" applyAlignment="1">
      <alignment horizontal="right" vertical="center"/>
    </xf>
    <xf numFmtId="164" fontId="50" fillId="0" borderId="0" xfId="75" applyNumberFormat="1" applyFont="1" applyBorder="1" applyAlignment="1">
      <alignment horizontal="right" vertical="center"/>
    </xf>
    <xf numFmtId="164" fontId="50" fillId="5" borderId="0" xfId="75" applyNumberFormat="1" applyFont="1" applyFill="1" applyBorder="1" applyAlignment="1">
      <alignment horizontal="right" vertical="center"/>
    </xf>
    <xf numFmtId="164" fontId="33" fillId="0" borderId="0" xfId="75" applyNumberFormat="1" applyFont="1" applyBorder="1" applyAlignment="1">
      <alignment horizontal="right" vertical="center"/>
    </xf>
    <xf numFmtId="164" fontId="50" fillId="5" borderId="0" xfId="76" applyNumberFormat="1" applyFont="1" applyFill="1" applyBorder="1" applyAlignment="1">
      <alignment horizontal="right" vertical="center" wrapText="1"/>
    </xf>
    <xf numFmtId="164" fontId="33" fillId="5" borderId="0" xfId="2" applyNumberFormat="1" applyFont="1" applyFill="1" applyBorder="1" applyAlignment="1">
      <alignment horizontal="right" vertical="center" wrapText="1"/>
    </xf>
    <xf numFmtId="164" fontId="33" fillId="5" borderId="0" xfId="76" applyNumberFormat="1" applyFont="1" applyFill="1" applyBorder="1" applyAlignment="1">
      <alignment horizontal="right" vertical="center" wrapText="1"/>
    </xf>
    <xf numFmtId="0" fontId="50" fillId="5" borderId="0" xfId="77" applyNumberFormat="1" applyFont="1" applyFill="1" applyBorder="1" applyAlignment="1">
      <alignment horizontal="left" vertical="top" wrapText="1" indent="2"/>
    </xf>
    <xf numFmtId="164" fontId="50" fillId="0" borderId="0" xfId="72" applyNumberFormat="1" applyFont="1" applyBorder="1" applyAlignment="1">
      <alignment horizontal="right" vertical="center"/>
    </xf>
    <xf numFmtId="164" fontId="50" fillId="0" borderId="0" xfId="73" applyNumberFormat="1" applyFont="1" applyBorder="1" applyAlignment="1">
      <alignment horizontal="right" vertical="center"/>
    </xf>
    <xf numFmtId="164" fontId="33" fillId="0" borderId="0" xfId="73" applyNumberFormat="1" applyFont="1" applyBorder="1" applyAlignment="1">
      <alignment horizontal="right" vertical="center"/>
    </xf>
    <xf numFmtId="164" fontId="50" fillId="5" borderId="0" xfId="2" applyNumberFormat="1" applyFont="1" applyFill="1" applyBorder="1" applyAlignment="1">
      <alignment horizontal="right" vertical="center" wrapText="1"/>
    </xf>
    <xf numFmtId="164" fontId="33" fillId="5" borderId="0" xfId="75" applyNumberFormat="1" applyFont="1" applyFill="1" applyBorder="1" applyAlignment="1">
      <alignment horizontal="right" vertical="center"/>
    </xf>
    <xf numFmtId="164" fontId="50" fillId="5" borderId="0" xfId="78" applyNumberFormat="1" applyFont="1" applyFill="1" applyBorder="1" applyAlignment="1">
      <alignment horizontal="right" vertical="center"/>
    </xf>
    <xf numFmtId="171" fontId="50" fillId="0" borderId="0" xfId="63" applyNumberFormat="1" applyFont="1" applyBorder="1" applyAlignment="1">
      <alignment horizontal="right" vertical="center"/>
    </xf>
    <xf numFmtId="171" fontId="50" fillId="0" borderId="0" xfId="68" applyNumberFormat="1" applyFont="1" applyBorder="1" applyAlignment="1">
      <alignment horizontal="right" vertical="center"/>
    </xf>
    <xf numFmtId="3" fontId="33" fillId="0" borderId="0" xfId="68" applyNumberFormat="1" applyFont="1" applyBorder="1" applyAlignment="1">
      <alignment horizontal="right" vertical="center"/>
    </xf>
    <xf numFmtId="3" fontId="33" fillId="0" borderId="0" xfId="63" applyNumberFormat="1" applyFont="1" applyBorder="1" applyAlignment="1">
      <alignment horizontal="right" vertical="center"/>
    </xf>
    <xf numFmtId="171" fontId="50" fillId="5" borderId="0" xfId="63" applyNumberFormat="1" applyFont="1" applyFill="1" applyBorder="1" applyAlignment="1">
      <alignment horizontal="right" vertical="center"/>
    </xf>
    <xf numFmtId="171" fontId="50" fillId="5" borderId="0" xfId="68" applyNumberFormat="1" applyFont="1" applyFill="1" applyBorder="1" applyAlignment="1">
      <alignment horizontal="right" vertical="center"/>
    </xf>
    <xf numFmtId="3" fontId="33" fillId="5" borderId="0" xfId="68" applyNumberFormat="1" applyFont="1" applyFill="1" applyBorder="1" applyAlignment="1">
      <alignment horizontal="right" vertical="center"/>
    </xf>
    <xf numFmtId="3" fontId="33" fillId="5" borderId="0" xfId="63" applyNumberFormat="1" applyFont="1" applyFill="1" applyBorder="1" applyAlignment="1">
      <alignment horizontal="right" vertical="center"/>
    </xf>
    <xf numFmtId="164" fontId="50" fillId="0" borderId="0" xfId="76" applyNumberFormat="1" applyFont="1" applyBorder="1" applyAlignment="1">
      <alignment horizontal="right" vertical="center" wrapText="1"/>
    </xf>
    <xf numFmtId="164" fontId="33" fillId="0" borderId="0" xfId="76" applyNumberFormat="1" applyFont="1" applyBorder="1" applyAlignment="1">
      <alignment horizontal="right" vertical="center" wrapText="1"/>
    </xf>
    <xf numFmtId="0" fontId="50" fillId="0" borderId="0" xfId="77" applyNumberFormat="1" applyFont="1" applyBorder="1" applyAlignment="1">
      <alignment horizontal="left" vertical="top" wrapText="1" indent="2"/>
    </xf>
    <xf numFmtId="164" fontId="9" fillId="0" borderId="0" xfId="75" applyNumberFormat="1" applyFont="1" applyBorder="1" applyAlignment="1">
      <alignment horizontal="right" vertical="center"/>
    </xf>
    <xf numFmtId="0" fontId="9" fillId="5" borderId="0" xfId="77" applyNumberFormat="1" applyFont="1" applyFill="1" applyBorder="1" applyAlignment="1">
      <alignment horizontal="left" vertical="top" wrapText="1"/>
    </xf>
    <xf numFmtId="164" fontId="9" fillId="5" borderId="0" xfId="79" applyNumberFormat="1" applyFont="1" applyFill="1" applyBorder="1" applyAlignment="1">
      <alignment horizontal="right" vertical="center" wrapText="1"/>
    </xf>
    <xf numFmtId="164" fontId="9" fillId="5" borderId="0" xfId="73" applyNumberFormat="1" applyFont="1" applyFill="1" applyBorder="1" applyAlignment="1">
      <alignment horizontal="right" vertical="center"/>
    </xf>
    <xf numFmtId="164" fontId="9" fillId="5" borderId="0" xfId="72" applyNumberFormat="1" applyFont="1" applyFill="1" applyBorder="1" applyAlignment="1">
      <alignment horizontal="right" vertical="center"/>
    </xf>
    <xf numFmtId="164" fontId="9" fillId="5" borderId="0" xfId="80" applyNumberFormat="1" applyFont="1" applyFill="1" applyBorder="1" applyAlignment="1">
      <alignment horizontal="right" vertical="center" wrapText="1"/>
    </xf>
    <xf numFmtId="164" fontId="33" fillId="5" borderId="0" xfId="80" applyNumberFormat="1" applyFont="1" applyFill="1" applyBorder="1" applyAlignment="1">
      <alignment horizontal="right" vertical="center" wrapText="1"/>
    </xf>
    <xf numFmtId="3" fontId="20" fillId="0" borderId="0" xfId="63" applyNumberFormat="1" applyFont="1" applyBorder="1" applyAlignment="1">
      <alignment horizontal="right" vertical="center"/>
    </xf>
    <xf numFmtId="164" fontId="20" fillId="0" borderId="0" xfId="72" applyNumberFormat="1" applyFont="1" applyBorder="1" applyAlignment="1">
      <alignment horizontal="right" vertical="center"/>
    </xf>
    <xf numFmtId="171" fontId="20" fillId="0" borderId="0" xfId="65" applyNumberFormat="1" applyFont="1" applyBorder="1" applyAlignment="1">
      <alignment horizontal="right" vertical="center"/>
    </xf>
    <xf numFmtId="164" fontId="20" fillId="0" borderId="0" xfId="73" applyNumberFormat="1" applyFont="1" applyBorder="1" applyAlignment="1">
      <alignment horizontal="right" vertical="center"/>
    </xf>
    <xf numFmtId="3" fontId="20" fillId="0" borderId="0" xfId="65" applyNumberFormat="1" applyFont="1" applyBorder="1" applyAlignment="1">
      <alignment horizontal="right" vertical="center"/>
    </xf>
    <xf numFmtId="3" fontId="20" fillId="0" borderId="0" xfId="68" applyNumberFormat="1" applyFont="1" applyBorder="1" applyAlignment="1">
      <alignment horizontal="right" vertical="center"/>
    </xf>
    <xf numFmtId="3" fontId="31" fillId="0" borderId="0" xfId="65" applyNumberFormat="1" applyFont="1" applyBorder="1" applyAlignment="1">
      <alignment horizontal="right" vertical="center"/>
    </xf>
    <xf numFmtId="164" fontId="31" fillId="0" borderId="0" xfId="73" applyNumberFormat="1" applyFont="1" applyBorder="1" applyAlignment="1">
      <alignment horizontal="right" vertical="center"/>
    </xf>
    <xf numFmtId="164" fontId="31" fillId="0" borderId="0" xfId="2" applyNumberFormat="1" applyFont="1" applyBorder="1" applyAlignment="1">
      <alignment horizontal="right" vertical="center"/>
    </xf>
    <xf numFmtId="171" fontId="9" fillId="5" borderId="0" xfId="63" applyNumberFormat="1" applyFont="1" applyFill="1" applyBorder="1" applyAlignment="1">
      <alignment horizontal="right" vertical="center"/>
    </xf>
    <xf numFmtId="171" fontId="9" fillId="0" borderId="0" xfId="63" applyNumberFormat="1" applyFont="1" applyBorder="1" applyAlignment="1">
      <alignment horizontal="right" vertical="center"/>
    </xf>
    <xf numFmtId="164" fontId="9" fillId="5" borderId="0" xfId="75" applyNumberFormat="1" applyFont="1" applyFill="1" applyBorder="1" applyAlignment="1">
      <alignment horizontal="right" vertical="center"/>
    </xf>
    <xf numFmtId="164" fontId="9" fillId="0" borderId="0" xfId="72" applyNumberFormat="1" applyFont="1" applyBorder="1" applyAlignment="1">
      <alignment horizontal="right" vertical="center"/>
    </xf>
    <xf numFmtId="164" fontId="9" fillId="0" borderId="0" xfId="73" applyNumberFormat="1" applyFont="1" applyBorder="1" applyAlignment="1">
      <alignment horizontal="right" vertical="center"/>
    </xf>
    <xf numFmtId="0" fontId="9" fillId="0" borderId="0" xfId="77" applyNumberFormat="1" applyFont="1" applyBorder="1" applyAlignment="1">
      <alignment horizontal="left" vertical="top" wrapText="1"/>
    </xf>
    <xf numFmtId="3" fontId="20" fillId="5" borderId="0" xfId="63" applyNumberFormat="1" applyFont="1" applyFill="1" applyBorder="1" applyAlignment="1">
      <alignment horizontal="right" vertical="center"/>
    </xf>
    <xf numFmtId="164" fontId="20" fillId="5" borderId="0" xfId="72" applyNumberFormat="1" applyFont="1" applyFill="1" applyBorder="1" applyAlignment="1">
      <alignment horizontal="right" vertical="center"/>
    </xf>
    <xf numFmtId="3" fontId="20" fillId="5" borderId="0" xfId="65" applyNumberFormat="1" applyFont="1" applyFill="1" applyBorder="1" applyAlignment="1">
      <alignment horizontal="right" vertical="center"/>
    </xf>
    <xf numFmtId="164" fontId="20" fillId="5" borderId="0" xfId="73" applyNumberFormat="1" applyFont="1" applyFill="1" applyBorder="1" applyAlignment="1">
      <alignment horizontal="right" vertical="center"/>
    </xf>
    <xf numFmtId="171" fontId="20" fillId="5" borderId="0" xfId="65" applyNumberFormat="1" applyFont="1" applyFill="1" applyBorder="1" applyAlignment="1">
      <alignment horizontal="right" vertical="center"/>
    </xf>
    <xf numFmtId="171" fontId="20" fillId="5" borderId="0" xfId="63" applyNumberFormat="1" applyFont="1" applyFill="1" applyBorder="1" applyAlignment="1">
      <alignment horizontal="right" vertical="center"/>
    </xf>
    <xf numFmtId="3" fontId="20" fillId="5" borderId="0" xfId="68" applyNumberFormat="1" applyFont="1" applyFill="1" applyBorder="1" applyAlignment="1">
      <alignment horizontal="right" vertical="center"/>
    </xf>
    <xf numFmtId="3" fontId="31" fillId="5" borderId="0" xfId="65" applyNumberFormat="1" applyFont="1" applyFill="1" applyBorder="1" applyAlignment="1">
      <alignment horizontal="right" vertical="center"/>
    </xf>
    <xf numFmtId="164" fontId="31" fillId="5" borderId="0" xfId="73" applyNumberFormat="1" applyFont="1" applyFill="1" applyBorder="1" applyAlignment="1">
      <alignment horizontal="right" vertical="center"/>
    </xf>
    <xf numFmtId="164" fontId="31" fillId="5" borderId="0" xfId="2" applyNumberFormat="1" applyFont="1" applyFill="1" applyBorder="1" applyAlignment="1">
      <alignment horizontal="right" vertical="center"/>
    </xf>
    <xf numFmtId="0" fontId="20" fillId="0" borderId="0" xfId="53" applyNumberFormat="1" applyFont="1" applyBorder="1" applyAlignment="1">
      <alignment horizontal="left" vertical="top" wrapText="1"/>
    </xf>
    <xf numFmtId="164" fontId="20" fillId="0" borderId="0" xfId="81" applyNumberFormat="1" applyFont="1" applyBorder="1" applyAlignment="1">
      <alignment horizontal="right" vertical="center"/>
    </xf>
    <xf numFmtId="164" fontId="20" fillId="0" borderId="0" xfId="82" applyNumberFormat="1" applyFont="1" applyBorder="1" applyAlignment="1">
      <alignment horizontal="right" vertical="center"/>
    </xf>
    <xf numFmtId="171" fontId="20" fillId="0" borderId="0" xfId="63" applyNumberFormat="1" applyFont="1" applyBorder="1" applyAlignment="1">
      <alignment horizontal="right" vertical="center"/>
    </xf>
    <xf numFmtId="164" fontId="31" fillId="0" borderId="0" xfId="82" applyNumberFormat="1" applyFont="1" applyBorder="1" applyAlignment="1">
      <alignment horizontal="right" vertical="center"/>
    </xf>
    <xf numFmtId="0" fontId="44" fillId="5" borderId="1" xfId="0" applyFont="1" applyFill="1" applyBorder="1" applyAlignment="1">
      <alignment horizontal="right" wrapText="1"/>
    </xf>
    <xf numFmtId="164" fontId="10" fillId="0" borderId="1" xfId="0" applyNumberFormat="1" applyFont="1" applyBorder="1" applyAlignment="1">
      <alignment horizontal="right" vertical="center"/>
    </xf>
    <xf numFmtId="164" fontId="10" fillId="5" borderId="1" xfId="0" applyNumberFormat="1" applyFont="1" applyFill="1" applyBorder="1" applyAlignment="1">
      <alignment horizontal="right" vertical="center"/>
    </xf>
    <xf numFmtId="0" fontId="30" fillId="0" borderId="0" xfId="0" applyFont="1" applyFill="1"/>
    <xf numFmtId="0" fontId="2" fillId="0" borderId="0" xfId="0" applyFont="1" applyBorder="1"/>
    <xf numFmtId="0" fontId="9" fillId="5" borderId="0" xfId="30" applyNumberFormat="1" applyFont="1" applyFill="1" applyBorder="1" applyAlignment="1">
      <alignment horizontal="left" wrapText="1"/>
    </xf>
    <xf numFmtId="0" fontId="20" fillId="0" borderId="0" xfId="32" applyNumberFormat="1" applyFont="1" applyBorder="1" applyAlignment="1">
      <alignment horizontal="right" wrapText="1"/>
    </xf>
    <xf numFmtId="0" fontId="20" fillId="0" borderId="0" xfId="31" applyNumberFormat="1" applyFont="1" applyBorder="1" applyAlignment="1">
      <alignment horizontal="right" wrapText="1"/>
    </xf>
    <xf numFmtId="0" fontId="20" fillId="0" borderId="0" xfId="30" applyNumberFormat="1" applyFont="1" applyBorder="1" applyAlignment="1">
      <alignment horizontal="right" wrapText="1"/>
    </xf>
    <xf numFmtId="0" fontId="20" fillId="0" borderId="0" xfId="33" applyNumberFormat="1" applyFont="1" applyBorder="1" applyAlignment="1">
      <alignment horizontal="right" wrapText="1"/>
    </xf>
    <xf numFmtId="0" fontId="20" fillId="5" borderId="0" xfId="30" applyNumberFormat="1" applyFont="1" applyFill="1" applyBorder="1" applyAlignment="1">
      <alignment horizontal="left" wrapText="1"/>
    </xf>
    <xf numFmtId="0" fontId="9" fillId="5" borderId="0" xfId="31" applyNumberFormat="1" applyFont="1" applyFill="1" applyBorder="1" applyAlignment="1">
      <alignment horizontal="center" wrapText="1"/>
    </xf>
    <xf numFmtId="0" fontId="9" fillId="5" borderId="0" xfId="32" applyNumberFormat="1" applyFont="1" applyFill="1" applyBorder="1" applyAlignment="1">
      <alignment horizontal="center" wrapText="1"/>
    </xf>
    <xf numFmtId="0" fontId="9" fillId="5" borderId="0" xfId="33" applyNumberFormat="1" applyFont="1" applyFill="1" applyBorder="1" applyAlignment="1">
      <alignment horizontal="center" wrapText="1"/>
    </xf>
    <xf numFmtId="0" fontId="9" fillId="5" borderId="0" xfId="35" applyNumberFormat="1" applyFont="1" applyFill="1" applyBorder="1" applyAlignment="1">
      <alignment horizontal="center" wrapText="1"/>
    </xf>
    <xf numFmtId="0" fontId="33" fillId="5" borderId="0" xfId="33" applyNumberFormat="1" applyFont="1" applyFill="1" applyBorder="1" applyAlignment="1">
      <alignment horizontal="center" wrapText="1"/>
    </xf>
    <xf numFmtId="0" fontId="9" fillId="0" borderId="0" xfId="84" applyNumberFormat="1" applyFont="1" applyBorder="1" applyAlignment="1">
      <alignment horizontal="left" vertical="top" wrapText="1"/>
    </xf>
    <xf numFmtId="3" fontId="9" fillId="0" borderId="0" xfId="85" applyNumberFormat="1" applyFont="1" applyBorder="1" applyAlignment="1">
      <alignment horizontal="right" vertical="center"/>
    </xf>
    <xf numFmtId="172" fontId="9" fillId="0" borderId="0" xfId="85" applyNumberFormat="1" applyFont="1" applyBorder="1" applyAlignment="1">
      <alignment horizontal="right" vertical="center"/>
    </xf>
    <xf numFmtId="3" fontId="9" fillId="0" borderId="0" xfId="86" applyNumberFormat="1" applyFont="1" applyBorder="1" applyAlignment="1">
      <alignment horizontal="right" vertical="center"/>
    </xf>
    <xf numFmtId="172" fontId="9" fillId="0" borderId="0" xfId="87" applyNumberFormat="1" applyFont="1" applyBorder="1" applyAlignment="1">
      <alignment horizontal="right" vertical="center"/>
    </xf>
    <xf numFmtId="172" fontId="9" fillId="0" borderId="0" xfId="88" applyNumberFormat="1" applyFont="1" applyBorder="1" applyAlignment="1">
      <alignment horizontal="right" vertical="center"/>
    </xf>
    <xf numFmtId="3" fontId="0" fillId="0" borderId="0" xfId="0" applyNumberFormat="1" applyFont="1" applyBorder="1" applyAlignment="1">
      <alignment horizontal="right"/>
    </xf>
    <xf numFmtId="3" fontId="9" fillId="0" borderId="0" xfId="89" applyNumberFormat="1" applyFont="1" applyBorder="1" applyAlignment="1">
      <alignment horizontal="right" vertical="center"/>
    </xf>
    <xf numFmtId="3" fontId="33" fillId="0" borderId="0" xfId="86" applyNumberFormat="1" applyFont="1" applyBorder="1" applyAlignment="1">
      <alignment horizontal="right" vertical="center"/>
    </xf>
    <xf numFmtId="172" fontId="33" fillId="0" borderId="0" xfId="87" applyNumberFormat="1" applyFont="1" applyBorder="1" applyAlignment="1">
      <alignment horizontal="right" vertical="center"/>
    </xf>
    <xf numFmtId="173" fontId="33" fillId="0" borderId="0" xfId="90" applyNumberFormat="1" applyFont="1" applyBorder="1" applyAlignment="1">
      <alignment horizontal="right" vertical="center"/>
    </xf>
    <xf numFmtId="0" fontId="9" fillId="5" borderId="0" xfId="91" applyNumberFormat="1" applyFont="1" applyFill="1" applyBorder="1" applyAlignment="1">
      <alignment horizontal="left" vertical="top" wrapText="1"/>
    </xf>
    <xf numFmtId="3" fontId="9" fillId="5" borderId="0" xfId="92" applyNumberFormat="1" applyFont="1" applyFill="1" applyBorder="1" applyAlignment="1">
      <alignment horizontal="right" vertical="center"/>
    </xf>
    <xf numFmtId="172" fontId="9" fillId="5" borderId="0" xfId="92" applyNumberFormat="1" applyFont="1" applyFill="1" applyBorder="1" applyAlignment="1">
      <alignment horizontal="right" vertical="center"/>
    </xf>
    <xf numFmtId="3" fontId="9" fillId="5" borderId="0" xfId="93" applyNumberFormat="1" applyFont="1" applyFill="1" applyBorder="1" applyAlignment="1">
      <alignment horizontal="right" vertical="center"/>
    </xf>
    <xf numFmtId="172" fontId="9" fillId="5" borderId="0" xfId="94" applyNumberFormat="1" applyFont="1" applyFill="1" applyBorder="1" applyAlignment="1">
      <alignment horizontal="right" vertical="center"/>
    </xf>
    <xf numFmtId="172" fontId="9" fillId="5" borderId="0" xfId="95" applyNumberFormat="1" applyFont="1" applyFill="1" applyBorder="1" applyAlignment="1">
      <alignment horizontal="right" vertical="center"/>
    </xf>
    <xf numFmtId="3" fontId="0" fillId="5" borderId="0" xfId="0" applyNumberFormat="1" applyFont="1" applyFill="1" applyBorder="1" applyAlignment="1">
      <alignment horizontal="right"/>
    </xf>
    <xf numFmtId="3" fontId="9" fillId="5" borderId="0" xfId="86" applyNumberFormat="1" applyFont="1" applyFill="1" applyBorder="1" applyAlignment="1">
      <alignment horizontal="right" vertical="center"/>
    </xf>
    <xf numFmtId="3" fontId="9" fillId="5" borderId="0" xfId="89" applyNumberFormat="1" applyFont="1" applyFill="1" applyBorder="1" applyAlignment="1">
      <alignment horizontal="right" vertical="center"/>
    </xf>
    <xf numFmtId="3" fontId="9" fillId="5" borderId="0" xfId="85" applyNumberFormat="1" applyFont="1" applyFill="1" applyBorder="1" applyAlignment="1">
      <alignment horizontal="right" vertical="center"/>
    </xf>
    <xf numFmtId="3" fontId="33" fillId="5" borderId="0" xfId="86" applyNumberFormat="1" applyFont="1" applyFill="1" applyBorder="1" applyAlignment="1">
      <alignment horizontal="right" vertical="center"/>
    </xf>
    <xf numFmtId="172" fontId="33" fillId="5" borderId="0" xfId="94" applyNumberFormat="1" applyFont="1" applyFill="1" applyBorder="1" applyAlignment="1">
      <alignment horizontal="right" vertical="center"/>
    </xf>
    <xf numFmtId="0" fontId="9" fillId="0" borderId="0" xfId="91" applyNumberFormat="1" applyFont="1" applyBorder="1" applyAlignment="1">
      <alignment horizontal="left" vertical="top" wrapText="1"/>
    </xf>
    <xf numFmtId="3" fontId="9" fillId="0" borderId="0" xfId="92" applyNumberFormat="1" applyFont="1" applyBorder="1" applyAlignment="1">
      <alignment horizontal="right" vertical="center"/>
    </xf>
    <xf numFmtId="172" fontId="9" fillId="0" borderId="0" xfId="92" applyNumberFormat="1" applyFont="1" applyBorder="1" applyAlignment="1">
      <alignment horizontal="right" vertical="center"/>
    </xf>
    <xf numFmtId="3" fontId="9" fillId="0" borderId="0" xfId="93" applyNumberFormat="1" applyFont="1" applyBorder="1" applyAlignment="1">
      <alignment horizontal="right" vertical="center"/>
    </xf>
    <xf numFmtId="172" fontId="9" fillId="0" borderId="0" xfId="94" applyNumberFormat="1" applyFont="1" applyBorder="1" applyAlignment="1">
      <alignment horizontal="right" vertical="center"/>
    </xf>
    <xf numFmtId="172" fontId="9" fillId="0" borderId="0" xfId="95" applyNumberFormat="1" applyFont="1" applyBorder="1" applyAlignment="1">
      <alignment horizontal="right" vertical="center"/>
    </xf>
    <xf numFmtId="172" fontId="33" fillId="0" borderId="0" xfId="94" applyNumberFormat="1" applyFont="1" applyBorder="1" applyAlignment="1">
      <alignment horizontal="right" vertical="center"/>
    </xf>
    <xf numFmtId="3" fontId="50" fillId="5" borderId="0" xfId="96" applyNumberFormat="1" applyFont="1" applyFill="1" applyBorder="1" applyAlignment="1">
      <alignment horizontal="right" vertical="center"/>
    </xf>
    <xf numFmtId="172" fontId="50" fillId="5" borderId="0" xfId="97" applyNumberFormat="1" applyFont="1" applyFill="1" applyBorder="1" applyAlignment="1">
      <alignment horizontal="right" vertical="center"/>
    </xf>
    <xf numFmtId="3" fontId="50" fillId="5" borderId="0" xfId="98" applyNumberFormat="1" applyFont="1" applyFill="1" applyBorder="1" applyAlignment="1">
      <alignment horizontal="right" vertical="center"/>
    </xf>
    <xf numFmtId="172" fontId="50" fillId="5" borderId="0" xfId="99" applyNumberFormat="1" applyFont="1" applyFill="1" applyBorder="1" applyAlignment="1">
      <alignment horizontal="right" vertical="center"/>
    </xf>
    <xf numFmtId="3" fontId="52" fillId="5" borderId="0" xfId="0" applyNumberFormat="1" applyFont="1" applyFill="1" applyBorder="1" applyAlignment="1">
      <alignment horizontal="right"/>
    </xf>
    <xf numFmtId="3" fontId="50" fillId="5" borderId="0" xfId="86" applyNumberFormat="1" applyFont="1" applyFill="1" applyBorder="1" applyAlignment="1">
      <alignment horizontal="right" vertical="center"/>
    </xf>
    <xf numFmtId="3" fontId="50" fillId="5" borderId="0" xfId="89" applyNumberFormat="1" applyFont="1" applyFill="1" applyBorder="1" applyAlignment="1">
      <alignment horizontal="right" vertical="center"/>
    </xf>
    <xf numFmtId="3" fontId="50" fillId="5" borderId="0" xfId="85" applyNumberFormat="1" applyFont="1" applyFill="1" applyBorder="1" applyAlignment="1">
      <alignment horizontal="right" vertical="center"/>
    </xf>
    <xf numFmtId="172" fontId="33" fillId="5" borderId="0" xfId="99" applyNumberFormat="1" applyFont="1" applyFill="1" applyBorder="1" applyAlignment="1">
      <alignment horizontal="right" vertical="center"/>
    </xf>
    <xf numFmtId="0" fontId="50" fillId="0" borderId="0" xfId="84" applyNumberFormat="1" applyFont="1" applyBorder="1" applyAlignment="1">
      <alignment horizontal="left" vertical="top" wrapText="1" indent="2"/>
    </xf>
    <xf numFmtId="3" fontId="50" fillId="0" borderId="0" xfId="85" applyNumberFormat="1" applyFont="1" applyBorder="1" applyAlignment="1">
      <alignment horizontal="right" vertical="center"/>
    </xf>
    <xf numFmtId="0" fontId="50" fillId="0" borderId="0" xfId="100" applyNumberFormat="1" applyFont="1" applyBorder="1" applyAlignment="1">
      <alignment horizontal="right" vertical="center" wrapText="1"/>
    </xf>
    <xf numFmtId="3" fontId="50" fillId="0" borderId="0" xfId="86" applyNumberFormat="1" applyFont="1" applyBorder="1" applyAlignment="1">
      <alignment horizontal="right" vertical="center"/>
    </xf>
    <xf numFmtId="172" fontId="50" fillId="0" borderId="0" xfId="87" applyNumberFormat="1" applyFont="1" applyBorder="1" applyAlignment="1">
      <alignment horizontal="right" vertical="center"/>
    </xf>
    <xf numFmtId="172" fontId="50" fillId="0" borderId="0" xfId="88" applyNumberFormat="1" applyFont="1" applyBorder="1" applyAlignment="1">
      <alignment horizontal="right" vertical="center"/>
    </xf>
    <xf numFmtId="0" fontId="50" fillId="0" borderId="0" xfId="101" applyNumberFormat="1" applyFont="1" applyBorder="1" applyAlignment="1">
      <alignment horizontal="right" vertical="center" wrapText="1"/>
    </xf>
    <xf numFmtId="3" fontId="52" fillId="0" borderId="0" xfId="0" applyNumberFormat="1" applyFont="1" applyBorder="1" applyAlignment="1">
      <alignment horizontal="right"/>
    </xf>
    <xf numFmtId="3" fontId="50" fillId="0" borderId="0" xfId="89" applyNumberFormat="1" applyFont="1" applyBorder="1" applyAlignment="1">
      <alignment horizontal="right" vertical="center"/>
    </xf>
    <xf numFmtId="172" fontId="33" fillId="0" borderId="0" xfId="88" applyNumberFormat="1" applyFont="1" applyBorder="1" applyAlignment="1">
      <alignment horizontal="right" vertical="center"/>
    </xf>
    <xf numFmtId="0" fontId="50" fillId="5" borderId="0" xfId="91" applyNumberFormat="1" applyFont="1" applyFill="1" applyBorder="1" applyAlignment="1">
      <alignment horizontal="left" vertical="top" wrapText="1" indent="2"/>
    </xf>
    <xf numFmtId="3" fontId="50" fillId="5" borderId="0" xfId="92" applyNumberFormat="1" applyFont="1" applyFill="1" applyBorder="1" applyAlignment="1">
      <alignment horizontal="right" vertical="center"/>
    </xf>
    <xf numFmtId="172" fontId="50" fillId="5" borderId="0" xfId="95" applyNumberFormat="1" applyFont="1" applyFill="1" applyBorder="1" applyAlignment="1">
      <alignment horizontal="right" vertical="center"/>
    </xf>
    <xf numFmtId="3" fontId="50" fillId="5" borderId="0" xfId="93" applyNumberFormat="1" applyFont="1" applyFill="1" applyBorder="1" applyAlignment="1">
      <alignment horizontal="right" vertical="center"/>
    </xf>
    <xf numFmtId="172" fontId="50" fillId="5" borderId="0" xfId="94" applyNumberFormat="1" applyFont="1" applyFill="1" applyBorder="1" applyAlignment="1">
      <alignment horizontal="right" vertical="center"/>
    </xf>
    <xf numFmtId="0" fontId="50" fillId="0" borderId="0" xfId="91" applyNumberFormat="1" applyFont="1" applyBorder="1" applyAlignment="1">
      <alignment horizontal="left" vertical="top" wrapText="1" indent="2"/>
    </xf>
    <xf numFmtId="3" fontId="50" fillId="0" borderId="0" xfId="92" applyNumberFormat="1" applyFont="1" applyBorder="1" applyAlignment="1">
      <alignment horizontal="right" vertical="center"/>
    </xf>
    <xf numFmtId="172" fontId="50" fillId="0" borderId="0" xfId="95" applyNumberFormat="1" applyFont="1" applyBorder="1" applyAlignment="1">
      <alignment horizontal="right" vertical="center"/>
    </xf>
    <xf numFmtId="3" fontId="50" fillId="0" borderId="0" xfId="93" applyNumberFormat="1" applyFont="1" applyBorder="1" applyAlignment="1">
      <alignment horizontal="right" vertical="center"/>
    </xf>
    <xf numFmtId="172" fontId="50" fillId="0" borderId="0" xfId="94" applyNumberFormat="1" applyFont="1" applyBorder="1" applyAlignment="1">
      <alignment horizontal="right" vertical="center"/>
    </xf>
    <xf numFmtId="9" fontId="50" fillId="5" borderId="0" xfId="102" applyNumberFormat="1" applyFont="1" applyFill="1" applyBorder="1" applyAlignment="1">
      <alignment horizontal="right" vertical="center" wrapText="1"/>
    </xf>
    <xf numFmtId="172" fontId="10" fillId="5" borderId="0" xfId="95" applyNumberFormat="1" applyFont="1" applyFill="1" applyBorder="1" applyAlignment="1">
      <alignment horizontal="right" vertical="center"/>
    </xf>
    <xf numFmtId="172" fontId="10" fillId="5" borderId="0" xfId="94" applyNumberFormat="1" applyFont="1" applyFill="1" applyBorder="1" applyAlignment="1">
      <alignment horizontal="right" vertical="center"/>
    </xf>
    <xf numFmtId="172" fontId="70" fillId="5" borderId="0" xfId="94" applyNumberFormat="1" applyFont="1" applyFill="1" applyBorder="1" applyAlignment="1">
      <alignment horizontal="right" vertical="center"/>
    </xf>
    <xf numFmtId="0" fontId="33" fillId="5" borderId="0" xfId="102" applyNumberFormat="1" applyFont="1" applyFill="1" applyBorder="1" applyAlignment="1">
      <alignment horizontal="right" vertical="center" wrapText="1"/>
    </xf>
    <xf numFmtId="0" fontId="50" fillId="5" borderId="0" xfId="46" applyNumberFormat="1" applyFont="1" applyFill="1" applyBorder="1" applyAlignment="1">
      <alignment horizontal="left" vertical="top" wrapText="1" indent="2"/>
    </xf>
    <xf numFmtId="3" fontId="50" fillId="0" borderId="0" xfId="96" applyNumberFormat="1" applyFont="1" applyBorder="1" applyAlignment="1">
      <alignment horizontal="right" vertical="center"/>
    </xf>
    <xf numFmtId="172" fontId="50" fillId="0" borderId="0" xfId="97" applyNumberFormat="1" applyFont="1" applyBorder="1" applyAlignment="1">
      <alignment horizontal="right" vertical="center"/>
    </xf>
    <xf numFmtId="3" fontId="50" fillId="0" borderId="0" xfId="98" applyNumberFormat="1" applyFont="1" applyBorder="1" applyAlignment="1">
      <alignment horizontal="right" vertical="center"/>
    </xf>
    <xf numFmtId="172" fontId="50" fillId="0" borderId="0" xfId="99" applyNumberFormat="1" applyFont="1" applyBorder="1" applyAlignment="1">
      <alignment horizontal="right" vertical="center"/>
    </xf>
    <xf numFmtId="172" fontId="33" fillId="0" borderId="0" xfId="99" applyNumberFormat="1" applyFont="1" applyBorder="1" applyAlignment="1">
      <alignment horizontal="right" vertical="center"/>
    </xf>
    <xf numFmtId="172" fontId="50" fillId="5" borderId="0" xfId="88" applyNumberFormat="1" applyFont="1" applyFill="1" applyBorder="1" applyAlignment="1">
      <alignment horizontal="right" vertical="center"/>
    </xf>
    <xf numFmtId="172" fontId="33" fillId="5" borderId="0" xfId="88" applyNumberFormat="1" applyFont="1" applyFill="1" applyBorder="1" applyAlignment="1">
      <alignment horizontal="right" vertical="center"/>
    </xf>
    <xf numFmtId="9" fontId="50" fillId="5" borderId="0" xfId="103" applyNumberFormat="1" applyFont="1" applyFill="1" applyBorder="1" applyAlignment="1">
      <alignment horizontal="right" vertical="center" wrapText="1"/>
    </xf>
    <xf numFmtId="0" fontId="33" fillId="0" borderId="0" xfId="102" applyNumberFormat="1" applyFont="1" applyBorder="1" applyAlignment="1">
      <alignment horizontal="right" vertical="center" wrapText="1"/>
    </xf>
    <xf numFmtId="0" fontId="50" fillId="0" borderId="0" xfId="46" applyNumberFormat="1" applyFont="1" applyBorder="1" applyAlignment="1">
      <alignment horizontal="left" vertical="top" wrapText="1" indent="2"/>
    </xf>
    <xf numFmtId="173" fontId="33" fillId="0" borderId="0" xfId="104" applyNumberFormat="1" applyFont="1" applyBorder="1" applyAlignment="1">
      <alignment horizontal="right" vertical="center"/>
    </xf>
    <xf numFmtId="0" fontId="9" fillId="5" borderId="0" xfId="46" applyNumberFormat="1" applyFont="1" applyFill="1" applyBorder="1" applyAlignment="1">
      <alignment horizontal="left" vertical="top" wrapText="1"/>
    </xf>
    <xf numFmtId="3" fontId="9" fillId="5" borderId="0" xfId="96" applyNumberFormat="1" applyFont="1" applyFill="1" applyBorder="1" applyAlignment="1">
      <alignment horizontal="right" vertical="center"/>
    </xf>
    <xf numFmtId="172" fontId="9" fillId="5" borderId="0" xfId="96" applyNumberFormat="1" applyFont="1" applyFill="1" applyBorder="1" applyAlignment="1">
      <alignment horizontal="right" vertical="center"/>
    </xf>
    <xf numFmtId="3" fontId="9" fillId="5" borderId="0" xfId="98" applyNumberFormat="1" applyFont="1" applyFill="1" applyBorder="1" applyAlignment="1">
      <alignment horizontal="right" vertical="center"/>
    </xf>
    <xf numFmtId="172" fontId="9" fillId="5" borderId="0" xfId="99" applyNumberFormat="1" applyFont="1" applyFill="1" applyBorder="1" applyAlignment="1">
      <alignment horizontal="right" vertical="center"/>
    </xf>
    <xf numFmtId="172" fontId="9" fillId="5" borderId="0" xfId="97" applyNumberFormat="1" applyFont="1" applyFill="1" applyBorder="1" applyAlignment="1">
      <alignment horizontal="right" vertical="center"/>
    </xf>
    <xf numFmtId="173" fontId="33" fillId="5" borderId="0" xfId="104" applyNumberFormat="1" applyFont="1" applyFill="1" applyBorder="1" applyAlignment="1">
      <alignment horizontal="right" vertical="center"/>
    </xf>
    <xf numFmtId="3" fontId="20" fillId="0" borderId="0" xfId="96" applyNumberFormat="1" applyFont="1" applyBorder="1" applyAlignment="1">
      <alignment horizontal="right" vertical="center"/>
    </xf>
    <xf numFmtId="172" fontId="20" fillId="0" borderId="0" xfId="96" applyNumberFormat="1" applyFont="1" applyBorder="1" applyAlignment="1">
      <alignment horizontal="right" vertical="center"/>
    </xf>
    <xf numFmtId="3" fontId="20" fillId="0" borderId="0" xfId="98" applyNumberFormat="1" applyFont="1" applyBorder="1" applyAlignment="1">
      <alignment horizontal="right" vertical="center"/>
    </xf>
    <xf numFmtId="172" fontId="20" fillId="0" borderId="0" xfId="99" applyNumberFormat="1" applyFont="1" applyBorder="1" applyAlignment="1">
      <alignment horizontal="right" vertical="center"/>
    </xf>
    <xf numFmtId="172" fontId="20" fillId="0" borderId="0" xfId="97" applyNumberFormat="1" applyFont="1" applyBorder="1" applyAlignment="1">
      <alignment horizontal="right" vertical="center"/>
    </xf>
    <xf numFmtId="3" fontId="3" fillId="0" borderId="0" xfId="0" applyNumberFormat="1" applyFont="1" applyBorder="1" applyAlignment="1">
      <alignment horizontal="right"/>
    </xf>
    <xf numFmtId="3" fontId="20" fillId="0" borderId="0" xfId="86" applyNumberFormat="1" applyFont="1" applyBorder="1" applyAlignment="1">
      <alignment horizontal="right" vertical="center"/>
    </xf>
    <xf numFmtId="3" fontId="20" fillId="0" borderId="0" xfId="89" applyNumberFormat="1" applyFont="1" applyBorder="1" applyAlignment="1">
      <alignment horizontal="right" vertical="center"/>
    </xf>
    <xf numFmtId="3" fontId="20" fillId="0" borderId="0" xfId="85" applyNumberFormat="1" applyFont="1" applyBorder="1" applyAlignment="1">
      <alignment horizontal="right" vertical="center"/>
    </xf>
    <xf numFmtId="3" fontId="31" fillId="0" borderId="0" xfId="86" applyNumberFormat="1" applyFont="1" applyBorder="1" applyAlignment="1">
      <alignment horizontal="right" vertical="center"/>
    </xf>
    <xf numFmtId="172" fontId="31" fillId="0" borderId="0" xfId="99" applyNumberFormat="1" applyFont="1" applyBorder="1" applyAlignment="1">
      <alignment horizontal="right" vertical="center"/>
    </xf>
    <xf numFmtId="3" fontId="20" fillId="5" borderId="0" xfId="46" applyNumberFormat="1" applyFont="1" applyFill="1" applyBorder="1" applyAlignment="1">
      <alignment horizontal="right" vertical="top" wrapText="1"/>
    </xf>
    <xf numFmtId="0" fontId="20" fillId="5" borderId="0" xfId="46" applyNumberFormat="1" applyFont="1" applyFill="1" applyBorder="1" applyAlignment="1">
      <alignment horizontal="right" vertical="top" wrapText="1"/>
    </xf>
    <xf numFmtId="3" fontId="3" fillId="5" borderId="0" xfId="0" applyNumberFormat="1" applyFont="1" applyFill="1" applyBorder="1" applyAlignment="1">
      <alignment horizontal="right"/>
    </xf>
    <xf numFmtId="172" fontId="20" fillId="5" borderId="0" xfId="97" applyNumberFormat="1" applyFont="1" applyFill="1" applyBorder="1" applyAlignment="1">
      <alignment horizontal="right" vertical="center"/>
    </xf>
    <xf numFmtId="3" fontId="20" fillId="5" borderId="0" xfId="86" applyNumberFormat="1" applyFont="1" applyFill="1" applyBorder="1" applyAlignment="1">
      <alignment horizontal="right" vertical="center"/>
    </xf>
    <xf numFmtId="172" fontId="20" fillId="5" borderId="0" xfId="99" applyNumberFormat="1" applyFont="1" applyFill="1" applyBorder="1" applyAlignment="1">
      <alignment horizontal="right" vertical="center"/>
    </xf>
    <xf numFmtId="3" fontId="20" fillId="5" borderId="0" xfId="89" applyNumberFormat="1" applyFont="1" applyFill="1" applyBorder="1" applyAlignment="1">
      <alignment horizontal="right" vertical="center"/>
    </xf>
    <xf numFmtId="3" fontId="20" fillId="5" borderId="0" xfId="85" applyNumberFormat="1" applyFont="1" applyFill="1" applyBorder="1" applyAlignment="1">
      <alignment horizontal="right" vertical="center"/>
    </xf>
    <xf numFmtId="3" fontId="31" fillId="5" borderId="0" xfId="86" applyNumberFormat="1" applyFont="1" applyFill="1" applyBorder="1" applyAlignment="1">
      <alignment horizontal="right" vertical="center"/>
    </xf>
    <xf numFmtId="172" fontId="31" fillId="5" borderId="0" xfId="99" applyNumberFormat="1" applyFont="1" applyFill="1" applyBorder="1" applyAlignment="1">
      <alignment horizontal="right" vertical="center"/>
    </xf>
    <xf numFmtId="173" fontId="33" fillId="5" borderId="0" xfId="105" applyNumberFormat="1" applyFont="1" applyFill="1" applyBorder="1" applyAlignment="1">
      <alignment horizontal="right" vertical="center"/>
    </xf>
    <xf numFmtId="0" fontId="9" fillId="0" borderId="0" xfId="46" applyNumberFormat="1" applyFont="1" applyBorder="1" applyAlignment="1">
      <alignment horizontal="left" vertical="top" wrapText="1"/>
    </xf>
    <xf numFmtId="3" fontId="9" fillId="0" borderId="0" xfId="96" applyNumberFormat="1" applyFont="1" applyBorder="1" applyAlignment="1">
      <alignment horizontal="right" vertical="center"/>
    </xf>
    <xf numFmtId="172" fontId="9" fillId="0" borderId="0" xfId="96" applyNumberFormat="1" applyFont="1" applyBorder="1" applyAlignment="1">
      <alignment horizontal="right" vertical="center"/>
    </xf>
    <xf numFmtId="3" fontId="9" fillId="0" borderId="0" xfId="98" applyNumberFormat="1" applyFont="1" applyBorder="1" applyAlignment="1">
      <alignment horizontal="right" vertical="center"/>
    </xf>
    <xf numFmtId="172" fontId="9" fillId="0" borderId="0" xfId="99" applyNumberFormat="1" applyFont="1" applyBorder="1" applyAlignment="1">
      <alignment horizontal="right" vertical="center"/>
    </xf>
    <xf numFmtId="172" fontId="9" fillId="0" borderId="0" xfId="97" applyNumberFormat="1" applyFont="1" applyBorder="1" applyAlignment="1">
      <alignment horizontal="right" vertical="center"/>
    </xf>
    <xf numFmtId="3" fontId="20" fillId="5" borderId="0" xfId="96" applyNumberFormat="1" applyFont="1" applyFill="1" applyBorder="1" applyAlignment="1">
      <alignment horizontal="right" vertical="center"/>
    </xf>
    <xf numFmtId="172" fontId="20" fillId="5" borderId="0" xfId="96" applyNumberFormat="1" applyFont="1" applyFill="1" applyBorder="1" applyAlignment="1">
      <alignment horizontal="right" vertical="center"/>
    </xf>
    <xf numFmtId="3" fontId="20" fillId="5" borderId="0" xfId="98" applyNumberFormat="1" applyFont="1" applyFill="1" applyBorder="1" applyAlignment="1">
      <alignment horizontal="right" vertical="center"/>
    </xf>
    <xf numFmtId="3" fontId="20" fillId="0" borderId="0" xfId="106" applyNumberFormat="1" applyFont="1" applyBorder="1" applyAlignment="1">
      <alignment horizontal="right" vertical="center"/>
    </xf>
    <xf numFmtId="172" fontId="20" fillId="0" borderId="0" xfId="106" applyNumberFormat="1" applyFont="1" applyBorder="1" applyAlignment="1">
      <alignment horizontal="right" vertical="center"/>
    </xf>
    <xf numFmtId="3" fontId="20" fillId="0" borderId="0" xfId="107" applyNumberFormat="1" applyFont="1" applyBorder="1" applyAlignment="1">
      <alignment horizontal="right" vertical="center"/>
    </xf>
    <xf numFmtId="172" fontId="20" fillId="0" borderId="0" xfId="108" applyNumberFormat="1" applyFont="1" applyBorder="1" applyAlignment="1">
      <alignment horizontal="right" vertical="center"/>
    </xf>
    <xf numFmtId="172" fontId="20" fillId="0" borderId="0" xfId="109" applyNumberFormat="1" applyFont="1" applyBorder="1" applyAlignment="1">
      <alignment horizontal="right" vertical="center"/>
    </xf>
    <xf numFmtId="172" fontId="31" fillId="0" borderId="0" xfId="108" applyNumberFormat="1" applyFont="1" applyBorder="1" applyAlignment="1">
      <alignment horizontal="right" vertical="center"/>
    </xf>
    <xf numFmtId="0" fontId="3" fillId="0" borderId="0" xfId="8" applyFont="1" applyFill="1" applyAlignment="1"/>
    <xf numFmtId="0" fontId="1" fillId="0" borderId="0" xfId="8" applyFont="1" applyFill="1" applyAlignment="1"/>
    <xf numFmtId="0" fontId="20" fillId="0" borderId="0" xfId="110" applyNumberFormat="1" applyFont="1" applyBorder="1" applyAlignment="1">
      <alignment horizontal="left" wrapText="1"/>
    </xf>
    <xf numFmtId="0" fontId="1" fillId="0" borderId="0" xfId="8" applyFont="1" applyFill="1"/>
    <xf numFmtId="0" fontId="20" fillId="5" borderId="0" xfId="110" applyNumberFormat="1" applyFont="1" applyFill="1" applyBorder="1" applyAlignment="1">
      <alignment horizontal="left" wrapText="1"/>
    </xf>
    <xf numFmtId="0" fontId="1" fillId="0" borderId="0" xfId="8" applyFont="1" applyFill="1" applyAlignment="1">
      <alignment wrapText="1"/>
    </xf>
    <xf numFmtId="3" fontId="20" fillId="5" borderId="1" xfId="111" applyNumberFormat="1" applyFont="1" applyFill="1" applyBorder="1" applyAlignment="1">
      <alignment horizontal="center" wrapText="1"/>
    </xf>
    <xf numFmtId="0" fontId="20" fillId="5" borderId="1" xfId="111" applyNumberFormat="1" applyFont="1" applyFill="1" applyBorder="1" applyAlignment="1">
      <alignment horizontal="center" wrapText="1"/>
    </xf>
    <xf numFmtId="3" fontId="20" fillId="5" borderId="1" xfId="112" applyNumberFormat="1" applyFont="1" applyFill="1" applyBorder="1" applyAlignment="1">
      <alignment horizontal="center" wrapText="1"/>
    </xf>
    <xf numFmtId="0" fontId="20" fillId="5" borderId="1" xfId="112" applyNumberFormat="1" applyFont="1" applyFill="1" applyBorder="1" applyAlignment="1">
      <alignment horizontal="center" wrapText="1"/>
    </xf>
    <xf numFmtId="3" fontId="9" fillId="5" borderId="1" xfId="111" applyNumberFormat="1" applyFont="1" applyFill="1" applyBorder="1" applyAlignment="1">
      <alignment horizontal="right" wrapText="1"/>
    </xf>
    <xf numFmtId="0" fontId="9" fillId="5" borderId="1" xfId="111" applyNumberFormat="1" applyFont="1" applyFill="1" applyBorder="1" applyAlignment="1">
      <alignment horizontal="right" wrapText="1"/>
    </xf>
    <xf numFmtId="3" fontId="9" fillId="5" borderId="1" xfId="112" applyNumberFormat="1" applyFont="1" applyFill="1" applyBorder="1" applyAlignment="1">
      <alignment horizontal="right" wrapText="1"/>
    </xf>
    <xf numFmtId="0" fontId="9" fillId="5" borderId="1" xfId="112" applyNumberFormat="1" applyFont="1" applyFill="1" applyBorder="1" applyAlignment="1">
      <alignment horizontal="right" wrapText="1"/>
    </xf>
    <xf numFmtId="3" fontId="20" fillId="5" borderId="1" xfId="113" applyNumberFormat="1" applyFont="1" applyFill="1" applyBorder="1" applyAlignment="1">
      <alignment horizontal="right" wrapText="1"/>
    </xf>
    <xf numFmtId="3" fontId="50" fillId="5" borderId="1" xfId="112" applyNumberFormat="1" applyFont="1" applyFill="1" applyBorder="1" applyAlignment="1">
      <alignment horizontal="right" wrapText="1"/>
    </xf>
    <xf numFmtId="0" fontId="50" fillId="5" borderId="1" xfId="112" applyNumberFormat="1" applyFont="1" applyFill="1" applyBorder="1" applyAlignment="1">
      <alignment horizontal="right" wrapText="1"/>
    </xf>
    <xf numFmtId="0" fontId="9" fillId="5" borderId="1" xfId="114" applyNumberFormat="1" applyFont="1" applyFill="1" applyBorder="1" applyAlignment="1">
      <alignment horizontal="right" wrapText="1"/>
    </xf>
    <xf numFmtId="0" fontId="9" fillId="0" borderId="0" xfId="115" applyNumberFormat="1" applyFont="1" applyBorder="1" applyAlignment="1">
      <alignment horizontal="left" vertical="top" wrapText="1"/>
    </xf>
    <xf numFmtId="3" fontId="9" fillId="0" borderId="1" xfId="116" applyNumberFormat="1" applyFont="1" applyBorder="1" applyAlignment="1">
      <alignment horizontal="right" vertical="center"/>
    </xf>
    <xf numFmtId="172" fontId="9" fillId="0" borderId="1" xfId="117" applyNumberFormat="1" applyFont="1" applyBorder="1" applyAlignment="1">
      <alignment horizontal="right" vertical="center"/>
    </xf>
    <xf numFmtId="3" fontId="9" fillId="0" borderId="1" xfId="118" applyNumberFormat="1" applyFont="1" applyBorder="1" applyAlignment="1">
      <alignment horizontal="right" vertical="center"/>
    </xf>
    <xf numFmtId="172" fontId="9" fillId="0" borderId="1" xfId="119" applyNumberFormat="1" applyFont="1" applyBorder="1" applyAlignment="1">
      <alignment horizontal="right" vertical="center"/>
    </xf>
    <xf numFmtId="3" fontId="9" fillId="0" borderId="1" xfId="120" applyNumberFormat="1" applyFont="1" applyBorder="1" applyAlignment="1">
      <alignment horizontal="right" vertical="center"/>
    </xf>
    <xf numFmtId="3" fontId="50" fillId="0" borderId="1" xfId="118" applyNumberFormat="1" applyFont="1" applyBorder="1" applyAlignment="1">
      <alignment horizontal="right" vertical="center"/>
    </xf>
    <xf numFmtId="172" fontId="50" fillId="0" borderId="1" xfId="119" applyNumberFormat="1" applyFont="1" applyBorder="1" applyAlignment="1">
      <alignment horizontal="right" vertical="center"/>
    </xf>
    <xf numFmtId="173" fontId="50" fillId="0" borderId="1" xfId="121" applyNumberFormat="1" applyFont="1" applyBorder="1" applyAlignment="1">
      <alignment horizontal="right" vertical="center"/>
    </xf>
    <xf numFmtId="0" fontId="9" fillId="5" borderId="0" xfId="122" applyNumberFormat="1" applyFont="1" applyFill="1" applyBorder="1" applyAlignment="1">
      <alignment horizontal="left" vertical="top" wrapText="1"/>
    </xf>
    <xf numFmtId="3" fontId="9" fillId="5" borderId="1" xfId="116" applyNumberFormat="1" applyFont="1" applyFill="1" applyBorder="1" applyAlignment="1">
      <alignment horizontal="right" vertical="center"/>
    </xf>
    <xf numFmtId="172" fontId="9" fillId="5" borderId="1" xfId="123" applyNumberFormat="1" applyFont="1" applyFill="1" applyBorder="1" applyAlignment="1">
      <alignment horizontal="right" vertical="center"/>
    </xf>
    <xf numFmtId="3" fontId="9" fillId="5" borderId="1" xfId="118" applyNumberFormat="1" applyFont="1" applyFill="1" applyBorder="1" applyAlignment="1">
      <alignment horizontal="right" vertical="center"/>
    </xf>
    <xf numFmtId="172" fontId="9" fillId="5" borderId="1" xfId="124" applyNumberFormat="1" applyFont="1" applyFill="1" applyBorder="1" applyAlignment="1">
      <alignment horizontal="right" vertical="center"/>
    </xf>
    <xf numFmtId="3" fontId="9" fillId="5" borderId="1" xfId="120" applyNumberFormat="1" applyFont="1" applyFill="1" applyBorder="1" applyAlignment="1">
      <alignment horizontal="right" vertical="center"/>
    </xf>
    <xf numFmtId="3" fontId="50" fillId="5" borderId="1" xfId="118" applyNumberFormat="1" applyFont="1" applyFill="1" applyBorder="1" applyAlignment="1">
      <alignment horizontal="right" vertical="center"/>
    </xf>
    <xf numFmtId="172" fontId="50" fillId="5" borderId="1" xfId="124" applyNumberFormat="1" applyFont="1" applyFill="1" applyBorder="1" applyAlignment="1">
      <alignment horizontal="right" vertical="center"/>
    </xf>
    <xf numFmtId="0" fontId="9" fillId="0" borderId="0" xfId="122" applyNumberFormat="1" applyFont="1" applyBorder="1" applyAlignment="1">
      <alignment horizontal="left" vertical="top" wrapText="1"/>
    </xf>
    <xf numFmtId="172" fontId="9" fillId="0" borderId="1" xfId="123" applyNumberFormat="1" applyFont="1" applyBorder="1" applyAlignment="1">
      <alignment horizontal="right" vertical="center"/>
    </xf>
    <xf numFmtId="172" fontId="9" fillId="0" borderId="1" xfId="124" applyNumberFormat="1" applyFont="1" applyBorder="1" applyAlignment="1">
      <alignment horizontal="right" vertical="center"/>
    </xf>
    <xf numFmtId="172" fontId="50" fillId="0" borderId="1" xfId="124" applyNumberFormat="1" applyFont="1" applyBorder="1" applyAlignment="1">
      <alignment horizontal="right" vertical="center"/>
    </xf>
    <xf numFmtId="0" fontId="50" fillId="5" borderId="0" xfId="125" applyNumberFormat="1" applyFont="1" applyFill="1" applyBorder="1" applyAlignment="1">
      <alignment horizontal="left" vertical="top" wrapText="1" indent="1"/>
    </xf>
    <xf numFmtId="3" fontId="50" fillId="5" borderId="1" xfId="116" applyNumberFormat="1" applyFont="1" applyFill="1" applyBorder="1" applyAlignment="1">
      <alignment horizontal="right" vertical="center"/>
    </xf>
    <xf numFmtId="172" fontId="50" fillId="5" borderId="1" xfId="126" applyNumberFormat="1" applyFont="1" applyFill="1" applyBorder="1" applyAlignment="1">
      <alignment horizontal="right" vertical="center"/>
    </xf>
    <xf numFmtId="172" fontId="50" fillId="5" borderId="1" xfId="127" applyNumberFormat="1" applyFont="1" applyFill="1" applyBorder="1" applyAlignment="1">
      <alignment horizontal="right" vertical="center"/>
    </xf>
    <xf numFmtId="3" fontId="50" fillId="5" borderId="1" xfId="120" applyNumberFormat="1" applyFont="1" applyFill="1" applyBorder="1" applyAlignment="1">
      <alignment horizontal="right" vertical="center"/>
    </xf>
    <xf numFmtId="0" fontId="50" fillId="0" borderId="0" xfId="115" applyNumberFormat="1" applyFont="1" applyBorder="1" applyAlignment="1">
      <alignment horizontal="left" vertical="top" wrapText="1" indent="2"/>
    </xf>
    <xf numFmtId="3" fontId="50" fillId="0" borderId="1" xfId="116" applyNumberFormat="1" applyFont="1" applyBorder="1" applyAlignment="1">
      <alignment horizontal="right" vertical="center"/>
    </xf>
    <xf numFmtId="172" fontId="50" fillId="0" borderId="1" xfId="117" applyNumberFormat="1" applyFont="1" applyBorder="1" applyAlignment="1">
      <alignment horizontal="right" vertical="center"/>
    </xf>
    <xf numFmtId="0" fontId="50" fillId="0" borderId="1" xfId="128" applyNumberFormat="1" applyFont="1" applyBorder="1" applyAlignment="1">
      <alignment horizontal="left" vertical="center" wrapText="1"/>
    </xf>
    <xf numFmtId="3" fontId="50" fillId="0" borderId="1" xfId="120" applyNumberFormat="1" applyFont="1" applyBorder="1" applyAlignment="1">
      <alignment horizontal="right" vertical="center"/>
    </xf>
    <xf numFmtId="0" fontId="50" fillId="5" borderId="0" xfId="122" applyNumberFormat="1" applyFont="1" applyFill="1" applyBorder="1" applyAlignment="1">
      <alignment horizontal="left" vertical="top" wrapText="1" indent="2"/>
    </xf>
    <xf numFmtId="172" fontId="50" fillId="5" borderId="1" xfId="123" applyNumberFormat="1" applyFont="1" applyFill="1" applyBorder="1" applyAlignment="1">
      <alignment horizontal="right" vertical="center"/>
    </xf>
    <xf numFmtId="0" fontId="50" fillId="0" borderId="0" xfId="122" applyNumberFormat="1" applyFont="1" applyBorder="1" applyAlignment="1">
      <alignment horizontal="left" vertical="top" wrapText="1" indent="2"/>
    </xf>
    <xf numFmtId="172" fontId="50" fillId="0" borderId="1" xfId="123" applyNumberFormat="1" applyFont="1" applyBorder="1" applyAlignment="1">
      <alignment horizontal="right" vertical="center"/>
    </xf>
    <xf numFmtId="0" fontId="50" fillId="0" borderId="1" xfId="129" applyNumberFormat="1" applyFont="1" applyBorder="1" applyAlignment="1">
      <alignment horizontal="right" vertical="center" wrapText="1"/>
    </xf>
    <xf numFmtId="0" fontId="50" fillId="5" borderId="1" xfId="129" applyNumberFormat="1" applyFont="1" applyFill="1" applyBorder="1" applyAlignment="1">
      <alignment horizontal="right" vertical="center" wrapText="1"/>
    </xf>
    <xf numFmtId="0" fontId="50" fillId="5" borderId="0" xfId="130" applyNumberFormat="1" applyFont="1" applyFill="1" applyBorder="1" applyAlignment="1">
      <alignment horizontal="left" vertical="top" wrapText="1" indent="2"/>
    </xf>
    <xf numFmtId="0" fontId="50" fillId="5" borderId="1" xfId="131" applyNumberFormat="1" applyFont="1" applyFill="1" applyBorder="1" applyAlignment="1">
      <alignment horizontal="left" vertical="center" wrapText="1"/>
    </xf>
    <xf numFmtId="172" fontId="50" fillId="5" borderId="1" xfId="117" applyNumberFormat="1" applyFont="1" applyFill="1" applyBorder="1" applyAlignment="1">
      <alignment horizontal="right" vertical="center"/>
    </xf>
    <xf numFmtId="0" fontId="50" fillId="0" borderId="0" xfId="125" applyNumberFormat="1" applyFont="1" applyBorder="1" applyAlignment="1">
      <alignment horizontal="left" vertical="top" wrapText="1" indent="1"/>
    </xf>
    <xf numFmtId="3" fontId="51" fillId="0" borderId="1" xfId="116" applyNumberFormat="1" applyFont="1" applyBorder="1" applyAlignment="1">
      <alignment horizontal="right" vertical="center"/>
    </xf>
    <xf numFmtId="172" fontId="51" fillId="0" borderId="1" xfId="126" applyNumberFormat="1" applyFont="1" applyBorder="1" applyAlignment="1">
      <alignment horizontal="right" vertical="center"/>
    </xf>
    <xf numFmtId="3" fontId="51" fillId="0" borderId="1" xfId="118" applyNumberFormat="1" applyFont="1" applyBorder="1" applyAlignment="1">
      <alignment horizontal="right" vertical="center"/>
    </xf>
    <xf numFmtId="172" fontId="51" fillId="0" borderId="1" xfId="127" applyNumberFormat="1" applyFont="1" applyBorder="1" applyAlignment="1">
      <alignment horizontal="right" vertical="center"/>
    </xf>
    <xf numFmtId="3" fontId="51" fillId="0" borderId="1" xfId="120" applyNumberFormat="1" applyFont="1" applyBorder="1" applyAlignment="1">
      <alignment horizontal="right" vertical="center"/>
    </xf>
    <xf numFmtId="173" fontId="51" fillId="0" borderId="1" xfId="132" applyNumberFormat="1" applyFont="1" applyBorder="1" applyAlignment="1">
      <alignment horizontal="right" vertical="center"/>
    </xf>
    <xf numFmtId="0" fontId="50" fillId="5" borderId="1" xfId="129" applyNumberFormat="1" applyFont="1" applyFill="1" applyBorder="1" applyAlignment="1">
      <alignment horizontal="left" vertical="center" wrapText="1"/>
    </xf>
    <xf numFmtId="0" fontId="50" fillId="5" borderId="1" xfId="133" applyNumberFormat="1" applyFont="1" applyFill="1" applyBorder="1" applyAlignment="1">
      <alignment horizontal="left" vertical="center" wrapText="1"/>
    </xf>
    <xf numFmtId="164" fontId="50" fillId="0" borderId="1" xfId="2" applyNumberFormat="1" applyFont="1" applyBorder="1" applyAlignment="1">
      <alignment horizontal="left" vertical="center" wrapText="1" indent="1"/>
    </xf>
    <xf numFmtId="173" fontId="50" fillId="5" borderId="1" xfId="134" applyNumberFormat="1" applyFont="1" applyFill="1" applyBorder="1" applyAlignment="1">
      <alignment horizontal="right" vertical="center"/>
    </xf>
    <xf numFmtId="0" fontId="50" fillId="0" borderId="0" xfId="130" applyNumberFormat="1" applyFont="1" applyBorder="1" applyAlignment="1">
      <alignment horizontal="left" vertical="top" wrapText="1" indent="2"/>
    </xf>
    <xf numFmtId="172" fontId="50" fillId="0" borderId="1" xfId="126" applyNumberFormat="1" applyFont="1" applyBorder="1" applyAlignment="1">
      <alignment horizontal="right" vertical="center"/>
    </xf>
    <xf numFmtId="172" fontId="50" fillId="0" borderId="1" xfId="127" applyNumberFormat="1" applyFont="1" applyBorder="1" applyAlignment="1">
      <alignment horizontal="right" vertical="center"/>
    </xf>
    <xf numFmtId="0" fontId="50" fillId="0" borderId="1" xfId="131" applyNumberFormat="1" applyFont="1" applyBorder="1" applyAlignment="1">
      <alignment horizontal="right" vertical="center" wrapText="1"/>
    </xf>
    <xf numFmtId="0" fontId="9" fillId="5" borderId="0" xfId="130" applyNumberFormat="1" applyFont="1" applyFill="1" applyBorder="1" applyAlignment="1">
      <alignment horizontal="left" vertical="top" wrapText="1"/>
    </xf>
    <xf numFmtId="172" fontId="9" fillId="5" borderId="1" xfId="126" applyNumberFormat="1" applyFont="1" applyFill="1" applyBorder="1" applyAlignment="1">
      <alignment horizontal="right" vertical="center"/>
    </xf>
    <xf numFmtId="172" fontId="9" fillId="5" borderId="1" xfId="127" applyNumberFormat="1" applyFont="1" applyFill="1" applyBorder="1" applyAlignment="1">
      <alignment horizontal="right" vertical="center"/>
    </xf>
    <xf numFmtId="0" fontId="20" fillId="0" borderId="0" xfId="130" applyNumberFormat="1" applyFont="1" applyBorder="1" applyAlignment="1">
      <alignment horizontal="left" vertical="top" wrapText="1"/>
    </xf>
    <xf numFmtId="3" fontId="20" fillId="0" borderId="1" xfId="116" applyNumberFormat="1" applyFont="1" applyBorder="1" applyAlignment="1">
      <alignment horizontal="right" vertical="center"/>
    </xf>
    <xf numFmtId="172" fontId="20" fillId="0" borderId="1" xfId="126" applyNumberFormat="1" applyFont="1" applyBorder="1" applyAlignment="1">
      <alignment horizontal="right" vertical="center"/>
    </xf>
    <xf numFmtId="3" fontId="20" fillId="0" borderId="1" xfId="118" applyNumberFormat="1" applyFont="1" applyBorder="1" applyAlignment="1">
      <alignment horizontal="right" vertical="center"/>
    </xf>
    <xf numFmtId="172" fontId="20" fillId="0" borderId="1" xfId="127" applyNumberFormat="1" applyFont="1" applyBorder="1" applyAlignment="1">
      <alignment horizontal="right" vertical="center"/>
    </xf>
    <xf numFmtId="3" fontId="20" fillId="0" borderId="1" xfId="120" applyNumberFormat="1" applyFont="1" applyBorder="1" applyAlignment="1">
      <alignment horizontal="right" vertical="center"/>
    </xf>
    <xf numFmtId="0" fontId="20" fillId="5" borderId="0" xfId="130" applyNumberFormat="1" applyFont="1" applyFill="1" applyBorder="1" applyAlignment="1">
      <alignment horizontal="left" vertical="top" wrapText="1"/>
    </xf>
    <xf numFmtId="3" fontId="20" fillId="5" borderId="1" xfId="116" applyNumberFormat="1" applyFont="1" applyFill="1" applyBorder="1" applyAlignment="1">
      <alignment horizontal="right" vertical="center"/>
    </xf>
    <xf numFmtId="172" fontId="20" fillId="5" borderId="1" xfId="126" applyNumberFormat="1" applyFont="1" applyFill="1" applyBorder="1" applyAlignment="1">
      <alignment horizontal="right" vertical="center"/>
    </xf>
    <xf numFmtId="3" fontId="20" fillId="5" borderId="1" xfId="118" applyNumberFormat="1" applyFont="1" applyFill="1" applyBorder="1" applyAlignment="1">
      <alignment horizontal="right" vertical="center"/>
    </xf>
    <xf numFmtId="172" fontId="20" fillId="5" borderId="1" xfId="127" applyNumberFormat="1" applyFont="1" applyFill="1" applyBorder="1" applyAlignment="1">
      <alignment horizontal="right" vertical="center"/>
    </xf>
    <xf numFmtId="3" fontId="20" fillId="5" borderId="1" xfId="120" applyNumberFormat="1" applyFont="1" applyFill="1" applyBorder="1" applyAlignment="1">
      <alignment horizontal="right" vertical="center"/>
    </xf>
    <xf numFmtId="3" fontId="51" fillId="5" borderId="1" xfId="118" applyNumberFormat="1" applyFont="1" applyFill="1" applyBorder="1" applyAlignment="1">
      <alignment horizontal="right" vertical="center"/>
    </xf>
    <xf numFmtId="172" fontId="51" fillId="5" borderId="1" xfId="127" applyNumberFormat="1" applyFont="1" applyFill="1" applyBorder="1" applyAlignment="1">
      <alignment horizontal="right" vertical="center"/>
    </xf>
    <xf numFmtId="0" fontId="9" fillId="5" borderId="1" xfId="133" applyNumberFormat="1" applyFont="1" applyFill="1" applyBorder="1" applyAlignment="1">
      <alignment horizontal="left" vertical="center" wrapText="1"/>
    </xf>
    <xf numFmtId="173" fontId="50" fillId="0" borderId="1" xfId="134" applyNumberFormat="1" applyFont="1" applyBorder="1" applyAlignment="1">
      <alignment horizontal="right" vertical="center"/>
    </xf>
    <xf numFmtId="172" fontId="9" fillId="0" borderId="1" xfId="126" applyNumberFormat="1" applyFont="1" applyBorder="1" applyAlignment="1">
      <alignment horizontal="right" vertical="center"/>
    </xf>
    <xf numFmtId="172" fontId="9" fillId="0" borderId="1" xfId="127" applyNumberFormat="1" applyFont="1" applyBorder="1" applyAlignment="1">
      <alignment horizontal="right" vertical="center"/>
    </xf>
    <xf numFmtId="0" fontId="9" fillId="0" borderId="0" xfId="130" applyNumberFormat="1" applyFont="1" applyBorder="1" applyAlignment="1">
      <alignment horizontal="left" vertical="top" wrapText="1"/>
    </xf>
    <xf numFmtId="0" fontId="20" fillId="0" borderId="0" xfId="135" applyNumberFormat="1" applyFont="1" applyBorder="1" applyAlignment="1">
      <alignment horizontal="left" vertical="top" wrapText="1"/>
    </xf>
    <xf numFmtId="172" fontId="20" fillId="0" borderId="1" xfId="136" applyNumberFormat="1" applyFont="1" applyBorder="1" applyAlignment="1">
      <alignment horizontal="right" vertical="center"/>
    </xf>
    <xf numFmtId="172" fontId="20" fillId="0" borderId="1" xfId="137" applyNumberFormat="1" applyFont="1" applyBorder="1" applyAlignment="1">
      <alignment horizontal="right" vertical="center"/>
    </xf>
    <xf numFmtId="172" fontId="51" fillId="0" borderId="1" xfId="137" applyNumberFormat="1" applyFont="1" applyBorder="1" applyAlignment="1">
      <alignment horizontal="right" vertical="center"/>
    </xf>
    <xf numFmtId="3" fontId="20" fillId="0" borderId="0" xfId="116" applyNumberFormat="1" applyFont="1" applyBorder="1" applyAlignment="1">
      <alignment horizontal="right" vertical="center"/>
    </xf>
    <xf numFmtId="172" fontId="20" fillId="0" borderId="0" xfId="136" applyNumberFormat="1" applyFont="1" applyBorder="1" applyAlignment="1">
      <alignment horizontal="right" vertical="center"/>
    </xf>
    <xf numFmtId="3" fontId="20" fillId="0" borderId="0" xfId="118" applyNumberFormat="1" applyFont="1" applyBorder="1" applyAlignment="1">
      <alignment horizontal="right" vertical="center"/>
    </xf>
    <xf numFmtId="172" fontId="20" fillId="0" borderId="0" xfId="137" applyNumberFormat="1" applyFont="1" applyBorder="1" applyAlignment="1">
      <alignment horizontal="right" vertical="center"/>
    </xf>
    <xf numFmtId="3" fontId="20" fillId="0" borderId="0" xfId="120" applyNumberFormat="1" applyFont="1" applyBorder="1" applyAlignment="1">
      <alignment horizontal="right" vertical="center"/>
    </xf>
    <xf numFmtId="3" fontId="51" fillId="0" borderId="0" xfId="118" applyNumberFormat="1" applyFont="1" applyBorder="1" applyAlignment="1">
      <alignment horizontal="right" vertical="center"/>
    </xf>
    <xf numFmtId="172" fontId="51" fillId="0" borderId="0" xfId="137" applyNumberFormat="1" applyFont="1" applyBorder="1" applyAlignment="1">
      <alignment horizontal="right" vertical="center"/>
    </xf>
    <xf numFmtId="0" fontId="22" fillId="0" borderId="0" xfId="0" applyFont="1" applyFill="1" applyAlignment="1">
      <alignment horizontal="left" vertical="center"/>
    </xf>
    <xf numFmtId="0" fontId="0" fillId="5" borderId="0" xfId="0" applyFont="1" applyFill="1" applyBorder="1" applyAlignment="1">
      <alignment horizontal="left" wrapText="1"/>
    </xf>
    <xf numFmtId="0" fontId="0" fillId="5" borderId="1" xfId="0" applyFont="1" applyFill="1" applyBorder="1" applyAlignment="1"/>
    <xf numFmtId="0" fontId="0" fillId="0" borderId="1" xfId="0" applyFont="1" applyFill="1" applyBorder="1" applyAlignment="1"/>
    <xf numFmtId="3" fontId="11" fillId="0" borderId="1" xfId="0" applyNumberFormat="1" applyFont="1" applyFill="1" applyBorder="1" applyAlignment="1"/>
    <xf numFmtId="164" fontId="11" fillId="0" borderId="1" xfId="2" applyNumberFormat="1" applyFont="1" applyFill="1" applyBorder="1" applyAlignment="1"/>
    <xf numFmtId="3" fontId="0" fillId="5" borderId="1" xfId="0" applyNumberFormat="1" applyFont="1" applyFill="1" applyBorder="1" applyAlignment="1"/>
    <xf numFmtId="0" fontId="61" fillId="0" borderId="15" xfId="142" applyFont="1" applyFill="1" applyBorder="1" applyAlignment="1">
      <alignment horizontal="center"/>
    </xf>
    <xf numFmtId="0" fontId="61" fillId="0" borderId="20" xfId="147" applyFont="1" applyFill="1" applyBorder="1" applyAlignment="1">
      <alignment horizontal="center"/>
    </xf>
    <xf numFmtId="0" fontId="61" fillId="0" borderId="14" xfId="151" applyFont="1" applyFill="1" applyBorder="1" applyAlignment="1">
      <alignment horizontal="left" vertical="top"/>
    </xf>
    <xf numFmtId="171" fontId="61" fillId="0" borderId="24" xfId="152" applyNumberFormat="1" applyFont="1" applyFill="1" applyBorder="1" applyAlignment="1">
      <alignment horizontal="right" vertical="center"/>
    </xf>
    <xf numFmtId="171" fontId="61" fillId="0" borderId="25" xfId="153" applyNumberFormat="1" applyFont="1" applyFill="1" applyBorder="1" applyAlignment="1">
      <alignment horizontal="right" vertical="center"/>
    </xf>
    <xf numFmtId="0" fontId="61" fillId="0" borderId="28" xfId="156" applyFont="1" applyFill="1" applyBorder="1" applyAlignment="1">
      <alignment horizontal="left" vertical="top"/>
    </xf>
    <xf numFmtId="172" fontId="61" fillId="0" borderId="29" xfId="157" applyNumberFormat="1" applyFont="1" applyFill="1" applyBorder="1" applyAlignment="1">
      <alignment horizontal="right" vertical="center"/>
    </xf>
    <xf numFmtId="172" fontId="61" fillId="0" borderId="30" xfId="158" applyNumberFormat="1" applyFont="1" applyFill="1" applyBorder="1" applyAlignment="1">
      <alignment horizontal="right" vertical="center"/>
    </xf>
    <xf numFmtId="0" fontId="61" fillId="0" borderId="32" xfId="160" applyFont="1" applyFill="1" applyBorder="1" applyAlignment="1">
      <alignment horizontal="left" vertical="top"/>
    </xf>
    <xf numFmtId="171" fontId="61" fillId="0" borderId="33" xfId="161" applyNumberFormat="1" applyFont="1" applyFill="1" applyBorder="1" applyAlignment="1">
      <alignment horizontal="right" vertical="center"/>
    </xf>
    <xf numFmtId="171" fontId="61" fillId="0" borderId="34" xfId="162" applyNumberFormat="1" applyFont="1" applyFill="1" applyBorder="1" applyAlignment="1">
      <alignment horizontal="right" vertical="center"/>
    </xf>
    <xf numFmtId="0" fontId="61" fillId="0" borderId="19" xfId="166" applyFont="1" applyFill="1" applyBorder="1" applyAlignment="1">
      <alignment horizontal="left" vertical="top"/>
    </xf>
    <xf numFmtId="172" fontId="61" fillId="0" borderId="35" xfId="167" applyNumberFormat="1" applyFont="1" applyFill="1" applyBorder="1" applyAlignment="1">
      <alignment horizontal="right" vertical="center"/>
    </xf>
    <xf numFmtId="172" fontId="61" fillId="0" borderId="36" xfId="168" applyNumberFormat="1" applyFont="1" applyFill="1" applyBorder="1" applyAlignment="1">
      <alignment horizontal="right" vertical="center"/>
    </xf>
    <xf numFmtId="0" fontId="33" fillId="5" borderId="1" xfId="0" applyFont="1" applyFill="1" applyBorder="1" applyAlignment="1"/>
    <xf numFmtId="3" fontId="33" fillId="5" borderId="1" xfId="0" applyNumberFormat="1" applyFont="1" applyFill="1" applyBorder="1" applyAlignment="1"/>
    <xf numFmtId="164" fontId="33" fillId="5" borderId="1" xfId="2" applyNumberFormat="1" applyFont="1" applyFill="1" applyBorder="1" applyAlignment="1"/>
    <xf numFmtId="0" fontId="3" fillId="0" borderId="1" xfId="0" applyFont="1" applyFill="1" applyBorder="1" applyAlignment="1">
      <alignment vertical="top"/>
    </xf>
    <xf numFmtId="0" fontId="3" fillId="0" borderId="1" xfId="0" applyFont="1" applyFill="1" applyBorder="1" applyAlignment="1">
      <alignment wrapText="1"/>
    </xf>
    <xf numFmtId="3" fontId="30" fillId="0" borderId="1" xfId="0" applyNumberFormat="1" applyFont="1" applyFill="1" applyBorder="1" applyAlignment="1">
      <alignment wrapText="1"/>
    </xf>
    <xf numFmtId="0" fontId="3" fillId="0" borderId="1" xfId="0" applyFont="1" applyFill="1" applyBorder="1" applyAlignment="1"/>
    <xf numFmtId="164" fontId="30" fillId="0" borderId="1" xfId="2" applyNumberFormat="1" applyFont="1" applyFill="1" applyBorder="1" applyAlignment="1">
      <alignment wrapText="1"/>
    </xf>
    <xf numFmtId="0" fontId="23" fillId="0" borderId="0" xfId="0" applyFont="1" applyAlignment="1">
      <alignment horizontal="left" vertical="center"/>
    </xf>
    <xf numFmtId="0" fontId="0" fillId="0" borderId="0" xfId="0" applyAlignment="1">
      <alignment horizontal="left" wrapText="1"/>
    </xf>
    <xf numFmtId="0" fontId="3" fillId="0" borderId="0" xfId="0" applyFont="1" applyFill="1" applyAlignment="1">
      <alignment horizontal="left"/>
    </xf>
    <xf numFmtId="0" fontId="3" fillId="0" borderId="0" xfId="0" applyFont="1" applyFill="1" applyAlignment="1">
      <alignment horizontal="left" vertical="center"/>
    </xf>
    <xf numFmtId="0" fontId="0" fillId="5" borderId="0" xfId="0" applyFont="1" applyFill="1" applyBorder="1" applyAlignment="1">
      <alignment horizontal="left"/>
    </xf>
    <xf numFmtId="0" fontId="44" fillId="5" borderId="0" xfId="0" applyFont="1" applyFill="1" applyBorder="1" applyAlignment="1">
      <alignment horizontal="right" wrapText="1"/>
    </xf>
    <xf numFmtId="0" fontId="0" fillId="0" borderId="0" xfId="0" applyFont="1" applyFill="1" applyBorder="1" applyAlignment="1"/>
    <xf numFmtId="3" fontId="11" fillId="0" borderId="0" xfId="0" applyNumberFormat="1" applyFont="1" applyFill="1" applyBorder="1"/>
    <xf numFmtId="0" fontId="0" fillId="5" borderId="0" xfId="0" applyFont="1" applyFill="1" applyBorder="1" applyAlignment="1"/>
    <xf numFmtId="3" fontId="0" fillId="5" borderId="0" xfId="0" applyNumberFormat="1" applyFont="1" applyFill="1" applyBorder="1" applyAlignment="1"/>
    <xf numFmtId="164" fontId="11" fillId="5" borderId="0" xfId="2" applyNumberFormat="1" applyFont="1" applyFill="1" applyBorder="1"/>
    <xf numFmtId="0" fontId="0" fillId="5" borderId="0" xfId="0" applyFont="1" applyFill="1" applyBorder="1" applyAlignment="1">
      <alignment wrapText="1"/>
    </xf>
    <xf numFmtId="3" fontId="0" fillId="5" borderId="0" xfId="0" applyNumberFormat="1" applyFont="1" applyFill="1" applyBorder="1" applyAlignment="1">
      <alignment wrapText="1"/>
    </xf>
    <xf numFmtId="0" fontId="33" fillId="5" borderId="0" xfId="0" applyFont="1" applyFill="1" applyBorder="1" applyAlignment="1">
      <alignment wrapText="1"/>
    </xf>
    <xf numFmtId="3" fontId="33" fillId="5" borderId="0" xfId="0" applyNumberFormat="1" applyFont="1" applyFill="1" applyBorder="1" applyAlignment="1">
      <alignment wrapText="1"/>
    </xf>
    <xf numFmtId="164" fontId="33" fillId="5" borderId="0" xfId="2" applyNumberFormat="1" applyFont="1" applyFill="1" applyBorder="1"/>
    <xf numFmtId="0" fontId="3" fillId="0" borderId="0" xfId="0" applyFont="1" applyFill="1" applyBorder="1" applyAlignment="1">
      <alignment horizontal="left" vertical="center" wrapText="1"/>
    </xf>
    <xf numFmtId="0" fontId="3" fillId="0" borderId="0" xfId="0" applyFont="1" applyFill="1" applyBorder="1"/>
    <xf numFmtId="3" fontId="30" fillId="0" borderId="0" xfId="0" applyNumberFormat="1" applyFont="1" applyFill="1" applyBorder="1"/>
    <xf numFmtId="164" fontId="30" fillId="0" borderId="0" xfId="2" applyNumberFormat="1" applyFont="1" applyFill="1" applyBorder="1"/>
    <xf numFmtId="1" fontId="11" fillId="0" borderId="0" xfId="0" applyNumberFormat="1" applyFont="1" applyFill="1" applyBorder="1"/>
    <xf numFmtId="0" fontId="33" fillId="5" borderId="0" xfId="0" applyFont="1" applyFill="1" applyBorder="1"/>
    <xf numFmtId="0" fontId="31" fillId="5" borderId="0" xfId="0" applyFont="1" applyFill="1" applyBorder="1" applyAlignment="1">
      <alignment wrapText="1"/>
    </xf>
    <xf numFmtId="3" fontId="30" fillId="0" borderId="0" xfId="0" applyNumberFormat="1" applyFont="1" applyFill="1" applyBorder="1" applyAlignment="1">
      <alignment wrapText="1"/>
    </xf>
    <xf numFmtId="164" fontId="30" fillId="0" borderId="0" xfId="2" applyNumberFormat="1" applyFont="1" applyFill="1" applyBorder="1" applyAlignment="1">
      <alignment wrapText="1"/>
    </xf>
    <xf numFmtId="0" fontId="33" fillId="5" borderId="0" xfId="0" applyFont="1" applyFill="1" applyBorder="1" applyAlignment="1"/>
    <xf numFmtId="1" fontId="30" fillId="0" borderId="0" xfId="0" applyNumberFormat="1" applyFont="1" applyFill="1" applyBorder="1"/>
    <xf numFmtId="172" fontId="0" fillId="0" borderId="0" xfId="0" applyNumberFormat="1" applyFont="1"/>
    <xf numFmtId="0" fontId="3" fillId="0" borderId="0" xfId="0" applyFont="1" applyFill="1" applyAlignment="1"/>
    <xf numFmtId="164" fontId="0" fillId="0" borderId="0" xfId="180" applyNumberFormat="1" applyFont="1" applyFill="1" applyBorder="1" applyAlignment="1"/>
    <xf numFmtId="0" fontId="0" fillId="0" borderId="0" xfId="8" applyNumberFormat="1" applyFont="1" applyFill="1" applyAlignment="1"/>
    <xf numFmtId="0" fontId="9" fillId="0" borderId="0" xfId="46" applyNumberFormat="1" applyFont="1" applyBorder="1" applyAlignment="1">
      <alignment horizontal="left" vertical="top" wrapText="1" indent="1"/>
    </xf>
    <xf numFmtId="164" fontId="9" fillId="0" borderId="1" xfId="180" applyNumberFormat="1" applyFont="1" applyFill="1" applyBorder="1" applyAlignment="1">
      <alignment horizontal="right" vertical="center"/>
    </xf>
    <xf numFmtId="0" fontId="9" fillId="0" borderId="1" xfId="180" applyNumberFormat="1" applyFont="1" applyFill="1" applyBorder="1" applyAlignment="1">
      <alignment horizontal="right" vertical="center"/>
    </xf>
    <xf numFmtId="0" fontId="9" fillId="0" borderId="1" xfId="47" applyNumberFormat="1" applyFont="1" applyBorder="1" applyAlignment="1">
      <alignment horizontal="right" vertical="center"/>
    </xf>
    <xf numFmtId="164" fontId="27" fillId="0" borderId="1" xfId="180" applyNumberFormat="1" applyFont="1" applyFill="1" applyBorder="1" applyAlignment="1">
      <alignment horizontal="right" vertical="center"/>
    </xf>
    <xf numFmtId="0" fontId="9" fillId="0" borderId="1" xfId="41" applyNumberFormat="1" applyFont="1" applyBorder="1" applyAlignment="1">
      <alignment horizontal="right" vertical="center"/>
    </xf>
    <xf numFmtId="164" fontId="9" fillId="5" borderId="1" xfId="180" applyNumberFormat="1" applyFont="1" applyFill="1" applyBorder="1" applyAlignment="1">
      <alignment horizontal="right" vertical="center"/>
    </xf>
    <xf numFmtId="0" fontId="9" fillId="5" borderId="1" xfId="180" applyNumberFormat="1" applyFont="1" applyFill="1" applyBorder="1" applyAlignment="1">
      <alignment horizontal="right" vertical="center"/>
    </xf>
    <xf numFmtId="0" fontId="50" fillId="5" borderId="1" xfId="38" applyNumberFormat="1" applyFont="1" applyFill="1" applyBorder="1" applyAlignment="1">
      <alignment horizontal="right" vertical="center"/>
    </xf>
    <xf numFmtId="164" fontId="50" fillId="5" borderId="1" xfId="180" applyNumberFormat="1" applyFont="1" applyFill="1" applyBorder="1" applyAlignment="1">
      <alignment horizontal="right" vertical="center"/>
    </xf>
    <xf numFmtId="164" fontId="33" fillId="5" borderId="1" xfId="180" applyNumberFormat="1" applyFont="1" applyFill="1" applyBorder="1" applyAlignment="1">
      <alignment horizontal="right" vertical="center"/>
    </xf>
    <xf numFmtId="0" fontId="9" fillId="5" borderId="1" xfId="41" applyNumberFormat="1" applyFont="1" applyFill="1" applyBorder="1" applyAlignment="1">
      <alignment horizontal="right" vertical="center"/>
    </xf>
    <xf numFmtId="164" fontId="50" fillId="0" borderId="1" xfId="180" applyNumberFormat="1" applyFont="1" applyFill="1" applyBorder="1" applyAlignment="1">
      <alignment horizontal="right" vertical="center"/>
    </xf>
    <xf numFmtId="0" fontId="50" fillId="0" borderId="1" xfId="44" applyNumberFormat="1" applyFont="1" applyBorder="1" applyAlignment="1">
      <alignment horizontal="right" vertical="center"/>
    </xf>
    <xf numFmtId="164" fontId="33" fillId="0" borderId="1" xfId="180" applyNumberFormat="1" applyFont="1" applyFill="1" applyBorder="1" applyAlignment="1">
      <alignment horizontal="right" vertical="center"/>
    </xf>
    <xf numFmtId="0" fontId="50" fillId="5" borderId="1" xfId="44" applyNumberFormat="1" applyFont="1" applyFill="1" applyBorder="1" applyAlignment="1">
      <alignment horizontal="right" vertical="center"/>
    </xf>
    <xf numFmtId="0" fontId="50" fillId="0" borderId="1" xfId="47" applyNumberFormat="1" applyFont="1" applyBorder="1" applyAlignment="1">
      <alignment horizontal="right" vertical="center"/>
    </xf>
    <xf numFmtId="0" fontId="9" fillId="5" borderId="0" xfId="46" applyNumberFormat="1" applyFont="1" applyFill="1" applyBorder="1" applyAlignment="1">
      <alignment horizontal="left" vertical="top" wrapText="1" indent="1"/>
    </xf>
    <xf numFmtId="0" fontId="9" fillId="5" borderId="1" xfId="47" applyNumberFormat="1" applyFont="1" applyFill="1" applyBorder="1" applyAlignment="1">
      <alignment horizontal="right" vertical="center"/>
    </xf>
    <xf numFmtId="164" fontId="27" fillId="5" borderId="1" xfId="180" applyNumberFormat="1" applyFont="1" applyFill="1" applyBorder="1" applyAlignment="1">
      <alignment horizontal="right" vertical="center"/>
    </xf>
    <xf numFmtId="0" fontId="50" fillId="5" borderId="1" xfId="47" applyNumberFormat="1" applyFont="1" applyFill="1" applyBorder="1" applyAlignment="1">
      <alignment horizontal="right" vertical="center"/>
    </xf>
    <xf numFmtId="0" fontId="30" fillId="5" borderId="0" xfId="8" applyFont="1" applyFill="1" applyBorder="1" applyAlignment="1">
      <alignment vertical="top" wrapText="1"/>
    </xf>
    <xf numFmtId="0" fontId="3" fillId="0" borderId="0" xfId="8" applyFont="1" applyFill="1"/>
    <xf numFmtId="164" fontId="0" fillId="0" borderId="0" xfId="180" applyNumberFormat="1" applyFont="1" applyFill="1" applyBorder="1"/>
    <xf numFmtId="0" fontId="0" fillId="0" borderId="0" xfId="8" applyNumberFormat="1" applyFont="1" applyFill="1"/>
    <xf numFmtId="0" fontId="22" fillId="0" borderId="0" xfId="8" applyFont="1" applyFill="1" applyAlignment="1">
      <alignment vertical="center"/>
    </xf>
    <xf numFmtId="0" fontId="0" fillId="0" borderId="0" xfId="8" applyFont="1" applyAlignment="1"/>
    <xf numFmtId="164" fontId="0" fillId="0" borderId="0" xfId="180" applyNumberFormat="1" applyFont="1" applyAlignment="1"/>
    <xf numFmtId="0" fontId="0" fillId="0" borderId="0" xfId="8" applyFont="1" applyAlignment="1">
      <alignment wrapText="1"/>
    </xf>
    <xf numFmtId="0" fontId="0" fillId="0" borderId="0" xfId="8" applyFont="1"/>
    <xf numFmtId="164" fontId="0" fillId="0" borderId="0" xfId="180" applyNumberFormat="1" applyFont="1"/>
    <xf numFmtId="0" fontId="7" fillId="4" borderId="2" xfId="8" applyFont="1" applyFill="1" applyBorder="1" applyAlignment="1">
      <alignment wrapText="1"/>
    </xf>
    <xf numFmtId="0" fontId="39" fillId="4" borderId="1" xfId="8" applyFont="1" applyFill="1" applyBorder="1" applyAlignment="1">
      <alignment horizontal="center" vertical="center" wrapText="1"/>
    </xf>
    <xf numFmtId="0" fontId="1" fillId="0" borderId="0" xfId="8"/>
    <xf numFmtId="0" fontId="7" fillId="0" borderId="2" xfId="8" applyFont="1" applyFill="1" applyBorder="1" applyAlignment="1">
      <alignment wrapText="1"/>
    </xf>
    <xf numFmtId="0" fontId="18" fillId="4" borderId="2" xfId="110" applyNumberFormat="1" applyFont="1" applyFill="1" applyBorder="1" applyAlignment="1">
      <alignment horizontal="left" wrapText="1"/>
    </xf>
    <xf numFmtId="0" fontId="18" fillId="4" borderId="3" xfId="8" applyFont="1" applyFill="1" applyBorder="1"/>
    <xf numFmtId="0" fontId="18" fillId="4" borderId="1" xfId="8" applyFont="1" applyFill="1" applyBorder="1"/>
    <xf numFmtId="3" fontId="7" fillId="0" borderId="3" xfId="8" applyNumberFormat="1" applyFont="1" applyFill="1" applyBorder="1"/>
    <xf numFmtId="3" fontId="7" fillId="0" borderId="1" xfId="8" applyNumberFormat="1" applyFont="1" applyFill="1" applyBorder="1"/>
    <xf numFmtId="3" fontId="7" fillId="4" borderId="3" xfId="8" applyNumberFormat="1" applyFont="1" applyFill="1" applyBorder="1"/>
    <xf numFmtId="3" fontId="7" fillId="4" borderId="1" xfId="8" applyNumberFormat="1" applyFont="1" applyFill="1" applyBorder="1"/>
    <xf numFmtId="3" fontId="7" fillId="0" borderId="3" xfId="180" applyNumberFormat="1" applyFont="1" applyFill="1" applyBorder="1"/>
    <xf numFmtId="0" fontId="18" fillId="0" borderId="2" xfId="8" applyFont="1" applyFill="1" applyBorder="1" applyAlignment="1">
      <alignment wrapText="1"/>
    </xf>
    <xf numFmtId="3" fontId="18" fillId="0" borderId="3" xfId="8" applyNumberFormat="1" applyFont="1" applyFill="1" applyBorder="1"/>
    <xf numFmtId="3" fontId="18" fillId="0" borderId="1" xfId="8" applyNumberFormat="1" applyFont="1" applyFill="1" applyBorder="1"/>
    <xf numFmtId="0" fontId="18" fillId="4" borderId="2" xfId="130" applyNumberFormat="1" applyFont="1" applyFill="1" applyBorder="1" applyAlignment="1">
      <alignment horizontal="left" vertical="top" wrapText="1"/>
    </xf>
    <xf numFmtId="3" fontId="18" fillId="4" borderId="3" xfId="8" applyNumberFormat="1" applyFont="1" applyFill="1" applyBorder="1"/>
    <xf numFmtId="164" fontId="18" fillId="4" borderId="3" xfId="2" applyNumberFormat="1" applyFont="1" applyFill="1" applyBorder="1"/>
    <xf numFmtId="164" fontId="18" fillId="4" borderId="1" xfId="2" applyNumberFormat="1" applyFont="1" applyFill="1" applyBorder="1"/>
    <xf numFmtId="3" fontId="18" fillId="4" borderId="1" xfId="8" applyNumberFormat="1" applyFont="1" applyFill="1" applyBorder="1"/>
    <xf numFmtId="0" fontId="18" fillId="4" borderId="2" xfId="8" applyFont="1" applyFill="1" applyBorder="1" applyAlignment="1">
      <alignment wrapText="1"/>
    </xf>
    <xf numFmtId="0" fontId="4" fillId="0" borderId="0" xfId="181" applyFont="1"/>
    <xf numFmtId="0" fontId="1" fillId="0" borderId="0" xfId="8" applyAlignment="1">
      <alignment wrapText="1"/>
    </xf>
    <xf numFmtId="0" fontId="26" fillId="0" borderId="0" xfId="0" applyFont="1" applyFill="1" applyAlignment="1">
      <alignment vertical="center"/>
    </xf>
    <xf numFmtId="0" fontId="0" fillId="5" borderId="0" xfId="8" applyFont="1" applyFill="1" applyBorder="1" applyAlignment="1">
      <alignment wrapText="1"/>
    </xf>
    <xf numFmtId="0" fontId="9" fillId="5" borderId="0" xfId="182" applyNumberFormat="1" applyFont="1" applyFill="1" applyBorder="1" applyAlignment="1">
      <alignment wrapText="1"/>
    </xf>
    <xf numFmtId="0" fontId="44" fillId="5" borderId="0" xfId="8" applyFont="1" applyFill="1" applyBorder="1" applyAlignment="1">
      <alignment horizontal="center" vertical="center" wrapText="1"/>
    </xf>
    <xf numFmtId="0" fontId="3" fillId="0" borderId="0" xfId="8" applyFont="1" applyBorder="1" applyAlignment="1">
      <alignment wrapText="1"/>
    </xf>
    <xf numFmtId="0" fontId="20" fillId="0" borderId="0" xfId="182" applyNumberFormat="1" applyFont="1" applyBorder="1" applyAlignment="1">
      <alignment wrapText="1"/>
    </xf>
    <xf numFmtId="0" fontId="9" fillId="5" borderId="0" xfId="184" applyNumberFormat="1" applyFont="1" applyFill="1" applyBorder="1" applyAlignment="1">
      <alignment horizontal="left" vertical="top" wrapText="1"/>
    </xf>
    <xf numFmtId="3" fontId="10" fillId="4" borderId="0" xfId="184" applyNumberFormat="1" applyFont="1" applyFill="1" applyBorder="1" applyAlignment="1">
      <alignment wrapText="1"/>
    </xf>
    <xf numFmtId="164" fontId="10" fillId="4" borderId="0" xfId="184" applyNumberFormat="1" applyFont="1" applyFill="1" applyBorder="1" applyAlignment="1">
      <alignment wrapText="1"/>
    </xf>
    <xf numFmtId="3" fontId="72" fillId="4" borderId="0" xfId="185" applyNumberFormat="1" applyFont="1" applyFill="1" applyBorder="1" applyAlignment="1">
      <alignment wrapText="1"/>
    </xf>
    <xf numFmtId="172" fontId="72" fillId="4" borderId="0" xfId="186" applyNumberFormat="1" applyFont="1" applyFill="1" applyBorder="1" applyAlignment="1">
      <alignment wrapText="1"/>
    </xf>
    <xf numFmtId="3" fontId="72" fillId="4" borderId="0" xfId="187" applyNumberFormat="1" applyFont="1" applyFill="1" applyBorder="1" applyAlignment="1">
      <alignment wrapText="1"/>
    </xf>
    <xf numFmtId="172" fontId="72" fillId="4" borderId="0" xfId="188" applyNumberFormat="1" applyFont="1" applyFill="1" applyBorder="1" applyAlignment="1">
      <alignment wrapText="1"/>
    </xf>
    <xf numFmtId="3" fontId="10" fillId="4" borderId="0" xfId="187" applyNumberFormat="1" applyFont="1" applyFill="1" applyBorder="1" applyAlignment="1">
      <alignment wrapText="1"/>
    </xf>
    <xf numFmtId="172" fontId="10" fillId="4" borderId="0" xfId="188" applyNumberFormat="1" applyFont="1" applyFill="1" applyBorder="1" applyAlignment="1">
      <alignment wrapText="1"/>
    </xf>
    <xf numFmtId="3" fontId="10" fillId="4" borderId="0" xfId="189" applyNumberFormat="1" applyFont="1" applyFill="1" applyBorder="1" applyAlignment="1">
      <alignment wrapText="1"/>
    </xf>
    <xf numFmtId="0" fontId="0" fillId="0" borderId="0" xfId="8" applyFont="1" applyFill="1" applyBorder="1" applyAlignment="1">
      <alignment horizontal="left" vertical="center" wrapText="1"/>
    </xf>
    <xf numFmtId="3" fontId="10" fillId="0" borderId="0" xfId="184" applyNumberFormat="1" applyFont="1" applyFill="1" applyBorder="1" applyAlignment="1">
      <alignment wrapText="1"/>
    </xf>
    <xf numFmtId="164" fontId="10" fillId="0" borderId="0" xfId="184" applyNumberFormat="1" applyFont="1" applyFill="1" applyBorder="1" applyAlignment="1">
      <alignment wrapText="1"/>
    </xf>
    <xf numFmtId="3" fontId="72" fillId="0" borderId="0" xfId="185" applyNumberFormat="1" applyFont="1" applyFill="1" applyBorder="1" applyAlignment="1">
      <alignment wrapText="1"/>
    </xf>
    <xf numFmtId="172" fontId="72" fillId="0" borderId="0" xfId="186" applyNumberFormat="1" applyFont="1" applyFill="1" applyBorder="1" applyAlignment="1">
      <alignment wrapText="1"/>
    </xf>
    <xf numFmtId="3" fontId="72" fillId="0" borderId="0" xfId="187" applyNumberFormat="1" applyFont="1" applyFill="1" applyBorder="1" applyAlignment="1">
      <alignment wrapText="1"/>
    </xf>
    <xf numFmtId="172" fontId="72" fillId="0" borderId="0" xfId="188" applyNumberFormat="1" applyFont="1" applyFill="1" applyBorder="1" applyAlignment="1">
      <alignment wrapText="1"/>
    </xf>
    <xf numFmtId="3" fontId="10" fillId="0" borderId="0" xfId="187" applyNumberFormat="1" applyFont="1" applyFill="1" applyBorder="1" applyAlignment="1">
      <alignment wrapText="1"/>
    </xf>
    <xf numFmtId="172" fontId="10" fillId="0" borderId="0" xfId="188" applyNumberFormat="1" applyFont="1" applyFill="1" applyBorder="1" applyAlignment="1">
      <alignment wrapText="1"/>
    </xf>
    <xf numFmtId="3" fontId="10" fillId="0" borderId="0" xfId="189" applyNumberFormat="1" applyFont="1" applyFill="1" applyBorder="1" applyAlignment="1">
      <alignment wrapText="1"/>
    </xf>
    <xf numFmtId="0" fontId="9" fillId="0" borderId="0" xfId="190" applyNumberFormat="1" applyFont="1" applyFill="1" applyBorder="1" applyAlignment="1">
      <alignment horizontal="left" vertical="top" wrapText="1"/>
    </xf>
    <xf numFmtId="172" fontId="72" fillId="0" borderId="0" xfId="191" applyNumberFormat="1" applyFont="1" applyFill="1" applyBorder="1" applyAlignment="1">
      <alignment wrapText="1"/>
    </xf>
    <xf numFmtId="172" fontId="72" fillId="0" borderId="0" xfId="192" applyNumberFormat="1" applyFont="1" applyFill="1" applyBorder="1" applyAlignment="1">
      <alignment wrapText="1"/>
    </xf>
    <xf numFmtId="172" fontId="10" fillId="0" borderId="0" xfId="192" applyNumberFormat="1" applyFont="1" applyFill="1" applyBorder="1" applyAlignment="1">
      <alignment wrapText="1"/>
    </xf>
    <xf numFmtId="0" fontId="9" fillId="0" borderId="0" xfId="193" applyNumberFormat="1" applyFont="1" applyFill="1" applyBorder="1" applyAlignment="1">
      <alignment vertical="top" wrapText="1"/>
    </xf>
    <xf numFmtId="172" fontId="72" fillId="0" borderId="0" xfId="194" applyNumberFormat="1" applyFont="1" applyFill="1" applyBorder="1" applyAlignment="1">
      <alignment wrapText="1"/>
    </xf>
    <xf numFmtId="172" fontId="72" fillId="0" borderId="0" xfId="195" applyNumberFormat="1" applyFont="1" applyFill="1" applyBorder="1" applyAlignment="1">
      <alignment wrapText="1"/>
    </xf>
    <xf numFmtId="172" fontId="10" fillId="0" borderId="0" xfId="195" applyNumberFormat="1" applyFont="1" applyFill="1" applyBorder="1" applyAlignment="1">
      <alignment wrapText="1"/>
    </xf>
    <xf numFmtId="0" fontId="9" fillId="5" borderId="0" xfId="190" applyNumberFormat="1" applyFont="1" applyFill="1" applyBorder="1" applyAlignment="1">
      <alignment horizontal="left" vertical="top" wrapText="1"/>
    </xf>
    <xf numFmtId="172" fontId="72" fillId="4" borderId="0" xfId="191" applyNumberFormat="1" applyFont="1" applyFill="1" applyBorder="1" applyAlignment="1">
      <alignment wrapText="1"/>
    </xf>
    <xf numFmtId="172" fontId="72" fillId="4" borderId="0" xfId="192" applyNumberFormat="1" applyFont="1" applyFill="1" applyBorder="1" applyAlignment="1">
      <alignment wrapText="1"/>
    </xf>
    <xf numFmtId="172" fontId="10" fillId="4" borderId="0" xfId="192" applyNumberFormat="1" applyFont="1" applyFill="1" applyBorder="1" applyAlignment="1">
      <alignment wrapText="1"/>
    </xf>
    <xf numFmtId="0" fontId="9" fillId="0" borderId="0" xfId="184" applyNumberFormat="1" applyFont="1" applyFill="1" applyBorder="1" applyAlignment="1">
      <alignment horizontal="left" vertical="top" wrapText="1"/>
    </xf>
    <xf numFmtId="0" fontId="33" fillId="0" borderId="0" xfId="190" applyNumberFormat="1" applyFont="1" applyFill="1" applyBorder="1" applyAlignment="1">
      <alignment horizontal="left" vertical="top" wrapText="1"/>
    </xf>
    <xf numFmtId="3" fontId="72" fillId="0" borderId="0" xfId="184" applyNumberFormat="1" applyFont="1" applyFill="1" applyBorder="1" applyAlignment="1">
      <alignment wrapText="1"/>
    </xf>
    <xf numFmtId="164" fontId="72" fillId="0" borderId="0" xfId="184" applyNumberFormat="1" applyFont="1" applyFill="1" applyBorder="1" applyAlignment="1">
      <alignment wrapText="1"/>
    </xf>
    <xf numFmtId="3" fontId="72" fillId="0" borderId="0" xfId="189" applyNumberFormat="1" applyFont="1" applyFill="1" applyBorder="1" applyAlignment="1">
      <alignment wrapText="1"/>
    </xf>
    <xf numFmtId="0" fontId="11" fillId="0" borderId="0" xfId="193" applyNumberFormat="1" applyFont="1" applyFill="1" applyBorder="1" applyAlignment="1">
      <alignment vertical="top" wrapText="1"/>
    </xf>
    <xf numFmtId="3" fontId="14" fillId="0" borderId="0" xfId="184" applyNumberFormat="1" applyFont="1" applyFill="1" applyBorder="1" applyAlignment="1">
      <alignment wrapText="1"/>
    </xf>
    <xf numFmtId="164" fontId="14" fillId="0" borderId="0" xfId="184" applyNumberFormat="1" applyFont="1" applyFill="1" applyBorder="1" applyAlignment="1">
      <alignment wrapText="1"/>
    </xf>
    <xf numFmtId="3" fontId="14" fillId="0" borderId="0" xfId="187" applyNumberFormat="1" applyFont="1" applyFill="1" applyBorder="1" applyAlignment="1">
      <alignment wrapText="1"/>
    </xf>
    <xf numFmtId="172" fontId="14" fillId="0" borderId="0" xfId="195" applyNumberFormat="1" applyFont="1" applyFill="1" applyBorder="1" applyAlignment="1">
      <alignment wrapText="1"/>
    </xf>
    <xf numFmtId="3" fontId="14" fillId="0" borderId="0" xfId="189" applyNumberFormat="1" applyFont="1" applyFill="1" applyBorder="1" applyAlignment="1">
      <alignment wrapText="1"/>
    </xf>
    <xf numFmtId="164" fontId="10" fillId="4" borderId="0" xfId="180" applyNumberFormat="1" applyFont="1" applyFill="1" applyBorder="1" applyAlignment="1">
      <alignment wrapText="1"/>
    </xf>
    <xf numFmtId="0" fontId="20" fillId="0" borderId="0" xfId="193" applyNumberFormat="1" applyFont="1" applyBorder="1" applyAlignment="1">
      <alignment horizontal="center" vertical="top" wrapText="1"/>
    </xf>
    <xf numFmtId="0" fontId="20" fillId="0" borderId="0" xfId="193" applyNumberFormat="1" applyFont="1" applyBorder="1" applyAlignment="1">
      <alignment vertical="top" wrapText="1"/>
    </xf>
    <xf numFmtId="3" fontId="18" fillId="0" borderId="0" xfId="184" applyNumberFormat="1" applyFont="1" applyFill="1" applyBorder="1" applyAlignment="1">
      <alignment wrapText="1"/>
    </xf>
    <xf numFmtId="164" fontId="18" fillId="0" borderId="0" xfId="184" applyNumberFormat="1" applyFont="1" applyFill="1" applyBorder="1" applyAlignment="1">
      <alignment wrapText="1"/>
    </xf>
    <xf numFmtId="3" fontId="73" fillId="0" borderId="0" xfId="185" applyNumberFormat="1" applyFont="1" applyFill="1" applyBorder="1" applyAlignment="1">
      <alignment wrapText="1"/>
    </xf>
    <xf numFmtId="172" fontId="73" fillId="0" borderId="0" xfId="186" applyNumberFormat="1" applyFont="1" applyFill="1" applyBorder="1" applyAlignment="1">
      <alignment wrapText="1"/>
    </xf>
    <xf numFmtId="3" fontId="73" fillId="0" borderId="0" xfId="187" applyNumberFormat="1" applyFont="1" applyFill="1" applyBorder="1" applyAlignment="1">
      <alignment wrapText="1"/>
    </xf>
    <xf numFmtId="172" fontId="73" fillId="0" borderId="0" xfId="188" applyNumberFormat="1" applyFont="1" applyFill="1" applyBorder="1" applyAlignment="1">
      <alignment wrapText="1"/>
    </xf>
    <xf numFmtId="3" fontId="18" fillId="0" borderId="0" xfId="187" applyNumberFormat="1" applyFont="1" applyFill="1" applyBorder="1" applyAlignment="1">
      <alignment wrapText="1"/>
    </xf>
    <xf numFmtId="172" fontId="18" fillId="0" borderId="0" xfId="188" applyNumberFormat="1" applyFont="1" applyFill="1" applyBorder="1" applyAlignment="1">
      <alignment wrapText="1"/>
    </xf>
    <xf numFmtId="164" fontId="18" fillId="0" borderId="0" xfId="180" applyNumberFormat="1" applyFont="1" applyFill="1" applyBorder="1" applyAlignment="1">
      <alignment wrapText="1"/>
    </xf>
    <xf numFmtId="3" fontId="18" fillId="0" borderId="0" xfId="189" applyNumberFormat="1" applyFont="1" applyFill="1" applyBorder="1" applyAlignment="1">
      <alignment wrapText="1"/>
    </xf>
    <xf numFmtId="3" fontId="10" fillId="4" borderId="0" xfId="8" applyNumberFormat="1" applyFont="1" applyFill="1" applyBorder="1" applyAlignment="1">
      <alignment horizontal="right" vertical="center"/>
    </xf>
    <xf numFmtId="164" fontId="10" fillId="4" borderId="0" xfId="8" applyNumberFormat="1" applyFont="1" applyFill="1" applyBorder="1" applyAlignment="1">
      <alignment horizontal="right" vertical="center"/>
    </xf>
    <xf numFmtId="3" fontId="10" fillId="0" borderId="0" xfId="8" applyNumberFormat="1" applyFont="1" applyFill="1" applyBorder="1" applyAlignment="1">
      <alignment horizontal="right" vertical="center"/>
    </xf>
    <xf numFmtId="164" fontId="10" fillId="0" borderId="0" xfId="8" applyNumberFormat="1" applyFont="1" applyFill="1" applyBorder="1" applyAlignment="1">
      <alignment horizontal="right" vertical="center"/>
    </xf>
    <xf numFmtId="3" fontId="18" fillId="4" borderId="0" xfId="8" applyNumberFormat="1" applyFont="1" applyFill="1" applyBorder="1" applyAlignment="1">
      <alignment horizontal="right" vertical="center"/>
    </xf>
    <xf numFmtId="164" fontId="18" fillId="4" borderId="0" xfId="8" applyNumberFormat="1" applyFont="1" applyFill="1" applyBorder="1" applyAlignment="1">
      <alignment horizontal="right" vertical="center"/>
    </xf>
    <xf numFmtId="3" fontId="18" fillId="0" borderId="0" xfId="8" applyNumberFormat="1" applyFont="1" applyFill="1" applyBorder="1" applyAlignment="1">
      <alignment horizontal="right" vertical="center"/>
    </xf>
    <xf numFmtId="164" fontId="18" fillId="0" borderId="0" xfId="8" applyNumberFormat="1" applyFont="1" applyFill="1" applyBorder="1" applyAlignment="1">
      <alignment horizontal="right" vertical="center"/>
    </xf>
    <xf numFmtId="0" fontId="1" fillId="0" borderId="0" xfId="196" applyFont="1" applyFill="1"/>
    <xf numFmtId="0" fontId="1" fillId="0" borderId="0" xfId="0" applyFont="1" applyFill="1"/>
    <xf numFmtId="171" fontId="10" fillId="0" borderId="1" xfId="37" applyNumberFormat="1" applyFont="1" applyFill="1" applyBorder="1" applyAlignment="1">
      <alignment horizontal="right" vertical="center"/>
    </xf>
    <xf numFmtId="164" fontId="10" fillId="0" borderId="1" xfId="180" applyNumberFormat="1" applyFont="1" applyFill="1" applyBorder="1" applyAlignment="1">
      <alignment horizontal="right" vertical="center"/>
    </xf>
    <xf numFmtId="0" fontId="10" fillId="0" borderId="1" xfId="180" applyNumberFormat="1" applyFont="1" applyFill="1" applyBorder="1" applyAlignment="1">
      <alignment horizontal="right" vertical="center"/>
    </xf>
    <xf numFmtId="171" fontId="10" fillId="0" borderId="1" xfId="41" applyNumberFormat="1" applyFont="1" applyFill="1" applyBorder="1" applyAlignment="1">
      <alignment horizontal="right" vertical="center"/>
    </xf>
    <xf numFmtId="0" fontId="10" fillId="0" borderId="1" xfId="47" applyNumberFormat="1" applyFont="1" applyFill="1" applyBorder="1" applyAlignment="1">
      <alignment horizontal="right" vertical="center"/>
    </xf>
    <xf numFmtId="171" fontId="74" fillId="0" borderId="1" xfId="39" applyNumberFormat="1" applyFont="1" applyFill="1" applyBorder="1" applyAlignment="1">
      <alignment horizontal="right" vertical="center"/>
    </xf>
    <xf numFmtId="164" fontId="74" fillId="0" borderId="1" xfId="180" applyNumberFormat="1" applyFont="1" applyFill="1" applyBorder="1" applyAlignment="1">
      <alignment horizontal="right" vertical="center"/>
    </xf>
    <xf numFmtId="0" fontId="10" fillId="0" borderId="1" xfId="41" applyNumberFormat="1" applyFont="1" applyFill="1" applyBorder="1" applyAlignment="1">
      <alignment horizontal="right" vertical="center"/>
    </xf>
    <xf numFmtId="171" fontId="10" fillId="4" borderId="1" xfId="37" applyNumberFormat="1" applyFont="1" applyFill="1" applyBorder="1" applyAlignment="1">
      <alignment horizontal="right" vertical="center"/>
    </xf>
    <xf numFmtId="164" fontId="10" fillId="4" borderId="1" xfId="180" applyNumberFormat="1" applyFont="1" applyFill="1" applyBorder="1" applyAlignment="1">
      <alignment horizontal="right" vertical="center"/>
    </xf>
    <xf numFmtId="0" fontId="10" fillId="4" borderId="1" xfId="180" applyNumberFormat="1" applyFont="1" applyFill="1" applyBorder="1" applyAlignment="1">
      <alignment horizontal="right" vertical="center"/>
    </xf>
    <xf numFmtId="171" fontId="10" fillId="4" borderId="1" xfId="41" applyNumberFormat="1" applyFont="1" applyFill="1" applyBorder="1" applyAlignment="1">
      <alignment horizontal="right" vertical="center"/>
    </xf>
    <xf numFmtId="0" fontId="45" fillId="4" borderId="1" xfId="38" applyNumberFormat="1" applyFont="1" applyFill="1" applyBorder="1" applyAlignment="1">
      <alignment horizontal="right" vertical="center"/>
    </xf>
    <xf numFmtId="164" fontId="45" fillId="4" borderId="1" xfId="180" applyNumberFormat="1" applyFont="1" applyFill="1" applyBorder="1" applyAlignment="1">
      <alignment horizontal="right" vertical="center"/>
    </xf>
    <xf numFmtId="171" fontId="72" fillId="4" borderId="1" xfId="39" applyNumberFormat="1" applyFont="1" applyFill="1" applyBorder="1" applyAlignment="1">
      <alignment horizontal="right" vertical="center"/>
    </xf>
    <xf numFmtId="164" fontId="72" fillId="4" borderId="1" xfId="180" applyNumberFormat="1" applyFont="1" applyFill="1" applyBorder="1" applyAlignment="1">
      <alignment horizontal="right" vertical="center"/>
    </xf>
    <xf numFmtId="171" fontId="45" fillId="4" borderId="1" xfId="41" applyNumberFormat="1" applyFont="1" applyFill="1" applyBorder="1" applyAlignment="1">
      <alignment horizontal="right" vertical="center"/>
    </xf>
    <xf numFmtId="0" fontId="10" fillId="4" borderId="1" xfId="41" applyNumberFormat="1" applyFont="1" applyFill="1" applyBorder="1" applyAlignment="1">
      <alignment horizontal="right" vertical="center"/>
    </xf>
    <xf numFmtId="164" fontId="45" fillId="0" borderId="1" xfId="180" applyNumberFormat="1" applyFont="1" applyFill="1" applyBorder="1" applyAlignment="1">
      <alignment horizontal="right" vertical="center"/>
    </xf>
    <xf numFmtId="0" fontId="45" fillId="0" borderId="1" xfId="44" applyNumberFormat="1" applyFont="1" applyFill="1" applyBorder="1" applyAlignment="1">
      <alignment horizontal="right" vertical="center"/>
    </xf>
    <xf numFmtId="171" fontId="72" fillId="0" borderId="1" xfId="39" applyNumberFormat="1" applyFont="1" applyFill="1" applyBorder="1" applyAlignment="1">
      <alignment horizontal="right" vertical="center"/>
    </xf>
    <xf numFmtId="164" fontId="72" fillId="0" borderId="1" xfId="180" applyNumberFormat="1" applyFont="1" applyFill="1" applyBorder="1" applyAlignment="1">
      <alignment horizontal="right" vertical="center"/>
    </xf>
    <xf numFmtId="171" fontId="45" fillId="0" borderId="1" xfId="41" applyNumberFormat="1" applyFont="1" applyFill="1" applyBorder="1" applyAlignment="1">
      <alignment horizontal="right" vertical="center"/>
    </xf>
    <xf numFmtId="0" fontId="45" fillId="4" borderId="1" xfId="44" applyNumberFormat="1" applyFont="1" applyFill="1" applyBorder="1" applyAlignment="1">
      <alignment horizontal="right" vertical="center"/>
    </xf>
    <xf numFmtId="0" fontId="45" fillId="0" borderId="1" xfId="47" applyNumberFormat="1" applyFont="1" applyFill="1" applyBorder="1" applyAlignment="1">
      <alignment horizontal="right" vertical="center"/>
    </xf>
    <xf numFmtId="0" fontId="10" fillId="4" borderId="1" xfId="47" applyNumberFormat="1" applyFont="1" applyFill="1" applyBorder="1" applyAlignment="1">
      <alignment horizontal="right" vertical="center"/>
    </xf>
    <xf numFmtId="171" fontId="74" fillId="4" borderId="1" xfId="39" applyNumberFormat="1" applyFont="1" applyFill="1" applyBorder="1" applyAlignment="1">
      <alignment horizontal="right" vertical="center"/>
    </xf>
    <xf numFmtId="164" fontId="74" fillId="4" borderId="1" xfId="180" applyNumberFormat="1" applyFont="1" applyFill="1" applyBorder="1" applyAlignment="1">
      <alignment horizontal="right" vertical="center"/>
    </xf>
    <xf numFmtId="171" fontId="10" fillId="4" borderId="1" xfId="37" applyNumberFormat="1" applyFont="1" applyFill="1" applyBorder="1" applyAlignment="1">
      <alignment vertical="center"/>
    </xf>
    <xf numFmtId="171" fontId="10" fillId="0" borderId="1" xfId="37" applyNumberFormat="1" applyFont="1" applyFill="1" applyBorder="1" applyAlignment="1">
      <alignment vertical="center"/>
    </xf>
    <xf numFmtId="0" fontId="45" fillId="4" borderId="1" xfId="47" applyNumberFormat="1" applyFont="1" applyFill="1" applyBorder="1" applyAlignment="1">
      <alignment horizontal="right" vertical="center"/>
    </xf>
    <xf numFmtId="171" fontId="18" fillId="4" borderId="1" xfId="37" applyNumberFormat="1" applyFont="1" applyFill="1" applyBorder="1" applyAlignment="1">
      <alignment horizontal="right" vertical="center"/>
    </xf>
    <xf numFmtId="164" fontId="18" fillId="4" borderId="1" xfId="180" applyNumberFormat="1" applyFont="1" applyFill="1" applyBorder="1" applyAlignment="1">
      <alignment horizontal="right" vertical="center"/>
    </xf>
    <xf numFmtId="171" fontId="18" fillId="4" borderId="1" xfId="41" applyNumberFormat="1" applyFont="1" applyFill="1" applyBorder="1" applyAlignment="1">
      <alignment horizontal="right" vertical="center"/>
    </xf>
    <xf numFmtId="0" fontId="18" fillId="4" borderId="1" xfId="54" applyNumberFormat="1" applyFont="1" applyFill="1" applyBorder="1" applyAlignment="1">
      <alignment horizontal="right" vertical="center"/>
    </xf>
    <xf numFmtId="171" fontId="73" fillId="4" borderId="1" xfId="39" applyNumberFormat="1" applyFont="1" applyFill="1" applyBorder="1" applyAlignment="1">
      <alignment horizontal="right" vertical="center"/>
    </xf>
    <xf numFmtId="164" fontId="73" fillId="4" borderId="1" xfId="180" applyNumberFormat="1" applyFont="1" applyFill="1" applyBorder="1" applyAlignment="1">
      <alignment horizontal="right" vertical="center"/>
    </xf>
    <xf numFmtId="0" fontId="18" fillId="4" borderId="1" xfId="41" applyNumberFormat="1" applyFont="1" applyFill="1" applyBorder="1" applyAlignment="1">
      <alignment horizontal="right" vertical="center"/>
    </xf>
    <xf numFmtId="171" fontId="0" fillId="0" borderId="0" xfId="8" applyNumberFormat="1" applyFont="1" applyFill="1"/>
    <xf numFmtId="3" fontId="14" fillId="0" borderId="0" xfId="0" applyNumberFormat="1" applyFont="1" applyFill="1" applyBorder="1"/>
    <xf numFmtId="164" fontId="14" fillId="0" borderId="0" xfId="2" applyNumberFormat="1" applyFont="1" applyFill="1" applyBorder="1"/>
    <xf numFmtId="3" fontId="7" fillId="4" borderId="0" xfId="0" applyNumberFormat="1" applyFont="1" applyFill="1" applyBorder="1" applyAlignment="1"/>
    <xf numFmtId="164" fontId="14" fillId="4" borderId="0" xfId="2" applyNumberFormat="1" applyFont="1" applyFill="1" applyBorder="1"/>
    <xf numFmtId="3" fontId="7" fillId="4" borderId="0" xfId="0" applyNumberFormat="1" applyFont="1" applyFill="1" applyBorder="1" applyAlignment="1">
      <alignment wrapText="1"/>
    </xf>
    <xf numFmtId="0" fontId="72" fillId="4" borderId="0" xfId="0" applyFont="1" applyFill="1" applyBorder="1" applyAlignment="1">
      <alignment wrapText="1"/>
    </xf>
    <xf numFmtId="164" fontId="72" fillId="4" borderId="0" xfId="2" applyNumberFormat="1" applyFont="1" applyFill="1" applyBorder="1"/>
    <xf numFmtId="0" fontId="3" fillId="0" borderId="0" xfId="0" applyFont="1" applyFill="1" applyBorder="1" applyAlignment="1">
      <alignment vertical="top"/>
    </xf>
    <xf numFmtId="3" fontId="30" fillId="0" borderId="0" xfId="0" applyNumberFormat="1" applyFont="1" applyFill="1" applyBorder="1" applyAlignment="1">
      <alignment vertical="top"/>
    </xf>
    <xf numFmtId="3" fontId="26" fillId="0" borderId="0" xfId="0" applyNumberFormat="1" applyFont="1" applyFill="1" applyBorder="1" applyAlignment="1">
      <alignment vertical="top"/>
    </xf>
    <xf numFmtId="0" fontId="3" fillId="0" borderId="0" xfId="0" applyFont="1" applyAlignment="1">
      <alignment horizontal="left"/>
    </xf>
    <xf numFmtId="0" fontId="39" fillId="4" borderId="0" xfId="8" applyFont="1" applyFill="1" applyBorder="1" applyAlignment="1">
      <alignment horizontal="right" wrapText="1"/>
    </xf>
    <xf numFmtId="3" fontId="14" fillId="0" borderId="0" xfId="8" applyNumberFormat="1" applyFont="1" applyFill="1" applyBorder="1"/>
    <xf numFmtId="164" fontId="14" fillId="0" borderId="0" xfId="180" applyNumberFormat="1" applyFont="1" applyFill="1" applyBorder="1"/>
    <xf numFmtId="3" fontId="7" fillId="4" borderId="0" xfId="8" applyNumberFormat="1" applyFont="1" applyFill="1" applyBorder="1" applyAlignment="1"/>
    <xf numFmtId="164" fontId="14" fillId="4" borderId="0" xfId="180" applyNumberFormat="1" applyFont="1" applyFill="1" applyBorder="1"/>
    <xf numFmtId="3" fontId="7" fillId="4" borderId="0" xfId="8" applyNumberFormat="1" applyFont="1" applyFill="1" applyBorder="1" applyAlignment="1">
      <alignment wrapText="1"/>
    </xf>
    <xf numFmtId="0" fontId="72" fillId="4" borderId="0" xfId="8" applyFont="1" applyFill="1" applyBorder="1" applyAlignment="1">
      <alignment wrapText="1"/>
    </xf>
    <xf numFmtId="164" fontId="72" fillId="4" borderId="0" xfId="180" applyNumberFormat="1" applyFont="1" applyFill="1" applyBorder="1"/>
    <xf numFmtId="0" fontId="3" fillId="0" borderId="0" xfId="0" applyFont="1" applyFill="1" applyBorder="1" applyAlignment="1">
      <alignment horizontal="left" vertical="top" wrapText="1"/>
    </xf>
    <xf numFmtId="0" fontId="3" fillId="0" borderId="0" xfId="0" applyFont="1" applyFill="1" applyBorder="1" applyAlignment="1">
      <alignment vertical="top" wrapText="1"/>
    </xf>
    <xf numFmtId="3" fontId="26" fillId="0" borderId="0" xfId="8" applyNumberFormat="1" applyFont="1" applyFill="1" applyBorder="1" applyAlignment="1">
      <alignment vertical="top"/>
    </xf>
    <xf numFmtId="0" fontId="0" fillId="0" borderId="0" xfId="0" applyFont="1" applyAlignment="1">
      <alignment vertical="top"/>
    </xf>
    <xf numFmtId="9" fontId="11" fillId="0" borderId="0" xfId="0" applyNumberFormat="1" applyFont="1" applyFill="1"/>
    <xf numFmtId="1" fontId="30" fillId="0" borderId="0" xfId="0" applyNumberFormat="1" applyFont="1" applyFill="1" applyBorder="1" applyAlignment="1">
      <alignment vertical="top"/>
    </xf>
    <xf numFmtId="0" fontId="4" fillId="0" borderId="0" xfId="3" applyFont="1" applyAlignment="1">
      <alignment horizontal="left"/>
    </xf>
    <xf numFmtId="0" fontId="20" fillId="0" borderId="0" xfId="0" applyFont="1" applyFill="1" applyAlignment="1">
      <alignment horizontal="left"/>
    </xf>
    <xf numFmtId="164" fontId="30" fillId="0" borderId="0" xfId="2" applyNumberFormat="1" applyFont="1" applyFill="1" applyBorder="1" applyAlignment="1"/>
    <xf numFmtId="3" fontId="26" fillId="0" borderId="0" xfId="8" applyNumberFormat="1" applyFont="1" applyFill="1" applyBorder="1"/>
    <xf numFmtId="0" fontId="20" fillId="0" borderId="0" xfId="0" applyFont="1" applyFill="1" applyAlignment="1">
      <alignment horizontal="left" vertical="center"/>
    </xf>
    <xf numFmtId="1" fontId="11" fillId="0" borderId="0" xfId="0" applyNumberFormat="1" applyFont="1" applyFill="1" applyBorder="1" applyAlignment="1">
      <alignment horizontal="right"/>
    </xf>
    <xf numFmtId="164" fontId="11" fillId="0" borderId="0" xfId="2" applyNumberFormat="1" applyFont="1" applyFill="1" applyBorder="1" applyAlignment="1">
      <alignment horizontal="right"/>
    </xf>
    <xf numFmtId="164" fontId="11" fillId="5" borderId="0" xfId="2" applyNumberFormat="1" applyFont="1" applyFill="1" applyBorder="1" applyAlignment="1">
      <alignment horizontal="right"/>
    </xf>
    <xf numFmtId="0" fontId="0" fillId="5" borderId="0" xfId="0" applyFont="1" applyFill="1" applyBorder="1" applyAlignment="1">
      <alignment horizontal="right" wrapText="1"/>
    </xf>
    <xf numFmtId="0" fontId="33" fillId="5" borderId="0" xfId="0" applyFont="1" applyFill="1" applyBorder="1" applyAlignment="1">
      <alignment horizontal="right" wrapText="1"/>
    </xf>
    <xf numFmtId="164" fontId="33" fillId="5" borderId="0" xfId="2" applyNumberFormat="1" applyFont="1" applyFill="1" applyBorder="1" applyAlignment="1">
      <alignment horizontal="right"/>
    </xf>
    <xf numFmtId="1" fontId="30" fillId="0" borderId="0" xfId="0" applyNumberFormat="1" applyFont="1" applyFill="1" applyBorder="1" applyAlignment="1">
      <alignment horizontal="right"/>
    </xf>
    <xf numFmtId="164" fontId="30" fillId="0" borderId="0" xfId="2" applyNumberFormat="1" applyFont="1" applyFill="1" applyBorder="1" applyAlignment="1">
      <alignment horizontal="right"/>
    </xf>
    <xf numFmtId="0" fontId="20" fillId="0" borderId="0" xfId="8" applyNumberFormat="1" applyFont="1" applyBorder="1" applyAlignment="1">
      <alignment horizontal="center" wrapText="1"/>
    </xf>
    <xf numFmtId="0" fontId="9" fillId="5" borderId="0" xfId="8" applyNumberFormat="1" applyFont="1" applyFill="1" applyBorder="1" applyAlignment="1">
      <alignment vertical="top" wrapText="1"/>
    </xf>
    <xf numFmtId="0" fontId="50" fillId="0" borderId="0" xfId="8" applyNumberFormat="1" applyFont="1" applyBorder="1" applyAlignment="1">
      <alignment horizontal="left" vertical="top" wrapText="1" indent="1"/>
    </xf>
    <xf numFmtId="0" fontId="52" fillId="0" borderId="0" xfId="0" applyFont="1" applyFill="1"/>
    <xf numFmtId="0" fontId="50" fillId="5" borderId="0" xfId="8" applyNumberFormat="1" applyFont="1" applyFill="1" applyBorder="1" applyAlignment="1">
      <alignment horizontal="left" vertical="top" wrapText="1" indent="1"/>
    </xf>
    <xf numFmtId="0" fontId="9" fillId="0" borderId="0" xfId="8" applyNumberFormat="1" applyFont="1" applyBorder="1" applyAlignment="1">
      <alignment vertical="top" wrapText="1"/>
    </xf>
    <xf numFmtId="0" fontId="30" fillId="5" borderId="0" xfId="0" applyFont="1" applyFill="1" applyBorder="1" applyAlignment="1">
      <alignment vertical="center" wrapText="1"/>
    </xf>
    <xf numFmtId="0" fontId="44" fillId="5" borderId="0" xfId="0" applyFont="1" applyFill="1" applyBorder="1" applyAlignment="1">
      <alignment wrapText="1"/>
    </xf>
    <xf numFmtId="3" fontId="10" fillId="0" borderId="1" xfId="37" applyNumberFormat="1" applyFont="1" applyFill="1" applyBorder="1" applyAlignment="1">
      <alignment horizontal="right" vertical="center"/>
    </xf>
    <xf numFmtId="3" fontId="10" fillId="0" borderId="1" xfId="180" applyNumberFormat="1" applyFont="1" applyFill="1" applyBorder="1" applyAlignment="1">
      <alignment horizontal="right" vertical="center"/>
    </xf>
    <xf numFmtId="3" fontId="10" fillId="0" borderId="1" xfId="41" applyNumberFormat="1" applyFont="1" applyFill="1" applyBorder="1" applyAlignment="1">
      <alignment horizontal="right" vertical="center"/>
    </xf>
    <xf numFmtId="3" fontId="10" fillId="0" borderId="1" xfId="47" applyNumberFormat="1" applyFont="1" applyFill="1" applyBorder="1" applyAlignment="1">
      <alignment horizontal="right" vertical="center"/>
    </xf>
    <xf numFmtId="3" fontId="74" fillId="0" borderId="1" xfId="39" applyNumberFormat="1" applyFont="1" applyFill="1" applyBorder="1" applyAlignment="1">
      <alignment horizontal="right" vertical="center"/>
    </xf>
    <xf numFmtId="0" fontId="52" fillId="0" borderId="0" xfId="8" applyFont="1" applyFill="1"/>
    <xf numFmtId="3" fontId="45" fillId="0" borderId="1" xfId="44" applyNumberFormat="1" applyFont="1" applyFill="1" applyBorder="1" applyAlignment="1">
      <alignment horizontal="right" vertical="center"/>
    </xf>
    <xf numFmtId="3" fontId="72" fillId="0" borderId="1" xfId="39" applyNumberFormat="1" applyFont="1" applyFill="1" applyBorder="1" applyAlignment="1">
      <alignment horizontal="right" vertical="center"/>
    </xf>
    <xf numFmtId="3" fontId="45" fillId="0" borderId="1" xfId="41" applyNumberFormat="1" applyFont="1" applyFill="1" applyBorder="1" applyAlignment="1">
      <alignment horizontal="right" vertical="center"/>
    </xf>
    <xf numFmtId="3" fontId="45" fillId="0" borderId="1" xfId="47" applyNumberFormat="1" applyFont="1" applyFill="1" applyBorder="1" applyAlignment="1">
      <alignment horizontal="right" vertical="center"/>
    </xf>
    <xf numFmtId="3" fontId="10" fillId="0" borderId="1" xfId="37" applyNumberFormat="1" applyFont="1" applyFill="1" applyBorder="1" applyAlignment="1">
      <alignment vertical="center"/>
    </xf>
    <xf numFmtId="3" fontId="18" fillId="4" borderId="1" xfId="37" applyNumberFormat="1" applyFont="1" applyFill="1" applyBorder="1" applyAlignment="1">
      <alignment horizontal="right" vertical="center"/>
    </xf>
    <xf numFmtId="3" fontId="18" fillId="4" borderId="1" xfId="41" applyNumberFormat="1" applyFont="1" applyFill="1" applyBorder="1" applyAlignment="1">
      <alignment horizontal="right" vertical="center"/>
    </xf>
    <xf numFmtId="3" fontId="18" fillId="4" borderId="1" xfId="54" applyNumberFormat="1" applyFont="1" applyFill="1" applyBorder="1" applyAlignment="1">
      <alignment horizontal="right" vertical="center"/>
    </xf>
    <xf numFmtId="3" fontId="73" fillId="4" borderId="1" xfId="39" applyNumberFormat="1" applyFont="1" applyFill="1" applyBorder="1" applyAlignment="1">
      <alignment horizontal="right" vertical="center"/>
    </xf>
    <xf numFmtId="0" fontId="16" fillId="0" borderId="0" xfId="8" applyFont="1" applyFill="1"/>
    <xf numFmtId="0" fontId="3" fillId="0" borderId="0" xfId="0" applyFont="1" applyAlignment="1">
      <alignment horizontal="left" vertical="top"/>
    </xf>
    <xf numFmtId="0" fontId="75" fillId="12" borderId="2" xfId="0" applyFont="1" applyFill="1" applyBorder="1" applyAlignment="1">
      <alignment vertical="center" wrapText="1"/>
    </xf>
    <xf numFmtId="0" fontId="75" fillId="12" borderId="1" xfId="0" applyFont="1" applyFill="1" applyBorder="1" applyAlignment="1">
      <alignment horizontal="right" vertical="center" wrapText="1"/>
    </xf>
    <xf numFmtId="0" fontId="11" fillId="0" borderId="2" xfId="202" applyNumberFormat="1" applyFont="1" applyBorder="1" applyAlignment="1"/>
    <xf numFmtId="3" fontId="11" fillId="0" borderId="1" xfId="202" applyNumberFormat="1" applyFont="1" applyBorder="1" applyAlignment="1"/>
    <xf numFmtId="0" fontId="11" fillId="12" borderId="2" xfId="202" applyNumberFormat="1" applyFont="1" applyFill="1" applyBorder="1" applyAlignment="1"/>
    <xf numFmtId="3" fontId="11" fillId="12" borderId="1" xfId="202" applyNumberFormat="1" applyFont="1" applyFill="1" applyBorder="1" applyAlignment="1"/>
    <xf numFmtId="0" fontId="59" fillId="0" borderId="0" xfId="202"/>
    <xf numFmtId="0" fontId="11" fillId="0" borderId="2" xfId="202" applyNumberFormat="1" applyFont="1" applyBorder="1" applyAlignment="1">
      <alignment horizontal="left"/>
    </xf>
    <xf numFmtId="0" fontId="75" fillId="12" borderId="3" xfId="0" applyFont="1" applyFill="1" applyBorder="1" applyAlignment="1">
      <alignment horizontal="right" vertical="center" wrapText="1"/>
    </xf>
    <xf numFmtId="0" fontId="11" fillId="0" borderId="3" xfId="202" applyNumberFormat="1" applyFont="1" applyBorder="1" applyAlignment="1">
      <alignment horizontal="right"/>
    </xf>
    <xf numFmtId="0" fontId="11" fillId="0" borderId="1" xfId="202" applyNumberFormat="1" applyFont="1" applyBorder="1" applyAlignment="1">
      <alignment horizontal="right"/>
    </xf>
    <xf numFmtId="174" fontId="11" fillId="12" borderId="3" xfId="202" applyNumberFormat="1" applyFont="1" applyFill="1" applyBorder="1" applyAlignment="1"/>
    <xf numFmtId="0" fontId="11" fillId="12" borderId="3" xfId="202" applyNumberFormat="1" applyFont="1" applyFill="1" applyBorder="1" applyAlignment="1"/>
    <xf numFmtId="174" fontId="11" fillId="12" borderId="1" xfId="202" applyNumberFormat="1" applyFont="1" applyFill="1" applyBorder="1" applyAlignment="1"/>
    <xf numFmtId="174" fontId="11" fillId="0" borderId="3" xfId="202" applyNumberFormat="1" applyFont="1" applyBorder="1" applyAlignment="1"/>
    <xf numFmtId="174" fontId="11" fillId="0" borderId="1" xfId="202" applyNumberFormat="1" applyFont="1" applyBorder="1" applyAlignment="1"/>
    <xf numFmtId="166" fontId="11" fillId="12" borderId="1" xfId="202" applyNumberFormat="1" applyFont="1" applyFill="1" applyBorder="1" applyAlignment="1"/>
    <xf numFmtId="0" fontId="11" fillId="0" borderId="3" xfId="202" applyNumberFormat="1" applyFont="1" applyBorder="1" applyAlignment="1"/>
    <xf numFmtId="0" fontId="11" fillId="0" borderId="1" xfId="202" applyNumberFormat="1" applyFont="1" applyBorder="1" applyAlignment="1"/>
    <xf numFmtId="0" fontId="11" fillId="12" borderId="1" xfId="202" applyNumberFormat="1" applyFont="1" applyFill="1" applyBorder="1" applyAlignment="1"/>
    <xf numFmtId="166" fontId="11" fillId="0" borderId="1" xfId="202" applyNumberFormat="1" applyFont="1" applyBorder="1" applyAlignment="1"/>
    <xf numFmtId="0" fontId="11" fillId="12" borderId="2" xfId="202" applyNumberFormat="1" applyFont="1" applyFill="1" applyBorder="1" applyAlignment="1">
      <alignment horizontal="left"/>
    </xf>
    <xf numFmtId="0" fontId="42" fillId="0" borderId="0" xfId="202" applyFont="1"/>
    <xf numFmtId="0" fontId="42" fillId="0" borderId="0" xfId="202" applyFont="1" applyAlignment="1"/>
    <xf numFmtId="0" fontId="0" fillId="12" borderId="2" xfId="0" applyFont="1" applyFill="1" applyBorder="1" applyAlignment="1">
      <alignment wrapText="1"/>
    </xf>
    <xf numFmtId="0" fontId="75" fillId="12" borderId="3" xfId="0" applyFont="1" applyFill="1" applyBorder="1" applyAlignment="1">
      <alignment horizontal="right" wrapText="1"/>
    </xf>
    <xf numFmtId="0" fontId="75" fillId="12" borderId="1" xfId="0" applyFont="1" applyFill="1" applyBorder="1" applyAlignment="1">
      <alignment horizontal="right" wrapText="1"/>
    </xf>
    <xf numFmtId="0" fontId="0" fillId="12" borderId="2" xfId="0" applyFont="1" applyFill="1" applyBorder="1"/>
    <xf numFmtId="3" fontId="0" fillId="12" borderId="3" xfId="0" applyNumberFormat="1" applyFont="1" applyFill="1" applyBorder="1"/>
    <xf numFmtId="164" fontId="0" fillId="12" borderId="3" xfId="0" applyNumberFormat="1" applyFont="1" applyFill="1" applyBorder="1"/>
    <xf numFmtId="164" fontId="0" fillId="12" borderId="1" xfId="0" applyNumberFormat="1" applyFont="1" applyFill="1" applyBorder="1"/>
    <xf numFmtId="0" fontId="3" fillId="0" borderId="2" xfId="0" applyFont="1" applyBorder="1"/>
    <xf numFmtId="0" fontId="0" fillId="0" borderId="0" xfId="0" applyFont="1" applyBorder="1" applyAlignment="1">
      <alignment horizontal="left"/>
    </xf>
    <xf numFmtId="164" fontId="0" fillId="0" borderId="0" xfId="0" applyNumberFormat="1" applyBorder="1" applyAlignment="1">
      <alignment horizontal="right" vertical="center"/>
    </xf>
    <xf numFmtId="164" fontId="0" fillId="0" borderId="0" xfId="0" applyNumberFormat="1" applyFill="1" applyBorder="1" applyAlignment="1">
      <alignment horizontal="center" vertical="center"/>
    </xf>
    <xf numFmtId="0" fontId="0" fillId="12" borderId="2" xfId="0" applyFont="1" applyFill="1" applyBorder="1" applyAlignment="1">
      <alignment horizontal="left" wrapText="1"/>
    </xf>
    <xf numFmtId="164" fontId="11" fillId="12" borderId="3" xfId="2" applyNumberFormat="1" applyFont="1" applyFill="1" applyBorder="1" applyAlignment="1">
      <alignment horizontal="right" wrapText="1"/>
    </xf>
    <xf numFmtId="0" fontId="76" fillId="12" borderId="0" xfId="0" applyFont="1" applyFill="1" applyBorder="1"/>
    <xf numFmtId="0" fontId="76" fillId="0" borderId="0" xfId="0" applyFont="1" applyFill="1" applyBorder="1"/>
    <xf numFmtId="0" fontId="75" fillId="0" borderId="0" xfId="0" applyFont="1" applyFill="1" applyBorder="1" applyAlignment="1"/>
    <xf numFmtId="0" fontId="77" fillId="0" borderId="0" xfId="0" applyFont="1" applyBorder="1"/>
    <xf numFmtId="165" fontId="9" fillId="0" borderId="0" xfId="0" applyNumberFormat="1" applyFont="1" applyAlignment="1">
      <alignment horizontal="right"/>
    </xf>
    <xf numFmtId="0" fontId="77" fillId="0" borderId="0" xfId="0" applyFont="1" applyFill="1" applyBorder="1"/>
    <xf numFmtId="166" fontId="0" fillId="0" borderId="0" xfId="0" applyNumberFormat="1" applyFont="1" applyFill="1" applyBorder="1" applyAlignment="1">
      <alignment horizontal="right"/>
    </xf>
    <xf numFmtId="0" fontId="77" fillId="12" borderId="0" xfId="0" applyFont="1" applyFill="1" applyBorder="1"/>
    <xf numFmtId="165" fontId="9" fillId="12" borderId="0" xfId="0" applyNumberFormat="1" applyFont="1" applyFill="1" applyAlignment="1">
      <alignment horizontal="right"/>
    </xf>
    <xf numFmtId="165" fontId="9" fillId="12" borderId="0" xfId="0" applyNumberFormat="1" applyFont="1" applyFill="1" applyBorder="1" applyAlignment="1">
      <alignment horizontal="right"/>
    </xf>
    <xf numFmtId="0" fontId="78" fillId="0" borderId="0" xfId="0" applyFont="1" applyBorder="1"/>
    <xf numFmtId="0" fontId="78" fillId="0" borderId="0" xfId="0" applyFont="1" applyFill="1" applyBorder="1"/>
    <xf numFmtId="166" fontId="3" fillId="0" borderId="0" xfId="0" applyNumberFormat="1" applyFont="1" applyFill="1" applyBorder="1" applyAlignment="1">
      <alignment horizontal="right"/>
    </xf>
    <xf numFmtId="0" fontId="0" fillId="0" borderId="0" xfId="0" applyFont="1" applyFill="1" applyBorder="1" applyAlignment="1">
      <alignment horizontal="left"/>
    </xf>
    <xf numFmtId="0" fontId="21" fillId="0" borderId="0" xfId="0" applyFont="1" applyFill="1" applyBorder="1" applyAlignment="1">
      <alignment horizontal="right"/>
    </xf>
    <xf numFmtId="0" fontId="21" fillId="0" borderId="0" xfId="0" applyFont="1" applyFill="1" applyBorder="1" applyAlignment="1">
      <alignment horizontal="left"/>
    </xf>
    <xf numFmtId="165" fontId="9" fillId="0" borderId="0" xfId="0" applyNumberFormat="1" applyFont="1" applyFill="1" applyBorder="1" applyAlignment="1">
      <alignment horizontal="right"/>
    </xf>
    <xf numFmtId="0" fontId="21" fillId="0" borderId="0" xfId="0" applyFont="1" applyBorder="1" applyAlignment="1">
      <alignment horizontal="left"/>
    </xf>
    <xf numFmtId="165" fontId="9" fillId="0" borderId="0" xfId="0" applyNumberFormat="1" applyFont="1" applyBorder="1" applyAlignment="1">
      <alignment horizontal="right"/>
    </xf>
    <xf numFmtId="0" fontId="10" fillId="13" borderId="2" xfId="0" applyFont="1" applyFill="1" applyBorder="1" applyAlignment="1">
      <alignment wrapText="1"/>
    </xf>
    <xf numFmtId="0" fontId="80" fillId="13" borderId="3" xfId="0" applyFont="1" applyFill="1" applyBorder="1" applyAlignment="1">
      <alignment horizontal="right" vertical="center" wrapText="1"/>
    </xf>
    <xf numFmtId="0" fontId="80" fillId="13" borderId="1" xfId="0" applyFont="1" applyFill="1" applyBorder="1" applyAlignment="1">
      <alignment horizontal="right" vertical="center" wrapText="1"/>
    </xf>
    <xf numFmtId="0" fontId="14" fillId="0" borderId="2" xfId="203" applyFont="1" applyFill="1" applyBorder="1"/>
    <xf numFmtId="164" fontId="10" fillId="0" borderId="3" xfId="2" applyNumberFormat="1" applyFont="1" applyFill="1" applyBorder="1" applyAlignment="1">
      <alignment horizontal="right"/>
    </xf>
    <xf numFmtId="166" fontId="10" fillId="0" borderId="3" xfId="2" applyNumberFormat="1" applyFont="1" applyFill="1" applyBorder="1" applyAlignment="1">
      <alignment horizontal="right"/>
    </xf>
    <xf numFmtId="0" fontId="14" fillId="13" borderId="2" xfId="203" applyFont="1" applyFill="1" applyBorder="1" applyAlignment="1">
      <alignment horizontal="left" vertical="top"/>
    </xf>
    <xf numFmtId="164" fontId="10" fillId="13" borderId="3" xfId="2" applyNumberFormat="1" applyFont="1" applyFill="1" applyBorder="1" applyAlignment="1">
      <alignment horizontal="right"/>
    </xf>
    <xf numFmtId="0" fontId="14" fillId="13" borderId="2" xfId="203" applyFont="1" applyFill="1" applyBorder="1"/>
    <xf numFmtId="164" fontId="0" fillId="12" borderId="0" xfId="0" applyNumberFormat="1" applyFill="1"/>
    <xf numFmtId="166" fontId="10" fillId="12" borderId="3" xfId="2" applyNumberFormat="1" applyFont="1" applyFill="1" applyBorder="1" applyAlignment="1">
      <alignment horizontal="right"/>
    </xf>
    <xf numFmtId="0" fontId="14" fillId="0" borderId="2" xfId="203" applyFont="1" applyFill="1" applyBorder="1" applyAlignment="1">
      <alignment horizontal="left" vertical="top" wrapText="1"/>
    </xf>
    <xf numFmtId="0" fontId="14" fillId="13" borderId="2" xfId="204" applyNumberFormat="1" applyFont="1" applyFill="1" applyBorder="1" applyAlignment="1">
      <alignment horizontal="left" vertical="top" wrapText="1"/>
    </xf>
    <xf numFmtId="166" fontId="14" fillId="13" borderId="2" xfId="203" applyNumberFormat="1" applyFont="1" applyFill="1" applyBorder="1"/>
    <xf numFmtId="0" fontId="14" fillId="0" borderId="2" xfId="203" applyFont="1" applyFill="1" applyBorder="1" applyAlignment="1">
      <alignment horizontal="left" vertical="top"/>
    </xf>
    <xf numFmtId="0" fontId="26" fillId="13" borderId="2" xfId="203" applyFont="1" applyFill="1" applyBorder="1" applyAlignment="1">
      <alignment wrapText="1"/>
    </xf>
    <xf numFmtId="164" fontId="18" fillId="13" borderId="3" xfId="2" applyNumberFormat="1" applyFont="1" applyFill="1" applyBorder="1" applyAlignment="1">
      <alignment horizontal="right"/>
    </xf>
    <xf numFmtId="164" fontId="3" fillId="12" borderId="0" xfId="0" applyNumberFormat="1" applyFont="1" applyFill="1"/>
    <xf numFmtId="0" fontId="14" fillId="13" borderId="2" xfId="203" applyFont="1" applyFill="1" applyBorder="1" applyAlignment="1">
      <alignment horizontal="left" vertical="center"/>
    </xf>
    <xf numFmtId="164" fontId="7" fillId="13" borderId="3" xfId="2" applyNumberFormat="1" applyFont="1" applyFill="1" applyBorder="1"/>
    <xf numFmtId="164" fontId="7" fillId="13" borderId="1" xfId="2" applyNumberFormat="1" applyFont="1" applyFill="1" applyBorder="1"/>
    <xf numFmtId="0" fontId="14" fillId="0" borderId="2" xfId="203" applyFont="1" applyFill="1" applyBorder="1" applyAlignment="1">
      <alignment horizontal="left" vertical="center" wrapText="1"/>
    </xf>
    <xf numFmtId="0" fontId="14" fillId="13" borderId="2" xfId="204" applyNumberFormat="1" applyFont="1" applyFill="1" applyBorder="1" applyAlignment="1">
      <alignment horizontal="left" vertical="center" wrapText="1"/>
    </xf>
    <xf numFmtId="0" fontId="14" fillId="0" borderId="2" xfId="203" applyFont="1" applyFill="1" applyBorder="1" applyAlignment="1">
      <alignment horizontal="left" vertical="center"/>
    </xf>
    <xf numFmtId="164" fontId="18" fillId="13" borderId="3" xfId="2" applyNumberFormat="1" applyFont="1" applyFill="1" applyBorder="1"/>
    <xf numFmtId="164" fontId="18" fillId="13" borderId="1" xfId="2" applyNumberFormat="1" applyFont="1" applyFill="1" applyBorder="1"/>
    <xf numFmtId="0" fontId="30" fillId="0" borderId="0" xfId="0" applyFont="1" applyAlignment="1">
      <alignment horizontal="left" vertical="top"/>
    </xf>
    <xf numFmtId="0" fontId="0" fillId="0" borderId="0" xfId="0" applyAlignment="1">
      <alignment horizontal="center"/>
    </xf>
    <xf numFmtId="0" fontId="80" fillId="13" borderId="3" xfId="0" applyFont="1" applyFill="1" applyBorder="1" applyAlignment="1">
      <alignment vertical="center" wrapText="1"/>
    </xf>
    <xf numFmtId="2" fontId="0" fillId="0" borderId="0" xfId="0" applyNumberFormat="1" applyAlignment="1">
      <alignment horizontal="center"/>
    </xf>
    <xf numFmtId="164" fontId="14" fillId="13" borderId="2" xfId="203" applyNumberFormat="1" applyFont="1" applyFill="1" applyBorder="1"/>
    <xf numFmtId="0" fontId="30" fillId="0" borderId="0" xfId="6" applyFont="1" applyAlignment="1">
      <alignment horizontal="left" vertical="top"/>
      <protection locked="0"/>
    </xf>
    <xf numFmtId="0" fontId="11" fillId="0" borderId="0" xfId="6" applyFont="1">
      <alignment vertical="top"/>
      <protection locked="0"/>
    </xf>
    <xf numFmtId="0" fontId="30" fillId="0" borderId="0" xfId="8" applyNumberFormat="1" applyFont="1" applyBorder="1" applyAlignment="1">
      <alignment horizontal="left" wrapText="1"/>
    </xf>
    <xf numFmtId="49" fontId="3" fillId="0" borderId="0" xfId="8" applyNumberFormat="1" applyFont="1" applyBorder="1" applyAlignment="1">
      <alignment horizontal="right" wrapText="1"/>
    </xf>
    <xf numFmtId="164" fontId="3" fillId="0" borderId="0" xfId="205" applyNumberFormat="1" applyFont="1" applyBorder="1" applyAlignment="1">
      <alignment horizontal="right" wrapText="1"/>
    </xf>
    <xf numFmtId="0" fontId="1" fillId="12" borderId="0" xfId="8" applyNumberFormat="1" applyFont="1" applyFill="1" applyBorder="1" applyAlignment="1">
      <alignment horizontal="left" vertical="top"/>
    </xf>
    <xf numFmtId="3" fontId="1" fillId="12" borderId="0" xfId="8" applyNumberFormat="1" applyFont="1" applyFill="1" applyBorder="1" applyAlignment="1">
      <alignment horizontal="right" vertical="top" wrapText="1"/>
    </xf>
    <xf numFmtId="164" fontId="1" fillId="12" borderId="0" xfId="205" applyNumberFormat="1" applyFont="1" applyFill="1" applyBorder="1" applyAlignment="1">
      <alignment horizontal="right" vertical="top" wrapText="1"/>
    </xf>
    <xf numFmtId="3" fontId="1" fillId="12" borderId="0" xfId="8" applyNumberFormat="1" applyFont="1" applyFill="1" applyBorder="1" applyAlignment="1">
      <alignment horizontal="right" wrapText="1"/>
    </xf>
    <xf numFmtId="3" fontId="11" fillId="0" borderId="0" xfId="6" applyNumberFormat="1" applyFont="1">
      <alignment vertical="top"/>
      <protection locked="0"/>
    </xf>
    <xf numFmtId="0" fontId="1" fillId="0" borderId="0" xfId="8" applyNumberFormat="1" applyFont="1" applyBorder="1" applyAlignment="1">
      <alignment horizontal="left" vertical="top"/>
    </xf>
    <xf numFmtId="3" fontId="11" fillId="0" borderId="0" xfId="0" applyNumberFormat="1" applyFont="1" applyFill="1" applyBorder="1" applyAlignment="1" applyProtection="1">
      <alignment horizontal="right"/>
      <protection locked="0"/>
    </xf>
    <xf numFmtId="164" fontId="1" fillId="0" borderId="0" xfId="205" applyNumberFormat="1" applyFont="1" applyBorder="1" applyAlignment="1">
      <alignment horizontal="right" vertical="top" wrapText="1"/>
    </xf>
    <xf numFmtId="3" fontId="1" fillId="0" borderId="0" xfId="8" applyNumberFormat="1" applyFont="1" applyBorder="1" applyAlignment="1">
      <alignment horizontal="right" vertical="top" wrapText="1"/>
    </xf>
    <xf numFmtId="3" fontId="1" fillId="0" borderId="0" xfId="8" applyNumberFormat="1" applyFont="1" applyFill="1" applyBorder="1" applyAlignment="1">
      <alignment horizontal="right" wrapText="1"/>
    </xf>
    <xf numFmtId="0" fontId="30" fillId="0" borderId="0" xfId="8" applyNumberFormat="1" applyFont="1" applyBorder="1" applyAlignment="1">
      <alignment horizontal="left" vertical="top" wrapText="1"/>
    </xf>
    <xf numFmtId="49" fontId="3" fillId="0" borderId="0" xfId="8" applyNumberFormat="1" applyFont="1" applyBorder="1" applyAlignment="1">
      <alignment horizontal="right" vertical="center" wrapText="1"/>
    </xf>
    <xf numFmtId="3" fontId="1" fillId="0" borderId="0" xfId="8" applyNumberFormat="1" applyFont="1" applyBorder="1" applyAlignment="1">
      <alignment horizontal="right" wrapText="1"/>
    </xf>
    <xf numFmtId="3" fontId="1" fillId="0" borderId="0" xfId="8" applyNumberFormat="1" applyFont="1" applyFill="1" applyBorder="1" applyAlignment="1">
      <alignment horizontal="right" vertical="top" wrapText="1"/>
    </xf>
    <xf numFmtId="0" fontId="0" fillId="0" borderId="0" xfId="0" applyFont="1" applyFill="1" applyBorder="1" applyAlignment="1" applyProtection="1">
      <alignment horizontal="left" vertical="top" wrapText="1"/>
      <protection locked="0"/>
    </xf>
    <xf numFmtId="164" fontId="1" fillId="0" borderId="0" xfId="8" applyNumberFormat="1" applyFont="1" applyFill="1" applyBorder="1" applyAlignment="1">
      <alignment horizontal="right" vertical="top" wrapText="1"/>
    </xf>
    <xf numFmtId="164" fontId="1" fillId="0" borderId="0" xfId="205" applyNumberFormat="1" applyFont="1" applyAlignment="1" applyProtection="1">
      <alignment vertical="top"/>
      <protection locked="0"/>
    </xf>
    <xf numFmtId="0" fontId="42" fillId="0" borderId="0" xfId="6" applyFont="1" applyFill="1" applyAlignment="1">
      <alignment horizontal="left" vertical="top"/>
      <protection locked="0"/>
    </xf>
    <xf numFmtId="0" fontId="42" fillId="0" borderId="0" xfId="6" applyFont="1" applyAlignment="1">
      <alignment horizontal="left" vertical="top"/>
      <protection locked="0"/>
    </xf>
    <xf numFmtId="0" fontId="75" fillId="12" borderId="0" xfId="0" applyFont="1" applyFill="1" applyBorder="1" applyAlignment="1">
      <alignment horizontal="right" wrapText="1"/>
    </xf>
    <xf numFmtId="0" fontId="1" fillId="0" borderId="0" xfId="8" applyNumberFormat="1" applyFont="1" applyBorder="1" applyAlignment="1">
      <alignment horizontal="left"/>
    </xf>
    <xf numFmtId="3" fontId="11" fillId="0" borderId="0" xfId="0" applyNumberFormat="1" applyFont="1" applyFill="1" applyBorder="1" applyAlignment="1" applyProtection="1"/>
    <xf numFmtId="0" fontId="1" fillId="12" borderId="0" xfId="8" applyNumberFormat="1" applyFont="1" applyFill="1" applyBorder="1" applyAlignment="1">
      <alignment horizontal="left"/>
    </xf>
    <xf numFmtId="3" fontId="11" fillId="12" borderId="0" xfId="0" applyNumberFormat="1" applyFont="1" applyFill="1" applyBorder="1" applyAlignment="1" applyProtection="1">
      <alignment horizontal="right"/>
      <protection locked="0"/>
    </xf>
    <xf numFmtId="0" fontId="42" fillId="0" borderId="0" xfId="6" applyFont="1">
      <alignment vertical="top"/>
      <protection locked="0"/>
    </xf>
    <xf numFmtId="0" fontId="42" fillId="0" borderId="0" xfId="6" applyFont="1" applyFill="1">
      <alignment vertical="top"/>
      <protection locked="0"/>
    </xf>
    <xf numFmtId="0" fontId="30" fillId="0" borderId="0" xfId="6" applyFont="1" applyAlignment="1">
      <alignment vertical="top"/>
      <protection locked="0"/>
    </xf>
    <xf numFmtId="0" fontId="0" fillId="0" borderId="0" xfId="0" applyFont="1" applyFill="1" applyBorder="1" applyAlignment="1" applyProtection="1"/>
    <xf numFmtId="0" fontId="0" fillId="0" borderId="0" xfId="0" applyFont="1" applyFill="1" applyAlignment="1" applyProtection="1"/>
    <xf numFmtId="0" fontId="0" fillId="0" borderId="0" xfId="6" applyFont="1">
      <alignment vertical="top"/>
      <protection locked="0"/>
    </xf>
    <xf numFmtId="0" fontId="1" fillId="0" borderId="0" xfId="0" applyFont="1" applyAlignment="1">
      <alignment wrapText="1"/>
    </xf>
    <xf numFmtId="0" fontId="1" fillId="0" borderId="0" xfId="0" applyFont="1" applyBorder="1" applyAlignment="1">
      <alignment horizontal="left" vertical="top"/>
    </xf>
    <xf numFmtId="164" fontId="1" fillId="0" borderId="0" xfId="2" applyNumberFormat="1" applyFont="1" applyBorder="1" applyAlignment="1">
      <alignment horizontal="right" vertical="top" wrapText="1"/>
    </xf>
    <xf numFmtId="164" fontId="1" fillId="0" borderId="0" xfId="0" applyNumberFormat="1" applyFont="1"/>
    <xf numFmtId="0" fontId="1" fillId="12" borderId="0" xfId="0" applyFont="1" applyFill="1" applyBorder="1" applyAlignment="1">
      <alignment horizontal="left" vertical="top"/>
    </xf>
    <xf numFmtId="164" fontId="1" fillId="12" borderId="0" xfId="2" applyNumberFormat="1" applyFont="1" applyFill="1" applyBorder="1" applyAlignment="1">
      <alignment horizontal="right" vertical="top" wrapText="1"/>
    </xf>
    <xf numFmtId="0" fontId="23" fillId="0" borderId="0" xfId="0" applyFont="1" applyAlignment="1">
      <alignment horizontal="left" vertical="top"/>
    </xf>
    <xf numFmtId="3" fontId="83" fillId="0" borderId="0" xfId="0" applyNumberFormat="1" applyFont="1" applyFill="1" applyBorder="1" applyAlignment="1" applyProtection="1">
      <alignment horizontal="right"/>
      <protection locked="0"/>
    </xf>
    <xf numFmtId="3" fontId="1" fillId="0" borderId="0" xfId="0" applyNumberFormat="1" applyFont="1"/>
    <xf numFmtId="0" fontId="30" fillId="0" borderId="0" xfId="0" applyFont="1" applyFill="1" applyBorder="1" applyAlignment="1">
      <alignment horizontal="left" vertical="top"/>
    </xf>
    <xf numFmtId="0" fontId="1" fillId="0" borderId="0" xfId="0" applyFont="1" applyBorder="1"/>
    <xf numFmtId="0" fontId="3" fillId="0" borderId="1" xfId="0" applyFont="1" applyBorder="1" applyAlignment="1">
      <alignment horizontal="right" vertical="center"/>
    </xf>
    <xf numFmtId="0" fontId="3" fillId="0" borderId="1" xfId="0" applyFont="1" applyBorder="1" applyAlignment="1">
      <alignment horizontal="right" vertical="center" wrapText="1"/>
    </xf>
    <xf numFmtId="0" fontId="3" fillId="0" borderId="0" xfId="0" applyFont="1" applyAlignment="1">
      <alignment horizontal="right"/>
    </xf>
    <xf numFmtId="0" fontId="1" fillId="12" borderId="0" xfId="0" applyFont="1" applyFill="1" applyBorder="1" applyAlignment="1">
      <alignment vertical="center"/>
    </xf>
    <xf numFmtId="3" fontId="1" fillId="12" borderId="1" xfId="0" applyNumberFormat="1" applyFont="1" applyFill="1" applyBorder="1" applyAlignment="1">
      <alignment horizontal="right" vertical="center"/>
    </xf>
    <xf numFmtId="164" fontId="1" fillId="12" borderId="1" xfId="0" applyNumberFormat="1" applyFont="1" applyFill="1" applyBorder="1"/>
    <xf numFmtId="3" fontId="1" fillId="12" borderId="1" xfId="0" applyNumberFormat="1" applyFont="1" applyFill="1" applyBorder="1" applyAlignment="1">
      <alignment horizontal="right" vertical="center" wrapText="1"/>
    </xf>
    <xf numFmtId="164" fontId="1" fillId="12" borderId="1" xfId="2" applyNumberFormat="1" applyFont="1" applyFill="1" applyBorder="1" applyAlignment="1">
      <alignment horizontal="right" vertical="center" wrapText="1"/>
    </xf>
    <xf numFmtId="0" fontId="1" fillId="0" borderId="0" xfId="0" applyFont="1" applyBorder="1" applyAlignment="1">
      <alignment vertical="center"/>
    </xf>
    <xf numFmtId="3" fontId="1" fillId="0" borderId="1" xfId="0" applyNumberFormat="1" applyFont="1" applyBorder="1" applyAlignment="1">
      <alignment horizontal="right" vertical="center"/>
    </xf>
    <xf numFmtId="164" fontId="1" fillId="0" borderId="1" xfId="0" applyNumberFormat="1" applyFont="1" applyBorder="1"/>
    <xf numFmtId="3" fontId="1" fillId="0" borderId="1" xfId="0" applyNumberFormat="1" applyFont="1" applyBorder="1" applyAlignment="1">
      <alignment horizontal="right" vertical="center" wrapText="1"/>
    </xf>
    <xf numFmtId="164" fontId="1" fillId="0" borderId="1" xfId="2" applyNumberFormat="1" applyFont="1" applyBorder="1" applyAlignment="1">
      <alignment horizontal="right" vertical="center" wrapText="1"/>
    </xf>
    <xf numFmtId="0" fontId="3" fillId="12" borderId="0" xfId="0" applyFont="1" applyFill="1" applyBorder="1" applyAlignment="1">
      <alignment vertical="center"/>
    </xf>
    <xf numFmtId="3" fontId="3" fillId="12" borderId="1" xfId="0" applyNumberFormat="1" applyFont="1" applyFill="1" applyBorder="1" applyAlignment="1">
      <alignment horizontal="right" vertical="center"/>
    </xf>
    <xf numFmtId="164" fontId="3" fillId="12" borderId="1" xfId="0" applyNumberFormat="1" applyFont="1" applyFill="1" applyBorder="1"/>
    <xf numFmtId="3" fontId="3" fillId="12" borderId="1" xfId="0" applyNumberFormat="1" applyFont="1" applyFill="1" applyBorder="1" applyAlignment="1">
      <alignment horizontal="right" vertical="center" wrapText="1"/>
    </xf>
    <xf numFmtId="164" fontId="3" fillId="12" borderId="1" xfId="2" applyNumberFormat="1" applyFont="1" applyFill="1" applyBorder="1" applyAlignment="1">
      <alignment horizontal="right" vertical="center" wrapText="1"/>
    </xf>
    <xf numFmtId="0" fontId="1" fillId="0" borderId="1" xfId="0" applyNumberFormat="1" applyFont="1" applyFill="1" applyBorder="1" applyAlignment="1">
      <alignment horizontal="right" vertical="center" wrapText="1"/>
    </xf>
    <xf numFmtId="164" fontId="1" fillId="0" borderId="1" xfId="2" applyNumberFormat="1" applyFont="1" applyFill="1" applyBorder="1" applyAlignment="1">
      <alignment horizontal="right" vertical="center" wrapText="1"/>
    </xf>
    <xf numFmtId="164" fontId="1" fillId="0" borderId="1" xfId="2" applyNumberFormat="1" applyFont="1" applyFill="1" applyBorder="1" applyAlignment="1">
      <alignment horizontal="right" vertical="center"/>
    </xf>
    <xf numFmtId="164" fontId="1" fillId="0" borderId="1" xfId="0" applyNumberFormat="1" applyFont="1" applyFill="1" applyBorder="1"/>
    <xf numFmtId="3" fontId="1" fillId="0" borderId="1" xfId="0" applyNumberFormat="1" applyFont="1" applyFill="1" applyBorder="1" applyAlignment="1">
      <alignment horizontal="right" vertical="center" wrapText="1"/>
    </xf>
    <xf numFmtId="0" fontId="30" fillId="0" borderId="0" xfId="0" applyFont="1" applyAlignment="1"/>
    <xf numFmtId="0" fontId="75" fillId="13" borderId="3" xfId="0" applyFont="1" applyFill="1" applyBorder="1" applyAlignment="1">
      <alignment wrapText="1"/>
    </xf>
    <xf numFmtId="0" fontId="75" fillId="13" borderId="3" xfId="0" applyFont="1" applyFill="1" applyBorder="1" applyAlignment="1">
      <alignment horizontal="right" wrapText="1"/>
    </xf>
    <xf numFmtId="0" fontId="75" fillId="13" borderId="1" xfId="0" applyFont="1" applyFill="1" applyBorder="1" applyAlignment="1">
      <alignment horizontal="right" wrapText="1"/>
    </xf>
    <xf numFmtId="164" fontId="9" fillId="0" borderId="3" xfId="0" applyNumberFormat="1" applyFont="1" applyFill="1" applyBorder="1" applyAlignment="1">
      <alignment horizontal="right" vertical="center"/>
    </xf>
    <xf numFmtId="164" fontId="9" fillId="0" borderId="1" xfId="0" applyNumberFormat="1" applyFont="1" applyFill="1" applyBorder="1" applyAlignment="1">
      <alignment horizontal="right" vertical="center"/>
    </xf>
    <xf numFmtId="0" fontId="9" fillId="13" borderId="2" xfId="0" applyFont="1" applyFill="1" applyBorder="1" applyAlignment="1">
      <alignment vertical="center"/>
    </xf>
    <xf numFmtId="164" fontId="9" fillId="13" borderId="3" xfId="0" applyNumberFormat="1" applyFont="1" applyFill="1" applyBorder="1" applyAlignment="1">
      <alignment horizontal="right" vertical="center"/>
    </xf>
    <xf numFmtId="164" fontId="9" fillId="13" borderId="1" xfId="0" applyNumberFormat="1" applyFont="1" applyFill="1" applyBorder="1" applyAlignment="1">
      <alignment horizontal="right" vertical="center"/>
    </xf>
    <xf numFmtId="0" fontId="20" fillId="0" borderId="2" xfId="0" applyFont="1" applyFill="1" applyBorder="1" applyAlignment="1">
      <alignment vertical="center"/>
    </xf>
    <xf numFmtId="164" fontId="20" fillId="0" borderId="3" xfId="0" applyNumberFormat="1" applyFont="1" applyFill="1" applyBorder="1" applyAlignment="1">
      <alignment horizontal="right" vertical="center"/>
    </xf>
    <xf numFmtId="164" fontId="20" fillId="0" borderId="1" xfId="0" applyNumberFormat="1" applyFont="1" applyFill="1" applyBorder="1" applyAlignment="1">
      <alignment horizontal="right" vertical="center"/>
    </xf>
    <xf numFmtId="0" fontId="11" fillId="12" borderId="0" xfId="8" applyNumberFormat="1" applyFont="1" applyFill="1" applyBorder="1" applyAlignment="1">
      <alignment horizontal="left" vertical="center"/>
    </xf>
    <xf numFmtId="0" fontId="30" fillId="0" borderId="0" xfId="6" applyFont="1" applyAlignment="1">
      <alignment horizontal="right" vertical="top"/>
      <protection locked="0"/>
    </xf>
    <xf numFmtId="164" fontId="3" fillId="0" borderId="0" xfId="205" applyNumberFormat="1" applyFont="1" applyAlignment="1" applyProtection="1">
      <alignment horizontal="right" vertical="top"/>
      <protection locked="0"/>
    </xf>
    <xf numFmtId="164" fontId="11" fillId="0" borderId="0" xfId="6" applyNumberFormat="1" applyFont="1">
      <alignment vertical="top"/>
      <protection locked="0"/>
    </xf>
    <xf numFmtId="49" fontId="1" fillId="0" borderId="0" xfId="8" applyNumberFormat="1" applyFont="1" applyBorder="1" applyAlignment="1">
      <alignment horizontal="left" vertical="center" wrapText="1" indent="1"/>
    </xf>
    <xf numFmtId="49" fontId="1" fillId="12" borderId="0" xfId="8" applyNumberFormat="1" applyFont="1" applyFill="1" applyBorder="1" applyAlignment="1">
      <alignment horizontal="left" vertical="center" wrapText="1" indent="1"/>
    </xf>
    <xf numFmtId="0" fontId="11" fillId="12" borderId="0" xfId="8" applyNumberFormat="1" applyFont="1" applyFill="1" applyBorder="1" applyAlignment="1">
      <alignment horizontal="left" vertical="center" indent="1"/>
    </xf>
    <xf numFmtId="49" fontId="1" fillId="12" borderId="0" xfId="8" applyNumberFormat="1" applyFont="1" applyFill="1" applyBorder="1" applyAlignment="1">
      <alignment horizontal="left" vertical="center" wrapText="1"/>
    </xf>
    <xf numFmtId="49" fontId="1" fillId="0" borderId="0" xfId="8" applyNumberFormat="1" applyFont="1" applyBorder="1" applyAlignment="1">
      <alignment horizontal="left" vertical="center" wrapText="1"/>
    </xf>
    <xf numFmtId="0" fontId="30" fillId="0" borderId="0" xfId="8" applyNumberFormat="1" applyFont="1" applyBorder="1" applyAlignment="1">
      <alignment horizontal="left" vertical="center"/>
    </xf>
    <xf numFmtId="3" fontId="30" fillId="0" borderId="0" xfId="6" applyNumberFormat="1" applyFont="1">
      <alignment vertical="top"/>
      <protection locked="0"/>
    </xf>
    <xf numFmtId="164" fontId="3" fillId="0" borderId="0" xfId="205" applyNumberFormat="1" applyFont="1" applyAlignment="1" applyProtection="1">
      <alignment vertical="top"/>
      <protection locked="0"/>
    </xf>
    <xf numFmtId="3" fontId="3" fillId="0" borderId="0" xfId="205" applyNumberFormat="1" applyFont="1" applyAlignment="1" applyProtection="1">
      <alignment vertical="top"/>
      <protection locked="0"/>
    </xf>
    <xf numFmtId="0" fontId="1" fillId="0" borderId="0" xfId="205" applyNumberFormat="1" applyFont="1" applyAlignment="1" applyProtection="1">
      <alignment vertical="top"/>
      <protection locked="0"/>
    </xf>
    <xf numFmtId="0" fontId="16" fillId="0" borderId="0" xfId="205" applyNumberFormat="1" applyFont="1" applyFill="1" applyAlignment="1" applyProtection="1">
      <alignment horizontal="center" vertical="top"/>
      <protection locked="0"/>
    </xf>
    <xf numFmtId="0" fontId="75" fillId="0" borderId="0" xfId="0" applyFont="1" applyFill="1" applyBorder="1" applyAlignment="1">
      <alignment vertical="top" wrapText="1"/>
    </xf>
    <xf numFmtId="0" fontId="30" fillId="0" borderId="0" xfId="6" applyFont="1" applyFill="1">
      <alignment vertical="top"/>
      <protection locked="0"/>
    </xf>
    <xf numFmtId="164" fontId="3" fillId="0" borderId="0" xfId="205" applyNumberFormat="1" applyFont="1" applyFill="1" applyAlignment="1" applyProtection="1">
      <alignment vertical="top"/>
      <protection locked="0"/>
    </xf>
    <xf numFmtId="0" fontId="11" fillId="0" borderId="0" xfId="8" applyNumberFormat="1" applyFont="1" applyFill="1" applyBorder="1" applyAlignment="1">
      <alignment horizontal="left" vertical="center"/>
    </xf>
    <xf numFmtId="3" fontId="11" fillId="0" borderId="0" xfId="6" applyNumberFormat="1" applyFont="1" applyFill="1">
      <alignment vertical="top"/>
      <protection locked="0"/>
    </xf>
    <xf numFmtId="164" fontId="1" fillId="0" borderId="0" xfId="205" applyNumberFormat="1" applyFont="1" applyFill="1" applyAlignment="1" applyProtection="1">
      <alignment vertical="top"/>
      <protection locked="0"/>
    </xf>
    <xf numFmtId="1" fontId="1" fillId="0" borderId="0" xfId="205" applyNumberFormat="1" applyFont="1" applyFill="1" applyAlignment="1" applyProtection="1">
      <alignment vertical="top"/>
      <protection locked="0"/>
    </xf>
    <xf numFmtId="164" fontId="11" fillId="0" borderId="0" xfId="2" applyNumberFormat="1" applyFont="1" applyFill="1" applyAlignment="1" applyProtection="1">
      <alignment vertical="top"/>
      <protection locked="0"/>
    </xf>
    <xf numFmtId="49" fontId="1" fillId="0" borderId="0" xfId="8" applyNumberFormat="1" applyFont="1" applyFill="1" applyBorder="1" applyAlignment="1">
      <alignment horizontal="left" vertical="center" wrapText="1" indent="1"/>
    </xf>
    <xf numFmtId="0" fontId="11" fillId="0" borderId="0" xfId="8" applyNumberFormat="1" applyFont="1" applyFill="1" applyBorder="1" applyAlignment="1">
      <alignment horizontal="left" vertical="center" indent="1"/>
    </xf>
    <xf numFmtId="49" fontId="1" fillId="0" borderId="0" xfId="8" applyNumberFormat="1" applyFont="1" applyFill="1" applyBorder="1" applyAlignment="1">
      <alignment horizontal="left" vertical="center" wrapText="1"/>
    </xf>
    <xf numFmtId="3" fontId="1" fillId="0" borderId="0" xfId="205" applyNumberFormat="1" applyFont="1" applyAlignment="1" applyProtection="1">
      <alignment vertical="top"/>
      <protection locked="0"/>
    </xf>
    <xf numFmtId="1" fontId="1" fillId="0" borderId="0" xfId="205" applyNumberFormat="1" applyFont="1" applyAlignment="1" applyProtection="1">
      <alignment vertical="top"/>
      <protection locked="0"/>
    </xf>
    <xf numFmtId="164" fontId="11" fillId="0" borderId="0" xfId="2" applyNumberFormat="1" applyFont="1" applyAlignment="1" applyProtection="1">
      <alignment vertical="top"/>
      <protection locked="0"/>
    </xf>
    <xf numFmtId="0" fontId="1" fillId="12" borderId="0" xfId="0" applyFont="1" applyFill="1" applyBorder="1" applyAlignment="1">
      <alignment vertical="top" wrapText="1"/>
    </xf>
    <xf numFmtId="0" fontId="75" fillId="12" borderId="0" xfId="0" applyFont="1" applyFill="1" applyBorder="1" applyAlignment="1">
      <alignment horizontal="center" vertical="center" wrapText="1"/>
    </xf>
    <xf numFmtId="0" fontId="75" fillId="12" borderId="0" xfId="0" applyFont="1" applyFill="1" applyBorder="1" applyAlignment="1">
      <alignment vertical="center" wrapText="1"/>
    </xf>
    <xf numFmtId="0" fontId="1" fillId="0" borderId="0" xfId="0" applyFont="1" applyBorder="1" applyAlignment="1">
      <alignment vertical="top"/>
    </xf>
    <xf numFmtId="0" fontId="20" fillId="0" borderId="0" xfId="0" applyFont="1" applyBorder="1" applyAlignment="1">
      <alignment horizontal="right" vertical="center" wrapText="1"/>
    </xf>
    <xf numFmtId="0" fontId="1" fillId="12" borderId="0" xfId="0" applyFont="1" applyFill="1" applyBorder="1" applyAlignment="1">
      <alignment horizontal="left" vertical="center"/>
    </xf>
    <xf numFmtId="164" fontId="9" fillId="12" borderId="0" xfId="0" applyNumberFormat="1" applyFont="1" applyFill="1" applyBorder="1" applyAlignment="1">
      <alignment horizontal="right" vertical="center" wrapText="1"/>
    </xf>
    <xf numFmtId="3" fontId="9" fillId="12" borderId="0" xfId="0" applyNumberFormat="1" applyFont="1" applyFill="1" applyBorder="1" applyAlignment="1">
      <alignment horizontal="right" vertical="center" wrapText="1"/>
    </xf>
    <xf numFmtId="0" fontId="9" fillId="0" borderId="0" xfId="0" applyFont="1" applyBorder="1" applyAlignment="1">
      <alignment horizontal="left" vertical="center" wrapText="1" indent="1"/>
    </xf>
    <xf numFmtId="164" fontId="9" fillId="0" borderId="0" xfId="0" applyNumberFormat="1" applyFont="1" applyBorder="1" applyAlignment="1">
      <alignment horizontal="right" vertical="center" wrapText="1"/>
    </xf>
    <xf numFmtId="3" fontId="9" fillId="0" borderId="0" xfId="0" applyNumberFormat="1" applyFont="1" applyFill="1" applyBorder="1" applyAlignment="1">
      <alignment horizontal="right" vertical="center" wrapText="1"/>
    </xf>
    <xf numFmtId="3" fontId="9" fillId="0" borderId="0" xfId="0" applyNumberFormat="1" applyFont="1" applyBorder="1" applyAlignment="1">
      <alignment horizontal="right" vertical="center" wrapText="1"/>
    </xf>
    <xf numFmtId="0" fontId="9" fillId="12" borderId="0" xfId="0" applyFont="1" applyFill="1" applyBorder="1" applyAlignment="1">
      <alignment horizontal="left" vertical="center" wrapText="1" indent="1"/>
    </xf>
    <xf numFmtId="0" fontId="1" fillId="12" borderId="0" xfId="0" applyFont="1" applyFill="1" applyBorder="1" applyAlignment="1">
      <alignment horizontal="left" vertical="center" indent="1"/>
    </xf>
    <xf numFmtId="0" fontId="9" fillId="12" borderId="0" xfId="0" applyFont="1" applyFill="1" applyBorder="1" applyAlignment="1">
      <alignment horizontal="left" vertical="center" wrapText="1"/>
    </xf>
    <xf numFmtId="0" fontId="9" fillId="0" borderId="0" xfId="0" applyFont="1" applyBorder="1" applyAlignment="1">
      <alignment horizontal="left" vertical="center" wrapText="1"/>
    </xf>
    <xf numFmtId="0" fontId="9" fillId="12" borderId="0" xfId="0" applyFont="1" applyFill="1" applyBorder="1" applyAlignment="1">
      <alignment horizontal="left" vertical="center"/>
    </xf>
    <xf numFmtId="164" fontId="9" fillId="12" borderId="0" xfId="0" applyNumberFormat="1" applyFont="1" applyFill="1" applyBorder="1" applyAlignment="1">
      <alignment horizontal="right" vertical="center"/>
    </xf>
    <xf numFmtId="3" fontId="9" fillId="12" borderId="0" xfId="0" applyNumberFormat="1" applyFont="1" applyFill="1" applyBorder="1" applyAlignment="1">
      <alignment horizontal="right" vertical="center"/>
    </xf>
    <xf numFmtId="0" fontId="1" fillId="0" borderId="0" xfId="0" applyFont="1" applyAlignment="1"/>
    <xf numFmtId="164" fontId="20" fillId="0" borderId="0" xfId="0" applyNumberFormat="1" applyFont="1" applyBorder="1" applyAlignment="1">
      <alignment horizontal="right" vertical="center" wrapText="1"/>
    </xf>
    <xf numFmtId="3" fontId="20" fillId="0" borderId="0" xfId="0" applyNumberFormat="1" applyFont="1" applyFill="1" applyBorder="1" applyAlignment="1">
      <alignment horizontal="right" vertical="center" wrapText="1"/>
    </xf>
    <xf numFmtId="3" fontId="20" fillId="0" borderId="0" xfId="0" applyNumberFormat="1" applyFont="1" applyBorder="1" applyAlignment="1">
      <alignment horizontal="right" vertical="center" wrapText="1"/>
    </xf>
    <xf numFmtId="0" fontId="30" fillId="0" borderId="0" xfId="6" applyFont="1" applyBorder="1" applyAlignment="1">
      <alignment horizontal="left" vertical="top"/>
      <protection locked="0"/>
    </xf>
    <xf numFmtId="0" fontId="30" fillId="0" borderId="0" xfId="6" applyFont="1">
      <alignment vertical="top"/>
      <protection locked="0"/>
    </xf>
    <xf numFmtId="0" fontId="30" fillId="0" borderId="0" xfId="6" applyFont="1" applyBorder="1">
      <alignment vertical="top"/>
      <protection locked="0"/>
    </xf>
    <xf numFmtId="49" fontId="75" fillId="0" borderId="0" xfId="8" applyNumberFormat="1" applyFont="1" applyBorder="1" applyAlignment="1">
      <alignment horizontal="left" vertical="top" wrapText="1"/>
    </xf>
    <xf numFmtId="49" fontId="3" fillId="12" borderId="0" xfId="8" applyNumberFormat="1" applyFont="1" applyFill="1" applyBorder="1" applyAlignment="1">
      <alignment horizontal="left" vertical="top" wrapText="1"/>
    </xf>
    <xf numFmtId="0" fontId="75" fillId="12" borderId="0" xfId="0" applyFont="1" applyFill="1" applyBorder="1" applyAlignment="1">
      <alignment horizontal="center"/>
    </xf>
    <xf numFmtId="49" fontId="3" fillId="0" borderId="0" xfId="8" applyNumberFormat="1" applyFont="1" applyBorder="1" applyAlignment="1">
      <alignment horizontal="left" vertical="center" wrapText="1"/>
    </xf>
    <xf numFmtId="49" fontId="3" fillId="0" borderId="0" xfId="206" applyNumberFormat="1" applyFont="1" applyBorder="1" applyAlignment="1">
      <alignment horizontal="right" vertical="top" wrapText="1"/>
    </xf>
    <xf numFmtId="49" fontId="0" fillId="12" borderId="0" xfId="8" applyNumberFormat="1" applyFont="1" applyFill="1" applyBorder="1" applyAlignment="1">
      <alignment horizontal="left" vertical="center" wrapText="1"/>
    </xf>
    <xf numFmtId="3" fontId="1" fillId="12" borderId="0" xfId="206" applyNumberFormat="1" applyFont="1" applyFill="1" applyBorder="1" applyAlignment="1">
      <alignment horizontal="right" vertical="top" wrapText="1"/>
    </xf>
    <xf numFmtId="164" fontId="11" fillId="12" borderId="0" xfId="205" applyNumberFormat="1" applyFont="1" applyFill="1" applyBorder="1" applyAlignment="1">
      <alignment horizontal="right" vertical="top" wrapText="1"/>
    </xf>
    <xf numFmtId="49" fontId="0" fillId="0" borderId="0" xfId="8" applyNumberFormat="1" applyFont="1" applyBorder="1" applyAlignment="1">
      <alignment horizontal="left" vertical="center" wrapText="1"/>
    </xf>
    <xf numFmtId="3" fontId="1" fillId="0" borderId="0" xfId="206" applyNumberFormat="1" applyFont="1" applyBorder="1" applyAlignment="1">
      <alignment horizontal="right" vertical="top" wrapText="1"/>
    </xf>
    <xf numFmtId="164" fontId="11" fillId="0" borderId="0" xfId="205" applyNumberFormat="1" applyFont="1" applyBorder="1" applyAlignment="1">
      <alignment horizontal="right" vertical="top" wrapText="1"/>
    </xf>
    <xf numFmtId="0" fontId="0" fillId="0" borderId="0" xfId="0" applyAlignment="1" applyProtection="1">
      <alignment horizontal="center" vertical="top"/>
      <protection locked="0"/>
    </xf>
    <xf numFmtId="10" fontId="0" fillId="0" borderId="0" xfId="0" applyNumberFormat="1" applyAlignment="1" applyProtection="1">
      <alignment vertical="top"/>
      <protection locked="0"/>
    </xf>
    <xf numFmtId="0" fontId="16" fillId="0" borderId="0" xfId="0" applyFont="1" applyFill="1" applyAlignment="1">
      <alignment horizontal="left"/>
    </xf>
    <xf numFmtId="0" fontId="30" fillId="0" borderId="0" xfId="0" applyFont="1" applyAlignment="1">
      <alignment vertical="top"/>
    </xf>
    <xf numFmtId="0" fontId="1" fillId="0" borderId="2" xfId="0" applyFont="1" applyFill="1" applyBorder="1" applyAlignment="1">
      <alignment horizontal="left" indent="1"/>
    </xf>
    <xf numFmtId="164" fontId="1" fillId="0" borderId="3" xfId="0" applyNumberFormat="1" applyFont="1" applyFill="1" applyBorder="1"/>
    <xf numFmtId="0" fontId="1" fillId="13" borderId="2" xfId="0" applyFont="1" applyFill="1" applyBorder="1" applyAlignment="1">
      <alignment horizontal="left" indent="1"/>
    </xf>
    <xf numFmtId="164" fontId="1" fillId="13" borderId="3" xfId="0" applyNumberFormat="1" applyFont="1" applyFill="1" applyBorder="1"/>
    <xf numFmtId="164" fontId="1" fillId="13" borderId="1" xfId="0" applyNumberFormat="1" applyFont="1" applyFill="1" applyBorder="1"/>
    <xf numFmtId="0" fontId="1" fillId="13" borderId="2" xfId="0" applyFont="1" applyFill="1" applyBorder="1"/>
    <xf numFmtId="0" fontId="1" fillId="0" borderId="2" xfId="0" applyFont="1" applyFill="1" applyBorder="1"/>
    <xf numFmtId="0" fontId="9" fillId="13" borderId="2" xfId="0" applyFont="1" applyFill="1" applyBorder="1" applyAlignment="1">
      <alignment horizontal="left" vertical="center" wrapText="1"/>
    </xf>
    <xf numFmtId="0" fontId="30" fillId="0" borderId="0" xfId="0" applyFont="1" applyAlignment="1">
      <alignment horizontal="left"/>
    </xf>
    <xf numFmtId="0" fontId="75" fillId="12" borderId="3" xfId="0" applyFont="1" applyFill="1" applyBorder="1" applyAlignment="1">
      <alignment wrapText="1"/>
    </xf>
    <xf numFmtId="0" fontId="0" fillId="0" borderId="2" xfId="0" applyBorder="1"/>
    <xf numFmtId="0" fontId="0" fillId="12" borderId="2" xfId="0" applyFill="1" applyBorder="1"/>
    <xf numFmtId="164" fontId="0" fillId="12" borderId="0" xfId="2" applyNumberFormat="1" applyFont="1" applyFill="1"/>
    <xf numFmtId="164" fontId="0" fillId="12" borderId="0" xfId="2" applyNumberFormat="1" applyFont="1" applyFill="1" applyBorder="1"/>
    <xf numFmtId="0" fontId="0" fillId="0" borderId="0" xfId="0" applyFill="1" applyBorder="1" applyAlignment="1">
      <alignment horizontal="center"/>
    </xf>
    <xf numFmtId="3" fontId="0" fillId="0" borderId="0" xfId="0" applyNumberFormat="1" applyFill="1"/>
    <xf numFmtId="0" fontId="75" fillId="0" borderId="3" xfId="0" applyFont="1" applyFill="1" applyBorder="1" applyAlignment="1">
      <alignment wrapText="1"/>
    </xf>
    <xf numFmtId="0" fontId="75" fillId="0" borderId="1" xfId="0" applyFont="1" applyFill="1" applyBorder="1" applyAlignment="1">
      <alignment wrapText="1"/>
    </xf>
    <xf numFmtId="0" fontId="0" fillId="0" borderId="2" xfId="0" applyFill="1" applyBorder="1"/>
    <xf numFmtId="0" fontId="0" fillId="12" borderId="0" xfId="0" applyFont="1" applyFill="1"/>
    <xf numFmtId="0" fontId="0" fillId="12" borderId="0" xfId="0" applyFont="1" applyFill="1" applyBorder="1" applyAlignment="1">
      <alignment vertical="center"/>
    </xf>
    <xf numFmtId="0" fontId="3" fillId="0" borderId="0" xfId="0" applyFont="1" applyFill="1" applyBorder="1" applyAlignment="1">
      <alignment vertical="center"/>
    </xf>
    <xf numFmtId="164" fontId="3" fillId="0" borderId="0" xfId="2" applyNumberFormat="1" applyFont="1"/>
    <xf numFmtId="0" fontId="30" fillId="0" borderId="0" xfId="0" applyFont="1" applyAlignment="1">
      <alignment wrapText="1"/>
    </xf>
    <xf numFmtId="0" fontId="30" fillId="0" borderId="0" xfId="0" applyFont="1" applyAlignment="1">
      <alignment vertical="center"/>
    </xf>
    <xf numFmtId="0" fontId="7" fillId="13" borderId="2" xfId="0" applyFont="1" applyFill="1" applyBorder="1"/>
    <xf numFmtId="0" fontId="0" fillId="12" borderId="0" xfId="0" applyFill="1"/>
    <xf numFmtId="164" fontId="7" fillId="12" borderId="3" xfId="0" applyNumberFormat="1" applyFont="1" applyFill="1" applyBorder="1"/>
    <xf numFmtId="0" fontId="7" fillId="12" borderId="2" xfId="0" applyFont="1" applyFill="1" applyBorder="1"/>
    <xf numFmtId="164" fontId="7" fillId="12" borderId="1" xfId="0" applyNumberFormat="1" applyFont="1" applyFill="1" applyBorder="1"/>
    <xf numFmtId="164" fontId="22" fillId="0" borderId="3" xfId="0" applyNumberFormat="1" applyFont="1" applyFill="1" applyBorder="1"/>
    <xf numFmtId="0" fontId="30" fillId="0" borderId="0" xfId="0" applyFont="1" applyAlignment="1">
      <alignment horizontal="left" vertical="center"/>
    </xf>
    <xf numFmtId="0" fontId="3" fillId="0" borderId="0" xfId="0" applyFont="1" applyAlignment="1">
      <alignment horizontal="left" vertical="center" wrapText="1"/>
    </xf>
    <xf numFmtId="0" fontId="0" fillId="12" borderId="2" xfId="0" applyFont="1" applyFill="1" applyBorder="1" applyAlignment="1">
      <alignment vertical="center"/>
    </xf>
    <xf numFmtId="0" fontId="75" fillId="12" borderId="1" xfId="0" applyFont="1" applyFill="1" applyBorder="1" applyAlignment="1">
      <alignment vertical="center" wrapText="1"/>
    </xf>
    <xf numFmtId="0" fontId="75" fillId="0" borderId="3" xfId="0" applyFont="1" applyFill="1" applyBorder="1" applyAlignment="1">
      <alignment vertical="center" wrapText="1"/>
    </xf>
    <xf numFmtId="0" fontId="75" fillId="0" borderId="1" xfId="0" applyFont="1" applyFill="1" applyBorder="1" applyAlignment="1">
      <alignment vertical="center" wrapText="1"/>
    </xf>
    <xf numFmtId="164" fontId="0" fillId="0" borderId="3" xfId="2" applyNumberFormat="1" applyFont="1" applyBorder="1" applyAlignment="1">
      <alignment horizontal="right" vertical="center"/>
    </xf>
    <xf numFmtId="164" fontId="0" fillId="0" borderId="1" xfId="2" applyNumberFormat="1" applyFont="1" applyBorder="1" applyAlignment="1">
      <alignment horizontal="right" vertical="center"/>
    </xf>
    <xf numFmtId="164" fontId="0" fillId="0" borderId="3" xfId="2" applyNumberFormat="1" applyFont="1" applyFill="1" applyBorder="1" applyAlignment="1">
      <alignment horizontal="right" vertical="center"/>
    </xf>
    <xf numFmtId="164" fontId="0" fillId="0" borderId="1" xfId="2" applyNumberFormat="1" applyFont="1" applyFill="1" applyBorder="1" applyAlignment="1">
      <alignment horizontal="right" vertical="center"/>
    </xf>
    <xf numFmtId="164" fontId="0" fillId="12" borderId="3" xfId="2" applyNumberFormat="1" applyFont="1" applyFill="1" applyBorder="1" applyAlignment="1">
      <alignment horizontal="right" vertical="center"/>
    </xf>
    <xf numFmtId="164" fontId="0" fillId="12" borderId="1" xfId="2" applyNumberFormat="1" applyFont="1" applyFill="1" applyBorder="1" applyAlignment="1">
      <alignment horizontal="right" vertical="center"/>
    </xf>
    <xf numFmtId="0" fontId="3" fillId="0" borderId="2" xfId="0" applyFont="1" applyFill="1" applyBorder="1" applyAlignment="1">
      <alignment vertical="center"/>
    </xf>
    <xf numFmtId="164" fontId="3" fillId="0" borderId="3" xfId="2" applyNumberFormat="1" applyFont="1" applyFill="1" applyBorder="1" applyAlignment="1">
      <alignment horizontal="right" vertical="center"/>
    </xf>
    <xf numFmtId="164" fontId="3" fillId="0" borderId="1" xfId="2" applyNumberFormat="1" applyFont="1" applyFill="1" applyBorder="1" applyAlignment="1">
      <alignment horizontal="right" vertical="center"/>
    </xf>
    <xf numFmtId="164" fontId="3" fillId="0" borderId="0" xfId="0" applyNumberFormat="1" applyFont="1" applyFill="1"/>
    <xf numFmtId="0" fontId="0" fillId="0" borderId="2" xfId="0" applyFont="1" applyFill="1" applyBorder="1" applyAlignment="1">
      <alignment vertical="center"/>
    </xf>
    <xf numFmtId="9" fontId="0" fillId="0" borderId="0" xfId="2" applyFont="1" applyFill="1"/>
    <xf numFmtId="9" fontId="1" fillId="0" borderId="0" xfId="2" applyFont="1"/>
    <xf numFmtId="9" fontId="16" fillId="0" borderId="0" xfId="2" applyFont="1"/>
    <xf numFmtId="0" fontId="0" fillId="12" borderId="0" xfId="0" applyFont="1" applyFill="1" applyBorder="1"/>
    <xf numFmtId="164" fontId="33" fillId="12" borderId="1" xfId="2" applyNumberFormat="1" applyFont="1" applyFill="1" applyBorder="1"/>
    <xf numFmtId="164" fontId="0" fillId="12" borderId="1" xfId="2" applyNumberFormat="1" applyFont="1" applyFill="1" applyBorder="1"/>
    <xf numFmtId="164" fontId="11" fillId="0" borderId="1" xfId="2" applyNumberFormat="1" applyFont="1" applyFill="1" applyBorder="1"/>
    <xf numFmtId="0" fontId="0" fillId="0" borderId="0" xfId="0" applyFont="1" applyFill="1" applyBorder="1" applyAlignment="1">
      <alignment vertical="center"/>
    </xf>
    <xf numFmtId="164" fontId="33" fillId="0" borderId="1" xfId="2" applyNumberFormat="1" applyFont="1" applyBorder="1"/>
    <xf numFmtId="0" fontId="3" fillId="12" borderId="2" xfId="0" applyFont="1" applyFill="1" applyBorder="1" applyAlignment="1">
      <alignment vertical="center"/>
    </xf>
    <xf numFmtId="164" fontId="33" fillId="0" borderId="1" xfId="2" applyNumberFormat="1" applyFont="1" applyFill="1" applyBorder="1"/>
    <xf numFmtId="164" fontId="31" fillId="0" borderId="1" xfId="2" applyNumberFormat="1" applyFont="1" applyBorder="1"/>
    <xf numFmtId="164" fontId="3" fillId="0" borderId="1" xfId="2" applyNumberFormat="1" applyFont="1" applyBorder="1"/>
    <xf numFmtId="166" fontId="0" fillId="12" borderId="1" xfId="0" applyNumberFormat="1" applyFont="1" applyFill="1" applyBorder="1" applyAlignment="1">
      <alignment horizontal="right" vertical="center"/>
    </xf>
    <xf numFmtId="166" fontId="0" fillId="0" borderId="1" xfId="0" applyNumberFormat="1" applyFont="1" applyBorder="1" applyAlignment="1">
      <alignment horizontal="right" vertical="center"/>
    </xf>
    <xf numFmtId="166" fontId="3" fillId="0" borderId="1" xfId="0" applyNumberFormat="1" applyFont="1" applyFill="1" applyBorder="1" applyAlignment="1">
      <alignment horizontal="right" vertical="center"/>
    </xf>
    <xf numFmtId="0" fontId="9" fillId="13" borderId="2" xfId="0" applyFont="1" applyFill="1" applyBorder="1"/>
    <xf numFmtId="3" fontId="9" fillId="13" borderId="3" xfId="0" applyNumberFormat="1" applyFont="1" applyFill="1" applyBorder="1" applyAlignment="1">
      <alignment horizontal="right" vertical="center"/>
    </xf>
    <xf numFmtId="164" fontId="0" fillId="13" borderId="1" xfId="2" applyNumberFormat="1" applyFont="1" applyFill="1" applyBorder="1"/>
    <xf numFmtId="3" fontId="3" fillId="12" borderId="0" xfId="0" applyNumberFormat="1" applyFont="1" applyFill="1"/>
    <xf numFmtId="164" fontId="3" fillId="12" borderId="1" xfId="2" applyNumberFormat="1" applyFont="1" applyFill="1" applyBorder="1"/>
    <xf numFmtId="164" fontId="3" fillId="0" borderId="0" xfId="2" applyNumberFormat="1" applyFont="1" applyFill="1"/>
    <xf numFmtId="3" fontId="0" fillId="0" borderId="0" xfId="0" applyNumberFormat="1" applyFont="1" applyFill="1"/>
    <xf numFmtId="164" fontId="0" fillId="0" borderId="0" xfId="0" applyNumberFormat="1" applyFont="1" applyFill="1"/>
    <xf numFmtId="0" fontId="20" fillId="0" borderId="3" xfId="0" applyFont="1" applyFill="1" applyBorder="1" applyAlignment="1">
      <alignment horizontal="right" vertical="center"/>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0" fillId="13" borderId="3" xfId="2" applyNumberFormat="1" applyFont="1" applyFill="1" applyBorder="1" applyAlignment="1">
      <alignment horizontal="right"/>
    </xf>
    <xf numFmtId="3" fontId="9" fillId="13" borderId="3" xfId="0" applyNumberFormat="1" applyFont="1" applyFill="1" applyBorder="1" applyAlignment="1">
      <alignment horizontal="right" vertical="center" wrapText="1"/>
    </xf>
    <xf numFmtId="164" fontId="0" fillId="13" borderId="1" xfId="2" applyNumberFormat="1" applyFont="1" applyFill="1" applyBorder="1" applyAlignment="1">
      <alignment horizontal="right"/>
    </xf>
    <xf numFmtId="164" fontId="0" fillId="0" borderId="1" xfId="2" applyNumberFormat="1" applyFont="1" applyFill="1" applyBorder="1" applyAlignment="1">
      <alignment horizontal="right"/>
    </xf>
    <xf numFmtId="0" fontId="20" fillId="13" borderId="2" xfId="0" applyFont="1" applyFill="1" applyBorder="1" applyAlignment="1">
      <alignment vertical="center"/>
    </xf>
    <xf numFmtId="3" fontId="20" fillId="13" borderId="3" xfId="0" applyNumberFormat="1" applyFont="1" applyFill="1" applyBorder="1" applyAlignment="1">
      <alignment horizontal="right" vertical="center"/>
    </xf>
    <xf numFmtId="164" fontId="3" fillId="13" borderId="3" xfId="2" applyNumberFormat="1" applyFont="1" applyFill="1" applyBorder="1" applyAlignment="1">
      <alignment horizontal="right"/>
    </xf>
    <xf numFmtId="3" fontId="20" fillId="13" borderId="3" xfId="0" applyNumberFormat="1" applyFont="1" applyFill="1" applyBorder="1" applyAlignment="1">
      <alignment horizontal="right" vertical="center" wrapText="1"/>
    </xf>
    <xf numFmtId="164" fontId="3" fillId="13" borderId="1" xfId="2" applyNumberFormat="1" applyFont="1" applyFill="1" applyBorder="1" applyAlignment="1">
      <alignment horizontal="right"/>
    </xf>
    <xf numFmtId="3" fontId="75" fillId="0" borderId="1" xfId="0" applyNumberFormat="1" applyFont="1" applyFill="1" applyBorder="1" applyAlignment="1">
      <alignment wrapText="1"/>
    </xf>
    <xf numFmtId="166" fontId="75" fillId="0" borderId="1" xfId="0" applyNumberFormat="1" applyFont="1" applyFill="1" applyBorder="1" applyAlignment="1">
      <alignment wrapText="1"/>
    </xf>
    <xf numFmtId="166" fontId="0" fillId="0" borderId="0" xfId="2" applyNumberFormat="1" applyFont="1"/>
    <xf numFmtId="0" fontId="10" fillId="0" borderId="2" xfId="0" applyFont="1" applyFill="1" applyBorder="1" applyAlignment="1">
      <alignment horizontal="left" indent="1"/>
    </xf>
    <xf numFmtId="0" fontId="10" fillId="13" borderId="2" xfId="0" applyFont="1" applyFill="1" applyBorder="1" applyAlignment="1">
      <alignment horizontal="left" indent="1"/>
    </xf>
    <xf numFmtId="164" fontId="7" fillId="13" borderId="3" xfId="0" applyNumberFormat="1" applyFont="1" applyFill="1" applyBorder="1"/>
    <xf numFmtId="164" fontId="7" fillId="13" borderId="1" xfId="0" applyNumberFormat="1" applyFont="1" applyFill="1" applyBorder="1"/>
    <xf numFmtId="0" fontId="10" fillId="13" borderId="2" xfId="0" applyFont="1" applyFill="1" applyBorder="1"/>
    <xf numFmtId="0" fontId="10" fillId="13" borderId="2" xfId="0" applyFont="1" applyFill="1" applyBorder="1" applyAlignment="1">
      <alignment horizontal="left" vertical="center" wrapText="1"/>
    </xf>
    <xf numFmtId="0" fontId="26" fillId="0" borderId="0" xfId="0" applyFont="1" applyAlignment="1">
      <alignment vertical="center"/>
    </xf>
    <xf numFmtId="0" fontId="11" fillId="12" borderId="0" xfId="0" applyFont="1" applyFill="1" applyBorder="1" applyAlignment="1"/>
    <xf numFmtId="0" fontId="11" fillId="0" borderId="0" xfId="0" applyFont="1" applyBorder="1" applyAlignment="1"/>
    <xf numFmtId="168" fontId="30" fillId="0" borderId="0" xfId="1" applyNumberFormat="1" applyFont="1" applyBorder="1" applyAlignment="1">
      <alignment horizontal="right"/>
    </xf>
    <xf numFmtId="164" fontId="30" fillId="0" borderId="0" xfId="2" applyNumberFormat="1" applyFont="1" applyBorder="1" applyAlignment="1">
      <alignment horizontal="right"/>
    </xf>
    <xf numFmtId="168" fontId="11" fillId="12" borderId="0" xfId="1" applyNumberFormat="1" applyFont="1" applyFill="1" applyBorder="1" applyAlignment="1"/>
    <xf numFmtId="164" fontId="11" fillId="12" borderId="0" xfId="2" applyNumberFormat="1" applyFont="1" applyFill="1" applyBorder="1" applyAlignment="1"/>
    <xf numFmtId="168" fontId="11" fillId="0" borderId="0" xfId="1" applyNumberFormat="1" applyFont="1" applyBorder="1" applyAlignment="1"/>
    <xf numFmtId="164" fontId="11" fillId="0" borderId="0" xfId="2" applyNumberFormat="1" applyFont="1" applyBorder="1" applyAlignment="1"/>
    <xf numFmtId="0" fontId="27" fillId="12" borderId="0" xfId="0" applyFont="1" applyFill="1" applyBorder="1" applyAlignment="1"/>
    <xf numFmtId="168" fontId="27" fillId="12" borderId="0" xfId="1" applyNumberFormat="1" applyFont="1" applyFill="1" applyBorder="1" applyAlignment="1"/>
    <xf numFmtId="164" fontId="27" fillId="12" borderId="0" xfId="2" applyNumberFormat="1" applyFont="1" applyFill="1" applyBorder="1" applyAlignment="1"/>
    <xf numFmtId="0" fontId="27" fillId="0" borderId="0" xfId="0" applyFont="1" applyBorder="1" applyAlignment="1"/>
    <xf numFmtId="168" fontId="27" fillId="0" borderId="0" xfId="1" applyNumberFormat="1" applyFont="1" applyBorder="1" applyAlignment="1"/>
    <xf numFmtId="164" fontId="27" fillId="0" borderId="0" xfId="2" applyNumberFormat="1" applyFont="1" applyBorder="1" applyAlignment="1"/>
    <xf numFmtId="0" fontId="30" fillId="12" borderId="0" xfId="0" applyFont="1" applyFill="1" applyBorder="1" applyAlignment="1"/>
    <xf numFmtId="168" fontId="30" fillId="12" borderId="0" xfId="1" applyNumberFormat="1" applyFont="1" applyFill="1" applyBorder="1" applyAlignment="1"/>
    <xf numFmtId="164" fontId="30" fillId="12" borderId="0" xfId="2" applyNumberFormat="1" applyFont="1" applyFill="1" applyBorder="1" applyAlignment="1"/>
    <xf numFmtId="0" fontId="30" fillId="0" borderId="0" xfId="0" applyFont="1" applyBorder="1" applyAlignment="1"/>
    <xf numFmtId="168" fontId="30" fillId="0" borderId="0" xfId="1" applyNumberFormat="1" applyFont="1" applyBorder="1" applyAlignment="1"/>
    <xf numFmtId="164" fontId="30" fillId="0" borderId="0" xfId="2" applyNumberFormat="1" applyFont="1" applyBorder="1" applyAlignment="1"/>
    <xf numFmtId="0" fontId="4" fillId="0" borderId="0" xfId="3" applyFont="1" applyAlignment="1"/>
    <xf numFmtId="0" fontId="30" fillId="0" borderId="0" xfId="0" applyFont="1" applyFill="1" applyAlignment="1"/>
    <xf numFmtId="168" fontId="0" fillId="0" borderId="0" xfId="1" applyNumberFormat="1" applyFont="1"/>
    <xf numFmtId="0" fontId="0" fillId="12" borderId="0" xfId="0" applyFill="1" applyBorder="1" applyAlignment="1">
      <alignment wrapText="1"/>
    </xf>
    <xf numFmtId="0" fontId="0" fillId="0" borderId="0" xfId="0" applyBorder="1" applyAlignment="1">
      <alignment horizontal="right"/>
    </xf>
    <xf numFmtId="168" fontId="3" fillId="0" borderId="0" xfId="1" applyNumberFormat="1" applyFont="1" applyBorder="1" applyAlignment="1">
      <alignment horizontal="right"/>
    </xf>
    <xf numFmtId="164" fontId="3" fillId="0" borderId="0" xfId="2" applyNumberFormat="1" applyFont="1" applyBorder="1" applyAlignment="1">
      <alignment horizontal="right"/>
    </xf>
    <xf numFmtId="0" fontId="0" fillId="12" borderId="0" xfId="0" applyFill="1" applyBorder="1"/>
    <xf numFmtId="168" fontId="0" fillId="12" borderId="0" xfId="1" applyNumberFormat="1" applyFont="1" applyFill="1" applyBorder="1"/>
    <xf numFmtId="168" fontId="0" fillId="0" borderId="0" xfId="1" applyNumberFormat="1" applyFont="1" applyBorder="1"/>
    <xf numFmtId="164" fontId="0" fillId="0" borderId="0" xfId="2" applyNumberFormat="1" applyFont="1" applyBorder="1"/>
    <xf numFmtId="0" fontId="27" fillId="12" borderId="0" xfId="0" applyFont="1" applyFill="1" applyBorder="1"/>
    <xf numFmtId="168" fontId="27" fillId="12" borderId="0" xfId="1" applyNumberFormat="1" applyFont="1" applyFill="1" applyBorder="1"/>
    <xf numFmtId="164" fontId="27" fillId="12" borderId="0" xfId="2" applyNumberFormat="1" applyFont="1" applyFill="1" applyBorder="1"/>
    <xf numFmtId="0" fontId="27" fillId="0" borderId="0" xfId="0" applyFont="1" applyBorder="1"/>
    <xf numFmtId="168" fontId="27" fillId="0" borderId="0" xfId="1" applyNumberFormat="1" applyFont="1" applyBorder="1"/>
    <xf numFmtId="164" fontId="27" fillId="0" borderId="0" xfId="2" applyNumberFormat="1" applyFont="1" applyBorder="1"/>
    <xf numFmtId="0" fontId="11" fillId="12" borderId="0" xfId="0" applyFont="1" applyFill="1" applyBorder="1" applyAlignment="1">
      <alignment horizontal="left"/>
    </xf>
    <xf numFmtId="0" fontId="3" fillId="12" borderId="0" xfId="0" applyFont="1" applyFill="1" applyBorder="1"/>
    <xf numFmtId="168" fontId="3" fillId="12" borderId="0" xfId="1" applyNumberFormat="1" applyFont="1" applyFill="1" applyBorder="1"/>
    <xf numFmtId="164" fontId="3" fillId="12" borderId="0" xfId="2" applyNumberFormat="1" applyFont="1" applyFill="1" applyBorder="1"/>
    <xf numFmtId="168" fontId="3" fillId="0" borderId="0" xfId="1" applyNumberFormat="1" applyFont="1" applyBorder="1"/>
    <xf numFmtId="164" fontId="3" fillId="0" borderId="0" xfId="2" applyNumberFormat="1" applyFont="1" applyBorder="1"/>
    <xf numFmtId="0" fontId="0" fillId="0" borderId="0" xfId="0" applyNumberFormat="1" applyAlignment="1">
      <alignment horizontal="right"/>
    </xf>
    <xf numFmtId="0" fontId="86" fillId="0" borderId="0" xfId="0" applyFont="1" applyFill="1"/>
    <xf numFmtId="0" fontId="3" fillId="0" borderId="0" xfId="1" applyNumberFormat="1" applyFont="1" applyBorder="1" applyAlignment="1">
      <alignment horizontal="right"/>
    </xf>
    <xf numFmtId="3" fontId="0" fillId="12" borderId="0" xfId="1" applyNumberFormat="1" applyFont="1" applyFill="1" applyBorder="1" applyAlignment="1">
      <alignment horizontal="right"/>
    </xf>
    <xf numFmtId="164" fontId="0" fillId="12" borderId="0" xfId="2" applyNumberFormat="1" applyFont="1" applyFill="1" applyBorder="1" applyAlignment="1">
      <alignment horizontal="right"/>
    </xf>
    <xf numFmtId="3" fontId="0" fillId="0" borderId="0" xfId="1" applyNumberFormat="1" applyFont="1" applyBorder="1" applyAlignment="1">
      <alignment horizontal="right"/>
    </xf>
    <xf numFmtId="164" fontId="0" fillId="0" borderId="0" xfId="2" applyNumberFormat="1" applyFont="1" applyBorder="1" applyAlignment="1">
      <alignment horizontal="right"/>
    </xf>
    <xf numFmtId="3" fontId="27" fillId="12" borderId="0" xfId="1" applyNumberFormat="1" applyFont="1" applyFill="1" applyBorder="1" applyAlignment="1">
      <alignment horizontal="right"/>
    </xf>
    <xf numFmtId="164" fontId="27" fillId="12" borderId="0" xfId="2" applyNumberFormat="1" applyFont="1" applyFill="1" applyBorder="1" applyAlignment="1">
      <alignment horizontal="right"/>
    </xf>
    <xf numFmtId="3" fontId="27" fillId="0" borderId="0" xfId="1" applyNumberFormat="1" applyFont="1" applyBorder="1" applyAlignment="1">
      <alignment horizontal="right"/>
    </xf>
    <xf numFmtId="164" fontId="27" fillId="0" borderId="0" xfId="2" applyNumberFormat="1" applyFont="1" applyBorder="1" applyAlignment="1">
      <alignment horizontal="right"/>
    </xf>
    <xf numFmtId="3" fontId="3" fillId="12" borderId="0" xfId="1" applyNumberFormat="1" applyFont="1" applyFill="1" applyBorder="1" applyAlignment="1">
      <alignment horizontal="right"/>
    </xf>
    <xf numFmtId="164" fontId="3" fillId="12" borderId="0" xfId="2" applyNumberFormat="1" applyFont="1" applyFill="1" applyBorder="1" applyAlignment="1">
      <alignment horizontal="right"/>
    </xf>
    <xf numFmtId="3" fontId="3" fillId="0" borderId="0" xfId="1" applyNumberFormat="1" applyFont="1" applyBorder="1" applyAlignment="1">
      <alignment horizontal="right"/>
    </xf>
    <xf numFmtId="0" fontId="0" fillId="0" borderId="0" xfId="0" applyNumberFormat="1" applyFont="1" applyAlignment="1">
      <alignment horizontal="right"/>
    </xf>
    <xf numFmtId="0" fontId="3" fillId="0" borderId="0" xfId="0" applyFont="1" applyBorder="1" applyAlignment="1">
      <alignment wrapText="1"/>
    </xf>
    <xf numFmtId="0" fontId="0" fillId="0" borderId="0" xfId="0" applyBorder="1" applyAlignment="1">
      <alignment wrapText="1"/>
    </xf>
    <xf numFmtId="0" fontId="87" fillId="12" borderId="0" xfId="0" applyFont="1" applyFill="1" applyBorder="1"/>
    <xf numFmtId="0" fontId="87" fillId="12" borderId="0" xfId="0" applyFont="1" applyFill="1" applyBorder="1" applyAlignment="1">
      <alignment wrapText="1"/>
    </xf>
    <xf numFmtId="168" fontId="87" fillId="12" borderId="0" xfId="1" applyNumberFormat="1" applyFont="1" applyFill="1" applyBorder="1"/>
    <xf numFmtId="164" fontId="87" fillId="12" borderId="0" xfId="2" applyNumberFormat="1" applyFont="1" applyFill="1" applyBorder="1"/>
    <xf numFmtId="0" fontId="87" fillId="0" borderId="0" xfId="0" applyFont="1" applyBorder="1"/>
    <xf numFmtId="0" fontId="87" fillId="0" borderId="0" xfId="0" applyFont="1" applyBorder="1" applyAlignment="1">
      <alignment wrapText="1"/>
    </xf>
    <xf numFmtId="168" fontId="87" fillId="0" borderId="0" xfId="1" applyNumberFormat="1" applyFont="1" applyBorder="1"/>
    <xf numFmtId="164" fontId="87" fillId="0" borderId="0" xfId="2" applyNumberFormat="1" applyFont="1" applyBorder="1"/>
    <xf numFmtId="0" fontId="3" fillId="12" borderId="0" xfId="0" applyFont="1" applyFill="1" applyBorder="1" applyAlignment="1">
      <alignment horizontal="left"/>
    </xf>
    <xf numFmtId="0" fontId="3" fillId="12" borderId="0" xfId="0" applyFont="1" applyFill="1" applyBorder="1" applyAlignment="1">
      <alignment horizontal="left" wrapText="1"/>
    </xf>
    <xf numFmtId="168" fontId="3" fillId="12" borderId="0" xfId="1" applyNumberFormat="1" applyFont="1" applyFill="1" applyBorder="1" applyAlignment="1">
      <alignment horizontal="right"/>
    </xf>
    <xf numFmtId="0" fontId="0" fillId="0" borderId="0" xfId="0" applyFill="1" applyAlignment="1"/>
    <xf numFmtId="168" fontId="0" fillId="0" borderId="0" xfId="1" applyNumberFormat="1" applyFont="1" applyFill="1" applyAlignment="1"/>
    <xf numFmtId="164" fontId="0" fillId="0" borderId="0" xfId="2" applyNumberFormat="1" applyFont="1" applyFill="1" applyAlignment="1"/>
    <xf numFmtId="3" fontId="0" fillId="0" borderId="0" xfId="1" applyNumberFormat="1" applyFont="1" applyFill="1" applyAlignment="1"/>
    <xf numFmtId="0" fontId="9" fillId="12" borderId="0" xfId="0" applyFont="1" applyFill="1" applyBorder="1" applyAlignment="1">
      <alignment vertical="center" wrapText="1"/>
    </xf>
    <xf numFmtId="168" fontId="0" fillId="0" borderId="0" xfId="1" applyNumberFormat="1" applyFont="1" applyFill="1"/>
    <xf numFmtId="0" fontId="9" fillId="0" borderId="0" xfId="0" applyFont="1" applyBorder="1" applyAlignment="1">
      <alignment vertical="center" wrapText="1"/>
    </xf>
    <xf numFmtId="0" fontId="20" fillId="12" borderId="0" xfId="0" applyFont="1" applyFill="1" applyBorder="1" applyAlignment="1">
      <alignment vertical="center" wrapText="1"/>
    </xf>
    <xf numFmtId="0" fontId="9" fillId="12" borderId="1" xfId="0" applyFont="1" applyFill="1" applyBorder="1" applyAlignment="1">
      <alignment horizontal="center" vertical="center"/>
    </xf>
    <xf numFmtId="164" fontId="9" fillId="12" borderId="1" xfId="0" applyNumberFormat="1" applyFont="1" applyFill="1" applyBorder="1" applyAlignment="1">
      <alignment horizontal="center" vertical="center"/>
    </xf>
    <xf numFmtId="164" fontId="9" fillId="12" borderId="1" xfId="2" applyNumberFormat="1" applyFont="1" applyFill="1" applyBorder="1" applyAlignment="1">
      <alignment horizontal="center" vertical="center"/>
    </xf>
    <xf numFmtId="3" fontId="9" fillId="0" borderId="1" xfId="0" applyNumberFormat="1" applyFont="1" applyBorder="1" applyAlignment="1">
      <alignment vertical="center"/>
    </xf>
    <xf numFmtId="164" fontId="9" fillId="0" borderId="1" xfId="0" applyNumberFormat="1" applyFont="1" applyBorder="1" applyAlignment="1">
      <alignment horizontal="right" vertical="center"/>
    </xf>
    <xf numFmtId="0" fontId="9" fillId="0" borderId="1" xfId="0" applyFont="1" applyBorder="1" applyAlignment="1">
      <alignment horizontal="right" vertical="center"/>
    </xf>
    <xf numFmtId="164" fontId="9" fillId="0" borderId="1" xfId="2" applyNumberFormat="1" applyFont="1" applyBorder="1" applyAlignment="1">
      <alignment horizontal="right" vertical="center"/>
    </xf>
    <xf numFmtId="3" fontId="9" fillId="12" borderId="1" xfId="0" applyNumberFormat="1" applyFont="1" applyFill="1" applyBorder="1" applyAlignment="1">
      <alignment vertical="center"/>
    </xf>
    <xf numFmtId="164" fontId="9" fillId="12" borderId="1" xfId="0" applyNumberFormat="1" applyFont="1" applyFill="1" applyBorder="1" applyAlignment="1">
      <alignment horizontal="right" vertical="center"/>
    </xf>
    <xf numFmtId="0" fontId="9" fillId="12" borderId="1" xfId="0" applyFont="1" applyFill="1" applyBorder="1" applyAlignment="1">
      <alignment horizontal="right" vertical="center"/>
    </xf>
    <xf numFmtId="164" fontId="9" fillId="12" borderId="1" xfId="2" applyNumberFormat="1" applyFont="1" applyFill="1" applyBorder="1" applyAlignment="1">
      <alignment horizontal="right" vertical="center"/>
    </xf>
    <xf numFmtId="0" fontId="33" fillId="12" borderId="0" xfId="0" applyFont="1" applyFill="1" applyBorder="1" applyAlignment="1">
      <alignment horizontal="right" vertical="center" wrapText="1"/>
    </xf>
    <xf numFmtId="3" fontId="33" fillId="12" borderId="1" xfId="0" applyNumberFormat="1" applyFont="1" applyFill="1" applyBorder="1" applyAlignment="1">
      <alignment vertical="center"/>
    </xf>
    <xf numFmtId="164" fontId="33" fillId="12" borderId="1" xfId="0" applyNumberFormat="1" applyFont="1" applyFill="1" applyBorder="1" applyAlignment="1">
      <alignment horizontal="right" vertical="center"/>
    </xf>
    <xf numFmtId="0" fontId="33" fillId="12" borderId="1" xfId="0" applyFont="1" applyFill="1" applyBorder="1" applyAlignment="1">
      <alignment horizontal="right" vertical="center"/>
    </xf>
    <xf numFmtId="164" fontId="33" fillId="12" borderId="1" xfId="2" applyNumberFormat="1" applyFont="1" applyFill="1" applyBorder="1" applyAlignment="1">
      <alignment horizontal="right" vertical="center"/>
    </xf>
    <xf numFmtId="0" fontId="33" fillId="0" borderId="0" xfId="0" applyFont="1" applyBorder="1" applyAlignment="1">
      <alignment horizontal="right" vertical="center" wrapText="1"/>
    </xf>
    <xf numFmtId="3" fontId="33" fillId="0" borderId="1" xfId="0" applyNumberFormat="1" applyFont="1" applyBorder="1" applyAlignment="1">
      <alignment vertical="center"/>
    </xf>
    <xf numFmtId="164" fontId="33" fillId="0" borderId="1" xfId="0" applyNumberFormat="1" applyFont="1" applyBorder="1" applyAlignment="1">
      <alignment horizontal="right" vertical="center"/>
    </xf>
    <xf numFmtId="0" fontId="33" fillId="0" borderId="1" xfId="0" applyFont="1" applyBorder="1" applyAlignment="1">
      <alignment horizontal="right" vertical="center"/>
    </xf>
    <xf numFmtId="164" fontId="33" fillId="0" borderId="1" xfId="2" applyNumberFormat="1" applyFont="1" applyBorder="1" applyAlignment="1">
      <alignment horizontal="right" vertical="center"/>
    </xf>
    <xf numFmtId="0" fontId="9" fillId="12" borderId="1" xfId="0" applyFont="1" applyFill="1" applyBorder="1" applyAlignment="1">
      <alignment vertical="center"/>
    </xf>
    <xf numFmtId="0" fontId="20" fillId="0" borderId="0" xfId="0" applyFont="1" applyBorder="1" applyAlignment="1">
      <alignment vertical="center" wrapText="1"/>
    </xf>
    <xf numFmtId="3" fontId="20" fillId="0" borderId="1" xfId="0" applyNumberFormat="1" applyFont="1" applyBorder="1" applyAlignment="1">
      <alignment vertical="center"/>
    </xf>
    <xf numFmtId="164" fontId="20" fillId="0" borderId="1" xfId="0" applyNumberFormat="1" applyFont="1" applyBorder="1" applyAlignment="1">
      <alignment horizontal="right" vertical="center"/>
    </xf>
    <xf numFmtId="164" fontId="20" fillId="0" borderId="1" xfId="2" applyNumberFormat="1" applyFont="1" applyBorder="1" applyAlignment="1">
      <alignment horizontal="right" vertical="center"/>
    </xf>
    <xf numFmtId="3" fontId="20" fillId="12" borderId="1" xfId="0" applyNumberFormat="1" applyFont="1" applyFill="1" applyBorder="1" applyAlignment="1">
      <alignment vertical="center"/>
    </xf>
    <xf numFmtId="164" fontId="20" fillId="12" borderId="1" xfId="0" applyNumberFormat="1" applyFont="1" applyFill="1" applyBorder="1" applyAlignment="1">
      <alignment horizontal="right" vertical="center"/>
    </xf>
    <xf numFmtId="3" fontId="20" fillId="12" borderId="1" xfId="0" applyNumberFormat="1" applyFont="1" applyFill="1" applyBorder="1" applyAlignment="1">
      <alignment horizontal="right" vertical="center"/>
    </xf>
    <xf numFmtId="164" fontId="20" fillId="12" borderId="1" xfId="2" applyNumberFormat="1" applyFont="1" applyFill="1" applyBorder="1" applyAlignment="1">
      <alignment horizontal="right" vertical="center"/>
    </xf>
    <xf numFmtId="3" fontId="0" fillId="0" borderId="0" xfId="1" applyNumberFormat="1" applyFont="1" applyFill="1"/>
    <xf numFmtId="0" fontId="0" fillId="0" borderId="0" xfId="0" applyFill="1" applyAlignment="1">
      <alignment wrapText="1"/>
    </xf>
    <xf numFmtId="175" fontId="0" fillId="0" borderId="0" xfId="1" applyNumberFormat="1" applyFont="1" applyFill="1"/>
    <xf numFmtId="0" fontId="9" fillId="12" borderId="0" xfId="0" applyFont="1" applyFill="1" applyBorder="1" applyAlignment="1">
      <alignment vertical="center"/>
    </xf>
    <xf numFmtId="0" fontId="3" fillId="12" borderId="0" xfId="0" applyFont="1" applyFill="1" applyBorder="1" applyAlignment="1">
      <alignment vertical="center" wrapText="1"/>
    </xf>
    <xf numFmtId="0" fontId="3" fillId="12" borderId="1" xfId="0" applyFont="1" applyFill="1" applyBorder="1" applyAlignment="1">
      <alignment vertical="center"/>
    </xf>
    <xf numFmtId="3" fontId="9" fillId="12" borderId="1" xfId="0" applyNumberFormat="1" applyFont="1" applyFill="1" applyBorder="1" applyAlignment="1">
      <alignment horizontal="right" vertical="center"/>
    </xf>
    <xf numFmtId="0" fontId="11" fillId="0" borderId="0" xfId="0" applyFont="1" applyBorder="1" applyAlignment="1">
      <alignment vertical="center"/>
    </xf>
    <xf numFmtId="0" fontId="50" fillId="12" borderId="0" xfId="0" applyFont="1" applyFill="1" applyBorder="1" applyAlignment="1">
      <alignment horizontal="left" vertical="center" indent="1"/>
    </xf>
    <xf numFmtId="3" fontId="50" fillId="12" borderId="1" xfId="0" applyNumberFormat="1" applyFont="1" applyFill="1" applyBorder="1" applyAlignment="1">
      <alignment horizontal="right" vertical="center"/>
    </xf>
    <xf numFmtId="164" fontId="50" fillId="12" borderId="1" xfId="0" applyNumberFormat="1" applyFont="1" applyFill="1" applyBorder="1" applyAlignment="1">
      <alignment horizontal="right" vertical="center"/>
    </xf>
    <xf numFmtId="0" fontId="50" fillId="12" borderId="1" xfId="0" applyFont="1" applyFill="1" applyBorder="1" applyAlignment="1">
      <alignment horizontal="right" vertical="center"/>
    </xf>
    <xf numFmtId="0" fontId="50" fillId="0" borderId="0" xfId="0" applyFont="1" applyBorder="1" applyAlignment="1">
      <alignment horizontal="left" vertical="center" indent="2"/>
    </xf>
    <xf numFmtId="0" fontId="50" fillId="0" borderId="1" xfId="0" applyFont="1" applyBorder="1" applyAlignment="1">
      <alignment horizontal="right" vertical="center"/>
    </xf>
    <xf numFmtId="164" fontId="50" fillId="0" borderId="1" xfId="0" applyNumberFormat="1" applyFont="1" applyBorder="1" applyAlignment="1">
      <alignment horizontal="right" vertical="center"/>
    </xf>
    <xf numFmtId="0" fontId="50" fillId="12" borderId="0" xfId="0" applyFont="1" applyFill="1" applyBorder="1" applyAlignment="1">
      <alignment horizontal="left" vertical="center" indent="2"/>
    </xf>
    <xf numFmtId="3" fontId="50" fillId="0" borderId="1" xfId="0" applyNumberFormat="1" applyFont="1" applyBorder="1" applyAlignment="1">
      <alignment horizontal="right" vertical="center"/>
    </xf>
    <xf numFmtId="0" fontId="50" fillId="0" borderId="0" xfId="0" applyFont="1" applyBorder="1" applyAlignment="1">
      <alignment horizontal="left" vertical="center" indent="1"/>
    </xf>
    <xf numFmtId="0" fontId="20" fillId="12" borderId="0" xfId="0" applyFont="1" applyFill="1" applyBorder="1" applyAlignment="1">
      <alignment vertical="center"/>
    </xf>
    <xf numFmtId="164" fontId="20" fillId="12" borderId="1" xfId="0" applyNumberFormat="1" applyFont="1" applyFill="1" applyBorder="1" applyAlignment="1">
      <alignment vertical="center"/>
    </xf>
    <xf numFmtId="3" fontId="87" fillId="0" borderId="0" xfId="0" applyNumberFormat="1" applyFont="1" applyFill="1" applyAlignment="1"/>
    <xf numFmtId="3" fontId="87" fillId="0" borderId="0" xfId="0" applyNumberFormat="1" applyFont="1" applyFill="1"/>
    <xf numFmtId="164" fontId="31" fillId="0" borderId="1" xfId="0" applyNumberFormat="1" applyFont="1" applyBorder="1" applyAlignment="1">
      <alignment horizontal="right" vertical="center"/>
    </xf>
    <xf numFmtId="164" fontId="9" fillId="12" borderId="1" xfId="0" applyNumberFormat="1" applyFont="1" applyFill="1" applyBorder="1" applyAlignment="1">
      <alignment vertical="center"/>
    </xf>
    <xf numFmtId="0" fontId="33" fillId="12" borderId="1" xfId="0" applyFont="1" applyFill="1" applyBorder="1" applyAlignment="1">
      <alignment vertical="center"/>
    </xf>
    <xf numFmtId="164" fontId="33" fillId="12" borderId="1" xfId="0" applyNumberFormat="1" applyFont="1" applyFill="1" applyBorder="1" applyAlignment="1">
      <alignment vertical="center"/>
    </xf>
    <xf numFmtId="0" fontId="33" fillId="12" borderId="0" xfId="0" applyFont="1" applyFill="1" applyBorder="1" applyAlignment="1">
      <alignment horizontal="right" vertical="center"/>
    </xf>
    <xf numFmtId="3" fontId="33" fillId="12" borderId="1" xfId="0" applyNumberFormat="1" applyFont="1" applyFill="1" applyBorder="1" applyAlignment="1">
      <alignment horizontal="right" vertical="center"/>
    </xf>
    <xf numFmtId="164" fontId="33" fillId="12" borderId="1" xfId="0" applyNumberFormat="1" applyFont="1" applyFill="1" applyBorder="1" applyAlignment="1">
      <alignment horizontal="right"/>
    </xf>
    <xf numFmtId="0" fontId="33" fillId="0" borderId="0" xfId="0" applyFont="1" applyBorder="1" applyAlignment="1">
      <alignment horizontal="right" vertical="center"/>
    </xf>
    <xf numFmtId="3" fontId="33" fillId="0" borderId="1" xfId="0" applyNumberFormat="1" applyFont="1" applyBorder="1" applyAlignment="1">
      <alignment horizontal="right" vertical="center"/>
    </xf>
    <xf numFmtId="164" fontId="11" fillId="0" borderId="1" xfId="0" applyNumberFormat="1" applyFont="1" applyBorder="1" applyAlignment="1">
      <alignment horizontal="right" vertical="center"/>
    </xf>
    <xf numFmtId="0" fontId="20" fillId="0" borderId="1" xfId="0" applyFont="1" applyBorder="1" applyAlignment="1">
      <alignment horizontal="right" vertical="center"/>
    </xf>
    <xf numFmtId="3" fontId="31" fillId="0" borderId="1" xfId="0" applyNumberFormat="1" applyFont="1" applyBorder="1" applyAlignment="1">
      <alignment horizontal="right" vertical="center"/>
    </xf>
    <xf numFmtId="0" fontId="31" fillId="0" borderId="1" xfId="0" applyFont="1" applyBorder="1" applyAlignment="1">
      <alignment horizontal="right" vertical="center"/>
    </xf>
    <xf numFmtId="0" fontId="20" fillId="12" borderId="1" xfId="0" applyFont="1" applyFill="1" applyBorder="1" applyAlignment="1">
      <alignment horizontal="right" vertical="center"/>
    </xf>
    <xf numFmtId="3" fontId="31" fillId="12" borderId="1" xfId="0" applyNumberFormat="1" applyFont="1" applyFill="1" applyBorder="1" applyAlignment="1">
      <alignment horizontal="right" vertical="center"/>
    </xf>
    <xf numFmtId="164" fontId="31" fillId="12" borderId="1" xfId="0" applyNumberFormat="1" applyFont="1" applyFill="1" applyBorder="1" applyAlignment="1">
      <alignment horizontal="right" vertical="center"/>
    </xf>
    <xf numFmtId="0" fontId="31" fillId="12" borderId="1" xfId="0" applyFont="1" applyFill="1" applyBorder="1" applyAlignment="1">
      <alignment horizontal="right" vertical="center"/>
    </xf>
    <xf numFmtId="164" fontId="11" fillId="12" borderId="1" xfId="0" applyNumberFormat="1" applyFont="1" applyFill="1" applyBorder="1" applyAlignment="1">
      <alignment horizontal="right" vertical="center"/>
    </xf>
    <xf numFmtId="164" fontId="87" fillId="0" borderId="0" xfId="2" applyNumberFormat="1" applyFont="1" applyFill="1"/>
    <xf numFmtId="0" fontId="20" fillId="12"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20" fillId="12" borderId="0" xfId="0" applyFont="1" applyFill="1" applyBorder="1" applyAlignment="1">
      <alignment horizontal="left" vertical="center" wrapText="1"/>
    </xf>
    <xf numFmtId="0" fontId="9" fillId="0" borderId="1" xfId="0" applyFont="1" applyBorder="1" applyAlignment="1">
      <alignment vertical="center"/>
    </xf>
    <xf numFmtId="0" fontId="11" fillId="0" borderId="0" xfId="0" applyFont="1" applyBorder="1" applyAlignment="1">
      <alignment vertical="center" wrapText="1"/>
    </xf>
    <xf numFmtId="0" fontId="50" fillId="12" borderId="1" xfId="0" applyFont="1" applyFill="1" applyBorder="1" applyAlignment="1">
      <alignment vertical="center"/>
    </xf>
    <xf numFmtId="3" fontId="50" fillId="12" borderId="1" xfId="0" applyNumberFormat="1" applyFont="1" applyFill="1" applyBorder="1" applyAlignment="1">
      <alignment vertical="center"/>
    </xf>
    <xf numFmtId="0" fontId="50" fillId="0" borderId="0" xfId="0" applyFont="1" applyBorder="1" applyAlignment="1">
      <alignment horizontal="left" vertical="center" wrapText="1" indent="2"/>
    </xf>
    <xf numFmtId="0" fontId="50" fillId="0" borderId="1" xfId="0" applyFont="1" applyBorder="1" applyAlignment="1">
      <alignment vertical="center"/>
    </xf>
    <xf numFmtId="3" fontId="50" fillId="0" borderId="1" xfId="0" applyNumberFormat="1" applyFont="1" applyBorder="1" applyAlignment="1">
      <alignment vertical="center"/>
    </xf>
    <xf numFmtId="0" fontId="50" fillId="12" borderId="0" xfId="0" applyFont="1" applyFill="1" applyBorder="1" applyAlignment="1">
      <alignment horizontal="left" vertical="center" wrapText="1" indent="2"/>
    </xf>
    <xf numFmtId="0" fontId="34" fillId="0" borderId="0" xfId="0" applyFont="1" applyBorder="1" applyAlignment="1">
      <alignment horizontal="left" vertical="center" wrapText="1" indent="2"/>
    </xf>
    <xf numFmtId="164" fontId="34" fillId="0" borderId="1" xfId="0" applyNumberFormat="1" applyFont="1" applyBorder="1" applyAlignment="1">
      <alignment horizontal="right" vertical="center"/>
    </xf>
    <xf numFmtId="0" fontId="20" fillId="12" borderId="1" xfId="0" applyFont="1" applyFill="1" applyBorder="1" applyAlignment="1">
      <alignment vertical="center"/>
    </xf>
    <xf numFmtId="164" fontId="69" fillId="12" borderId="1" xfId="0" applyNumberFormat="1" applyFont="1" applyFill="1" applyBorder="1" applyAlignment="1">
      <alignment horizontal="right" vertical="center"/>
    </xf>
    <xf numFmtId="0" fontId="69" fillId="12" borderId="1" xfId="0" applyFont="1" applyFill="1" applyBorder="1" applyAlignment="1">
      <alignment horizontal="right" vertical="center"/>
    </xf>
    <xf numFmtId="3" fontId="0" fillId="0" borderId="0" xfId="0" applyNumberFormat="1" applyFont="1" applyFill="1" applyAlignment="1"/>
    <xf numFmtId="3" fontId="87" fillId="0" borderId="0" xfId="1" applyNumberFormat="1" applyFont="1" applyFill="1" applyAlignment="1"/>
    <xf numFmtId="164" fontId="87" fillId="0" borderId="0" xfId="2" applyNumberFormat="1" applyFont="1" applyFill="1" applyAlignment="1"/>
    <xf numFmtId="3" fontId="87" fillId="0" borderId="0" xfId="1" applyNumberFormat="1" applyFont="1" applyFill="1"/>
    <xf numFmtId="175" fontId="0" fillId="0" borderId="0" xfId="1" applyNumberFormat="1" applyFont="1"/>
    <xf numFmtId="0" fontId="9" fillId="12" borderId="0" xfId="0" applyFont="1" applyFill="1" applyBorder="1" applyAlignment="1">
      <alignment horizontal="center" vertical="center"/>
    </xf>
    <xf numFmtId="168" fontId="9" fillId="12" borderId="1" xfId="207" applyNumberFormat="1" applyFont="1" applyFill="1" applyBorder="1" applyAlignment="1">
      <alignment horizontal="center" vertical="center"/>
    </xf>
    <xf numFmtId="3" fontId="9" fillId="12" borderId="1" xfId="207" applyNumberFormat="1" applyFont="1" applyFill="1" applyBorder="1" applyAlignment="1">
      <alignment horizontal="center" vertical="center"/>
    </xf>
    <xf numFmtId="168" fontId="9" fillId="0" borderId="1" xfId="207" applyNumberFormat="1" applyFont="1" applyBorder="1" applyAlignment="1">
      <alignment horizontal="right" vertical="center"/>
    </xf>
    <xf numFmtId="3" fontId="9" fillId="0" borderId="1" xfId="207" applyNumberFormat="1" applyFont="1" applyBorder="1" applyAlignment="1">
      <alignment horizontal="right" vertical="center"/>
    </xf>
    <xf numFmtId="168" fontId="9" fillId="12" borderId="1" xfId="207" applyNumberFormat="1" applyFont="1" applyFill="1" applyBorder="1" applyAlignment="1">
      <alignment horizontal="right" vertical="center"/>
    </xf>
    <xf numFmtId="3" fontId="9" fillId="12" borderId="1" xfId="207" applyNumberFormat="1" applyFont="1" applyFill="1" applyBorder="1" applyAlignment="1">
      <alignment horizontal="right" vertical="center"/>
    </xf>
    <xf numFmtId="168" fontId="33" fillId="12" borderId="1" xfId="207" applyNumberFormat="1" applyFont="1" applyFill="1" applyBorder="1" applyAlignment="1">
      <alignment horizontal="right" vertical="center"/>
    </xf>
    <xf numFmtId="3" fontId="33" fillId="12" borderId="1" xfId="207" applyNumberFormat="1" applyFont="1" applyFill="1" applyBorder="1" applyAlignment="1">
      <alignment horizontal="right" vertical="center"/>
    </xf>
    <xf numFmtId="168" fontId="33" fillId="0" borderId="1" xfId="207" applyNumberFormat="1" applyFont="1" applyBorder="1" applyAlignment="1">
      <alignment horizontal="right" vertical="center"/>
    </xf>
    <xf numFmtId="3" fontId="33" fillId="0" borderId="1" xfId="207" applyNumberFormat="1" applyFont="1" applyBorder="1" applyAlignment="1">
      <alignment horizontal="right" vertical="center"/>
    </xf>
    <xf numFmtId="168" fontId="20" fillId="0" borderId="1" xfId="207" applyNumberFormat="1" applyFont="1" applyBorder="1" applyAlignment="1">
      <alignment horizontal="right" vertical="center"/>
    </xf>
    <xf numFmtId="3" fontId="20" fillId="0" borderId="1" xfId="207" applyNumberFormat="1" applyFont="1" applyBorder="1" applyAlignment="1">
      <alignment horizontal="right" vertical="center"/>
    </xf>
    <xf numFmtId="168" fontId="20" fillId="12" borderId="1" xfId="207" applyNumberFormat="1" applyFont="1" applyFill="1" applyBorder="1" applyAlignment="1">
      <alignment horizontal="right" vertical="center"/>
    </xf>
    <xf numFmtId="3" fontId="20" fillId="12" borderId="1" xfId="207" applyNumberFormat="1" applyFont="1" applyFill="1" applyBorder="1" applyAlignment="1">
      <alignment horizontal="right" vertical="center"/>
    </xf>
    <xf numFmtId="1" fontId="0" fillId="0" borderId="0" xfId="1" applyNumberFormat="1" applyFont="1"/>
    <xf numFmtId="0" fontId="20" fillId="12" borderId="0" xfId="0" applyFont="1" applyFill="1" applyBorder="1" applyAlignment="1">
      <alignment horizontal="left" vertical="center"/>
    </xf>
    <xf numFmtId="0" fontId="52" fillId="12" borderId="0" xfId="0" applyFont="1" applyFill="1" applyBorder="1" applyAlignment="1">
      <alignment horizontal="left" vertical="center" wrapText="1" indent="1"/>
    </xf>
    <xf numFmtId="3" fontId="52" fillId="12" borderId="1" xfId="0" applyNumberFormat="1" applyFont="1" applyFill="1" applyBorder="1" applyAlignment="1">
      <alignment horizontal="right" vertical="center"/>
    </xf>
    <xf numFmtId="164" fontId="52" fillId="12" borderId="1" xfId="0" applyNumberFormat="1" applyFont="1" applyFill="1" applyBorder="1" applyAlignment="1">
      <alignment horizontal="right" vertical="center"/>
    </xf>
    <xf numFmtId="0" fontId="52" fillId="0" borderId="0" xfId="0" applyFont="1" applyBorder="1" applyAlignment="1">
      <alignment horizontal="left" vertical="center" wrapText="1" indent="2"/>
    </xf>
    <xf numFmtId="3" fontId="52" fillId="0" borderId="1" xfId="0" applyNumberFormat="1" applyFont="1" applyBorder="1" applyAlignment="1">
      <alignment horizontal="right" vertical="center"/>
    </xf>
    <xf numFmtId="164" fontId="52" fillId="0" borderId="1" xfId="0" applyNumberFormat="1" applyFont="1" applyBorder="1" applyAlignment="1">
      <alignment horizontal="right" vertical="center"/>
    </xf>
    <xf numFmtId="0" fontId="52" fillId="12" borderId="0" xfId="0" applyFont="1" applyFill="1" applyBorder="1" applyAlignment="1">
      <alignment horizontal="left" vertical="center" wrapText="1" indent="2"/>
    </xf>
    <xf numFmtId="0" fontId="52" fillId="0" borderId="0" xfId="0" applyFont="1" applyBorder="1" applyAlignment="1">
      <alignment horizontal="left" vertical="center" wrapText="1" indent="1"/>
    </xf>
    <xf numFmtId="1" fontId="0" fillId="0" borderId="0" xfId="1" applyNumberFormat="1" applyFont="1" applyFill="1"/>
    <xf numFmtId="164" fontId="27" fillId="0" borderId="0" xfId="2" applyNumberFormat="1" applyFont="1"/>
    <xf numFmtId="0" fontId="75" fillId="0" borderId="0" xfId="0" applyFont="1" applyBorder="1"/>
    <xf numFmtId="0" fontId="0" fillId="12" borderId="1" xfId="0" applyFont="1" applyFill="1" applyBorder="1"/>
    <xf numFmtId="0" fontId="33" fillId="12" borderId="1" xfId="0" applyFont="1" applyFill="1" applyBorder="1"/>
    <xf numFmtId="0" fontId="77" fillId="0" borderId="0" xfId="208" applyNumberFormat="1" applyFont="1" applyBorder="1" applyAlignment="1">
      <alignment horizontal="left" vertical="top" wrapText="1"/>
    </xf>
    <xf numFmtId="3" fontId="77" fillId="0" borderId="1" xfId="208" applyNumberFormat="1" applyFont="1" applyBorder="1" applyAlignment="1">
      <alignment horizontal="right" vertical="center"/>
    </xf>
    <xf numFmtId="164" fontId="77" fillId="0" borderId="1" xfId="2" applyNumberFormat="1" applyFont="1" applyBorder="1" applyAlignment="1">
      <alignment horizontal="right" vertical="center"/>
    </xf>
    <xf numFmtId="3" fontId="33" fillId="0" borderId="1" xfId="208" applyNumberFormat="1" applyFont="1" applyBorder="1" applyAlignment="1">
      <alignment horizontal="right" vertical="center"/>
    </xf>
    <xf numFmtId="3" fontId="33" fillId="0" borderId="1" xfId="208" applyNumberFormat="1" applyFont="1" applyBorder="1" applyAlignment="1"/>
    <xf numFmtId="0" fontId="77" fillId="12" borderId="0" xfId="208" applyNumberFormat="1" applyFont="1" applyFill="1" applyBorder="1" applyAlignment="1">
      <alignment horizontal="left" vertical="top" wrapText="1"/>
    </xf>
    <xf numFmtId="3" fontId="77" fillId="12" borderId="1" xfId="208" applyNumberFormat="1" applyFont="1" applyFill="1" applyBorder="1" applyAlignment="1">
      <alignment horizontal="right" vertical="center"/>
    </xf>
    <xf numFmtId="164" fontId="77" fillId="12" borderId="1" xfId="2" applyNumberFormat="1" applyFont="1" applyFill="1" applyBorder="1" applyAlignment="1">
      <alignment horizontal="right" vertical="center"/>
    </xf>
    <xf numFmtId="3" fontId="0" fillId="12" borderId="1" xfId="0" applyNumberFormat="1" applyFont="1" applyFill="1" applyBorder="1"/>
    <xf numFmtId="3" fontId="33" fillId="12" borderId="1" xfId="208" applyNumberFormat="1" applyFont="1" applyFill="1" applyBorder="1" applyAlignment="1">
      <alignment horizontal="right" vertical="center"/>
    </xf>
    <xf numFmtId="3" fontId="33" fillId="12" borderId="1" xfId="208" applyNumberFormat="1" applyFont="1" applyFill="1" applyBorder="1" applyAlignment="1"/>
    <xf numFmtId="0" fontId="34" fillId="12" borderId="0" xfId="0" applyFont="1" applyFill="1" applyBorder="1" applyAlignment="1">
      <alignment horizontal="right" vertical="center"/>
    </xf>
    <xf numFmtId="3" fontId="34" fillId="12" borderId="1" xfId="0" applyNumberFormat="1" applyFont="1" applyFill="1" applyBorder="1" applyAlignment="1">
      <alignment horizontal="right" vertical="center"/>
    </xf>
    <xf numFmtId="164" fontId="34" fillId="12" borderId="1" xfId="2" applyNumberFormat="1" applyFont="1" applyFill="1" applyBorder="1" applyAlignment="1">
      <alignment horizontal="right" vertical="center"/>
    </xf>
    <xf numFmtId="0" fontId="34" fillId="0" borderId="0" xfId="0" applyFont="1" applyBorder="1" applyAlignment="1">
      <alignment horizontal="right" vertical="center"/>
    </xf>
    <xf numFmtId="3" fontId="34" fillId="0" borderId="1" xfId="0" applyNumberFormat="1" applyFont="1" applyBorder="1" applyAlignment="1">
      <alignment horizontal="right" vertical="center"/>
    </xf>
    <xf numFmtId="164" fontId="34" fillId="0" borderId="1" xfId="2" applyNumberFormat="1" applyFont="1" applyBorder="1" applyAlignment="1">
      <alignment horizontal="right" vertical="center"/>
    </xf>
    <xf numFmtId="3" fontId="78" fillId="0" borderId="1" xfId="208" applyNumberFormat="1" applyFont="1" applyBorder="1" applyAlignment="1">
      <alignment horizontal="right" vertical="center"/>
    </xf>
    <xf numFmtId="164" fontId="78" fillId="0" borderId="1" xfId="2" applyNumberFormat="1" applyFont="1" applyBorder="1" applyAlignment="1">
      <alignment horizontal="right" vertical="center"/>
    </xf>
    <xf numFmtId="3" fontId="31" fillId="0" borderId="1" xfId="208" applyNumberFormat="1" applyFont="1" applyBorder="1" applyAlignment="1">
      <alignment horizontal="right" vertical="center"/>
    </xf>
    <xf numFmtId="164" fontId="31" fillId="0" borderId="1" xfId="2" applyNumberFormat="1" applyFont="1" applyBorder="1" applyAlignment="1">
      <alignment horizontal="right" vertical="center"/>
    </xf>
    <xf numFmtId="3" fontId="31" fillId="0" borderId="1" xfId="208" applyNumberFormat="1" applyFont="1" applyBorder="1" applyAlignment="1"/>
    <xf numFmtId="3" fontId="78" fillId="12" borderId="1" xfId="208" applyNumberFormat="1" applyFont="1" applyFill="1" applyBorder="1" applyAlignment="1">
      <alignment horizontal="right" vertical="center"/>
    </xf>
    <xf numFmtId="164" fontId="78" fillId="12" borderId="1" xfId="2" applyNumberFormat="1" applyFont="1" applyFill="1" applyBorder="1" applyAlignment="1">
      <alignment horizontal="right" vertical="center"/>
    </xf>
    <xf numFmtId="3" fontId="3" fillId="12" borderId="1" xfId="0" applyNumberFormat="1" applyFont="1" applyFill="1" applyBorder="1"/>
    <xf numFmtId="3" fontId="31" fillId="12" borderId="1" xfId="208" applyNumberFormat="1" applyFont="1" applyFill="1" applyBorder="1" applyAlignment="1">
      <alignment horizontal="right" vertical="center"/>
    </xf>
    <xf numFmtId="164" fontId="31" fillId="12" borderId="1" xfId="2" applyNumberFormat="1" applyFont="1" applyFill="1" applyBorder="1" applyAlignment="1">
      <alignment horizontal="right" vertical="center"/>
    </xf>
    <xf numFmtId="3" fontId="31" fillId="12" borderId="1" xfId="208" applyNumberFormat="1" applyFont="1" applyFill="1" applyBorder="1" applyAlignment="1"/>
    <xf numFmtId="0" fontId="87" fillId="0" borderId="0" xfId="0" applyFont="1" applyFill="1"/>
    <xf numFmtId="0" fontId="20" fillId="12" borderId="0" xfId="0" applyFont="1" applyFill="1" applyBorder="1" applyAlignment="1">
      <alignment horizontal="center" vertical="center"/>
    </xf>
    <xf numFmtId="0" fontId="90" fillId="0" borderId="1" xfId="0" applyFont="1" applyBorder="1" applyAlignment="1">
      <alignment horizontal="right" vertical="center"/>
    </xf>
    <xf numFmtId="164" fontId="90" fillId="0" borderId="1" xfId="0" applyNumberFormat="1" applyFont="1" applyBorder="1" applyAlignment="1">
      <alignment horizontal="right" vertical="center"/>
    </xf>
    <xf numFmtId="0" fontId="90" fillId="12" borderId="1" xfId="0" applyFont="1" applyFill="1" applyBorder="1" applyAlignment="1">
      <alignment horizontal="right" vertical="center"/>
    </xf>
    <xf numFmtId="164" fontId="90" fillId="12" borderId="1" xfId="0" applyNumberFormat="1" applyFont="1" applyFill="1" applyBorder="1" applyAlignment="1">
      <alignment horizontal="right" vertical="center"/>
    </xf>
    <xf numFmtId="164" fontId="89" fillId="0" borderId="1" xfId="0" applyNumberFormat="1" applyFont="1" applyBorder="1" applyAlignment="1">
      <alignment horizontal="right" vertical="center"/>
    </xf>
    <xf numFmtId="0" fontId="89" fillId="0" borderId="1" xfId="0" applyFont="1" applyBorder="1" applyAlignment="1">
      <alignment horizontal="right" vertical="center"/>
    </xf>
    <xf numFmtId="164" fontId="89" fillId="12" borderId="1" xfId="0" applyNumberFormat="1" applyFont="1" applyFill="1" applyBorder="1" applyAlignment="1">
      <alignment horizontal="right" vertical="center"/>
    </xf>
    <xf numFmtId="0" fontId="89" fillId="12" borderId="1" xfId="0" applyFont="1" applyFill="1" applyBorder="1" applyAlignment="1">
      <alignment horizontal="right" vertical="center"/>
    </xf>
    <xf numFmtId="0" fontId="9" fillId="0" borderId="0" xfId="0" applyFont="1" applyBorder="1" applyAlignment="1">
      <alignment horizontal="right" vertical="center" wrapText="1"/>
    </xf>
    <xf numFmtId="0" fontId="50" fillId="0" borderId="0" xfId="0" applyFont="1" applyBorder="1" applyAlignment="1">
      <alignment horizontal="left" vertical="center" wrapText="1" indent="1"/>
    </xf>
    <xf numFmtId="0" fontId="50" fillId="12" borderId="0" xfId="0" applyFont="1" applyFill="1" applyBorder="1" applyAlignment="1">
      <alignment horizontal="left" vertical="center" wrapText="1" indent="1"/>
    </xf>
    <xf numFmtId="0" fontId="30" fillId="12" borderId="0" xfId="0" applyFont="1" applyFill="1" applyBorder="1" applyAlignment="1">
      <alignment vertical="center" wrapText="1"/>
    </xf>
    <xf numFmtId="0" fontId="91" fillId="12" borderId="1" xfId="0" applyFont="1" applyFill="1" applyBorder="1" applyAlignment="1">
      <alignment horizontal="right" vertical="center"/>
    </xf>
    <xf numFmtId="164" fontId="91" fillId="12" borderId="1" xfId="0" applyNumberFormat="1" applyFont="1" applyFill="1" applyBorder="1" applyAlignment="1">
      <alignment horizontal="right" vertical="center"/>
    </xf>
    <xf numFmtId="0" fontId="91" fillId="0" borderId="1" xfId="0" applyFont="1" applyBorder="1" applyAlignment="1">
      <alignment horizontal="right" vertical="center"/>
    </xf>
    <xf numFmtId="164" fontId="91" fillId="0" borderId="1" xfId="0" applyNumberFormat="1" applyFont="1" applyBorder="1" applyAlignment="1">
      <alignment horizontal="right" vertical="center"/>
    </xf>
    <xf numFmtId="0" fontId="0" fillId="12" borderId="0" xfId="0" applyFont="1" applyFill="1" applyBorder="1" applyAlignment="1">
      <alignment vertical="center" wrapText="1"/>
    </xf>
    <xf numFmtId="0" fontId="0" fillId="12" borderId="1" xfId="0" applyFont="1" applyFill="1" applyBorder="1" applyAlignment="1">
      <alignment horizontal="right" vertical="center"/>
    </xf>
    <xf numFmtId="164" fontId="0" fillId="12" borderId="1" xfId="0" applyNumberFormat="1" applyFont="1" applyFill="1" applyBorder="1" applyAlignment="1">
      <alignment horizontal="right" vertical="center"/>
    </xf>
    <xf numFmtId="3" fontId="0" fillId="12" borderId="1" xfId="0" applyNumberFormat="1" applyFont="1" applyFill="1" applyBorder="1" applyAlignment="1">
      <alignment horizontal="right" vertical="center"/>
    </xf>
    <xf numFmtId="0" fontId="52" fillId="0" borderId="1" xfId="0" applyFont="1" applyBorder="1" applyAlignment="1">
      <alignment horizontal="right" vertical="center"/>
    </xf>
    <xf numFmtId="0" fontId="52" fillId="12" borderId="1" xfId="0" applyFont="1" applyFill="1" applyBorder="1" applyAlignment="1">
      <alignment horizontal="right" vertical="center"/>
    </xf>
    <xf numFmtId="0" fontId="0" fillId="0" borderId="0" xfId="0" applyFont="1" applyBorder="1" applyAlignment="1">
      <alignment vertical="center" wrapText="1"/>
    </xf>
    <xf numFmtId="0" fontId="0" fillId="0" borderId="1" xfId="0" applyFont="1" applyBorder="1" applyAlignment="1">
      <alignment horizontal="right" vertical="center"/>
    </xf>
    <xf numFmtId="164" fontId="0" fillId="0" borderId="1" xfId="0" applyNumberFormat="1" applyFont="1" applyBorder="1" applyAlignment="1">
      <alignment horizontal="right" vertical="center"/>
    </xf>
    <xf numFmtId="0" fontId="50" fillId="12" borderId="0" xfId="0" applyFont="1" applyFill="1" applyBorder="1" applyAlignment="1">
      <alignment vertical="center"/>
    </xf>
    <xf numFmtId="0" fontId="11" fillId="12" borderId="0" xfId="0" applyFont="1" applyFill="1" applyBorder="1"/>
    <xf numFmtId="0" fontId="30" fillId="0" borderId="0" xfId="0" applyFont="1" applyBorder="1"/>
    <xf numFmtId="3" fontId="30" fillId="0" borderId="0" xfId="209" applyNumberFormat="1" applyFont="1" applyBorder="1" applyAlignment="1">
      <alignment horizontal="right"/>
    </xf>
    <xf numFmtId="175" fontId="30" fillId="0" borderId="0" xfId="209" applyNumberFormat="1" applyFont="1" applyBorder="1" applyAlignment="1">
      <alignment horizontal="right"/>
    </xf>
    <xf numFmtId="0" fontId="11" fillId="12" borderId="0" xfId="8" applyNumberFormat="1" applyFont="1" applyFill="1" applyBorder="1" applyAlignment="1">
      <alignment horizontal="left" vertical="top" wrapText="1"/>
    </xf>
    <xf numFmtId="171" fontId="92" fillId="12" borderId="0" xfId="210" applyNumberFormat="1" applyFont="1" applyFill="1" applyBorder="1" applyAlignment="1">
      <alignment horizontal="right" vertical="center"/>
    </xf>
    <xf numFmtId="164" fontId="92" fillId="12" borderId="0" xfId="2" applyNumberFormat="1" applyFont="1" applyFill="1" applyBorder="1" applyAlignment="1">
      <alignment horizontal="right" vertical="center"/>
    </xf>
    <xf numFmtId="0" fontId="59" fillId="12" borderId="0" xfId="210" applyNumberFormat="1" applyFont="1" applyFill="1" applyBorder="1" applyAlignment="1"/>
    <xf numFmtId="171" fontId="92" fillId="0" borderId="0" xfId="210" applyNumberFormat="1" applyFont="1" applyBorder="1" applyAlignment="1">
      <alignment horizontal="right" vertical="center"/>
    </xf>
    <xf numFmtId="164" fontId="92" fillId="0" borderId="0" xfId="2" applyNumberFormat="1" applyFont="1" applyBorder="1" applyAlignment="1">
      <alignment horizontal="right" vertical="center"/>
    </xf>
    <xf numFmtId="0" fontId="59" fillId="0" borderId="0" xfId="210" applyNumberFormat="1" applyFont="1" applyBorder="1" applyAlignment="1"/>
    <xf numFmtId="0" fontId="30" fillId="12" borderId="0" xfId="0" applyFont="1" applyFill="1" applyBorder="1"/>
    <xf numFmtId="3" fontId="30" fillId="12" borderId="0" xfId="209" applyNumberFormat="1" applyFont="1" applyFill="1" applyBorder="1" applyAlignment="1">
      <alignment horizontal="right"/>
    </xf>
    <xf numFmtId="164" fontId="30" fillId="12" borderId="0" xfId="2" applyNumberFormat="1" applyFont="1" applyFill="1" applyBorder="1" applyAlignment="1">
      <alignment horizontal="right"/>
    </xf>
    <xf numFmtId="175" fontId="30" fillId="12" borderId="0" xfId="209" applyNumberFormat="1" applyFont="1" applyFill="1" applyBorder="1" applyAlignment="1">
      <alignment horizontal="right"/>
    </xf>
    <xf numFmtId="0" fontId="8" fillId="0" borderId="0" xfId="7"/>
    <xf numFmtId="0" fontId="8" fillId="0" borderId="0" xfId="7" applyFill="1"/>
    <xf numFmtId="3" fontId="30" fillId="0" borderId="0" xfId="211" applyNumberFormat="1" applyFont="1" applyBorder="1" applyAlignment="1">
      <alignment horizontal="right"/>
    </xf>
    <xf numFmtId="175" fontId="30" fillId="0" borderId="0" xfId="211" applyNumberFormat="1" applyFont="1" applyBorder="1" applyAlignment="1">
      <alignment horizontal="right"/>
    </xf>
    <xf numFmtId="3" fontId="11" fillId="12" borderId="0" xfId="211" applyNumberFormat="1" applyFont="1" applyFill="1" applyBorder="1" applyAlignment="1">
      <alignment horizontal="right"/>
    </xf>
    <xf numFmtId="164" fontId="11" fillId="12" borderId="0" xfId="2" applyNumberFormat="1" applyFont="1" applyFill="1" applyBorder="1" applyAlignment="1">
      <alignment horizontal="right"/>
    </xf>
    <xf numFmtId="175" fontId="11" fillId="12" borderId="0" xfId="211" applyNumberFormat="1" applyFont="1" applyFill="1" applyBorder="1" applyAlignment="1">
      <alignment horizontal="right"/>
    </xf>
    <xf numFmtId="0" fontId="8" fillId="0" borderId="0" xfId="7" applyFont="1"/>
    <xf numFmtId="0" fontId="34" fillId="0" borderId="0" xfId="0" applyFont="1" applyBorder="1"/>
    <xf numFmtId="3" fontId="34" fillId="0" borderId="0" xfId="211" applyNumberFormat="1" applyFont="1" applyBorder="1" applyAlignment="1">
      <alignment horizontal="right"/>
    </xf>
    <xf numFmtId="164" fontId="34" fillId="0" borderId="0" xfId="2" applyNumberFormat="1" applyFont="1" applyBorder="1" applyAlignment="1">
      <alignment horizontal="right"/>
    </xf>
    <xf numFmtId="175" fontId="34" fillId="0" borderId="0" xfId="211" applyNumberFormat="1" applyFont="1" applyBorder="1" applyAlignment="1">
      <alignment horizontal="right"/>
    </xf>
    <xf numFmtId="0" fontId="34" fillId="12" borderId="0" xfId="0" applyFont="1" applyFill="1" applyBorder="1" applyAlignment="1">
      <alignment horizontal="left" vertical="top" wrapText="1" indent="1"/>
    </xf>
    <xf numFmtId="0" fontId="34" fillId="12" borderId="0" xfId="0" applyFont="1" applyFill="1" applyBorder="1"/>
    <xf numFmtId="3" fontId="34" fillId="12" borderId="0" xfId="211" applyNumberFormat="1" applyFont="1" applyFill="1" applyBorder="1" applyAlignment="1">
      <alignment horizontal="right"/>
    </xf>
    <xf numFmtId="164" fontId="34" fillId="12" borderId="0" xfId="2" applyNumberFormat="1" applyFont="1" applyFill="1" applyBorder="1" applyAlignment="1">
      <alignment horizontal="right"/>
    </xf>
    <xf numFmtId="175" fontId="34" fillId="12" borderId="0" xfId="211" applyNumberFormat="1" applyFont="1" applyFill="1" applyBorder="1" applyAlignment="1">
      <alignment horizontal="right"/>
    </xf>
    <xf numFmtId="0" fontId="34" fillId="0" borderId="0" xfId="0" applyFont="1" applyBorder="1" applyAlignment="1">
      <alignment horizontal="left" vertical="top" wrapText="1" indent="1"/>
    </xf>
    <xf numFmtId="0" fontId="50" fillId="0" borderId="0" xfId="0" applyFont="1" applyBorder="1"/>
    <xf numFmtId="3" fontId="50" fillId="0" borderId="0" xfId="211" applyNumberFormat="1" applyFont="1" applyBorder="1" applyAlignment="1">
      <alignment horizontal="right"/>
    </xf>
    <xf numFmtId="164" fontId="50" fillId="0" borderId="0" xfId="2" applyNumberFormat="1" applyFont="1" applyBorder="1" applyAlignment="1">
      <alignment horizontal="right"/>
    </xf>
    <xf numFmtId="175" fontId="50" fillId="0" borderId="0" xfId="211" applyNumberFormat="1" applyFont="1" applyBorder="1" applyAlignment="1">
      <alignment horizontal="right"/>
    </xf>
    <xf numFmtId="0" fontId="34" fillId="12" borderId="0" xfId="0" applyFont="1" applyFill="1" applyBorder="1" applyAlignment="1">
      <alignment horizontal="left" indent="1"/>
    </xf>
    <xf numFmtId="0" fontId="33" fillId="12" borderId="0" xfId="0" applyFont="1" applyFill="1" applyBorder="1"/>
    <xf numFmtId="3" fontId="33" fillId="12" borderId="0" xfId="211" applyNumberFormat="1" applyFont="1" applyFill="1" applyBorder="1" applyAlignment="1">
      <alignment horizontal="right"/>
    </xf>
    <xf numFmtId="164" fontId="33" fillId="12" borderId="0" xfId="2" applyNumberFormat="1" applyFont="1" applyFill="1" applyBorder="1" applyAlignment="1">
      <alignment horizontal="right"/>
    </xf>
    <xf numFmtId="175" fontId="33" fillId="12" borderId="0" xfId="211" applyNumberFormat="1" applyFont="1" applyFill="1" applyBorder="1" applyAlignment="1">
      <alignment horizontal="right"/>
    </xf>
    <xf numFmtId="0" fontId="34" fillId="0" borderId="0" xfId="0" applyFont="1" applyBorder="1" applyAlignment="1">
      <alignment horizontal="left" indent="1"/>
    </xf>
    <xf numFmtId="0" fontId="33" fillId="0" borderId="0" xfId="0" applyFont="1" applyBorder="1"/>
    <xf numFmtId="3" fontId="33" fillId="0" borderId="0" xfId="211" applyNumberFormat="1" applyFont="1" applyBorder="1" applyAlignment="1">
      <alignment horizontal="right"/>
    </xf>
    <xf numFmtId="164" fontId="33" fillId="0" borderId="0" xfId="2" applyNumberFormat="1" applyFont="1" applyBorder="1" applyAlignment="1">
      <alignment horizontal="right"/>
    </xf>
    <xf numFmtId="175" fontId="33" fillId="0" borderId="0" xfId="211" applyNumberFormat="1" applyFont="1" applyBorder="1" applyAlignment="1">
      <alignment horizontal="right"/>
    </xf>
    <xf numFmtId="0" fontId="34" fillId="0" borderId="0" xfId="0" applyFont="1" applyBorder="1" applyAlignment="1">
      <alignment horizontal="left" vertical="top" wrapText="1"/>
    </xf>
    <xf numFmtId="0" fontId="50" fillId="12" borderId="0" xfId="0" applyFont="1" applyFill="1" applyBorder="1"/>
    <xf numFmtId="3" fontId="50" fillId="12" borderId="0" xfId="211" applyNumberFormat="1" applyFont="1" applyFill="1" applyBorder="1" applyAlignment="1">
      <alignment horizontal="right"/>
    </xf>
    <xf numFmtId="164" fontId="50" fillId="12" borderId="0" xfId="2" applyNumberFormat="1" applyFont="1" applyFill="1" applyBorder="1" applyAlignment="1">
      <alignment horizontal="right"/>
    </xf>
    <xf numFmtId="175" fontId="50" fillId="12" borderId="0" xfId="211" applyNumberFormat="1" applyFont="1" applyFill="1" applyBorder="1" applyAlignment="1">
      <alignment horizontal="right"/>
    </xf>
    <xf numFmtId="3" fontId="30" fillId="12" borderId="0" xfId="211" applyNumberFormat="1" applyFont="1" applyFill="1" applyBorder="1" applyAlignment="1">
      <alignment horizontal="right"/>
    </xf>
    <xf numFmtId="175" fontId="30" fillId="12" borderId="0" xfId="211" applyNumberFormat="1" applyFont="1" applyFill="1" applyBorder="1" applyAlignment="1">
      <alignment horizontal="right"/>
    </xf>
    <xf numFmtId="0" fontId="20" fillId="0" borderId="0" xfId="0" applyFont="1" applyBorder="1"/>
    <xf numFmtId="3" fontId="20" fillId="0" borderId="0" xfId="211" applyNumberFormat="1" applyFont="1" applyBorder="1" applyAlignment="1">
      <alignment horizontal="right"/>
    </xf>
    <xf numFmtId="164" fontId="20" fillId="0" borderId="0" xfId="0" applyNumberFormat="1" applyFont="1" applyBorder="1" applyAlignment="1">
      <alignment horizontal="right"/>
    </xf>
    <xf numFmtId="175" fontId="20" fillId="0" borderId="0" xfId="211" applyNumberFormat="1" applyFont="1" applyBorder="1" applyAlignment="1">
      <alignment horizontal="right"/>
    </xf>
    <xf numFmtId="0" fontId="31" fillId="12" borderId="0" xfId="0" applyFont="1" applyFill="1" applyBorder="1"/>
    <xf numFmtId="3" fontId="31" fillId="12" borderId="0" xfId="211" applyNumberFormat="1" applyFont="1" applyFill="1" applyBorder="1" applyAlignment="1">
      <alignment horizontal="right"/>
    </xf>
    <xf numFmtId="164" fontId="31" fillId="12" borderId="0" xfId="2" applyNumberFormat="1" applyFont="1" applyFill="1" applyBorder="1" applyAlignment="1">
      <alignment horizontal="right"/>
    </xf>
    <xf numFmtId="175" fontId="31" fillId="12" borderId="0" xfId="211" applyNumberFormat="1" applyFont="1" applyFill="1" applyBorder="1" applyAlignment="1">
      <alignment horizontal="right"/>
    </xf>
    <xf numFmtId="0" fontId="31" fillId="0" borderId="0" xfId="0" applyFont="1" applyBorder="1"/>
    <xf numFmtId="3" fontId="31" fillId="0" borderId="0" xfId="211" applyNumberFormat="1" applyFont="1" applyBorder="1" applyAlignment="1">
      <alignment horizontal="right"/>
    </xf>
    <xf numFmtId="164" fontId="31" fillId="0" borderId="0" xfId="2" applyNumberFormat="1" applyFont="1" applyBorder="1" applyAlignment="1">
      <alignment horizontal="right"/>
    </xf>
    <xf numFmtId="175" fontId="31" fillId="0" borderId="0" xfId="211" applyNumberFormat="1" applyFont="1" applyBorder="1" applyAlignment="1">
      <alignment horizontal="right"/>
    </xf>
    <xf numFmtId="164" fontId="31" fillId="12" borderId="0" xfId="2" applyNumberFormat="1" applyFont="1" applyFill="1" applyBorder="1"/>
    <xf numFmtId="164" fontId="31" fillId="0" borderId="0" xfId="2" applyNumberFormat="1" applyFont="1" applyBorder="1"/>
    <xf numFmtId="0" fontId="30" fillId="0" borderId="0" xfId="7" applyFont="1"/>
    <xf numFmtId="164" fontId="1" fillId="12" borderId="0" xfId="2" applyNumberFormat="1" applyFont="1" applyFill="1" applyBorder="1"/>
    <xf numFmtId="164" fontId="1" fillId="0" borderId="0" xfId="2" applyNumberFormat="1" applyFont="1" applyBorder="1"/>
    <xf numFmtId="164" fontId="33" fillId="12" borderId="0" xfId="2" applyNumberFormat="1" applyFont="1" applyFill="1" applyBorder="1"/>
    <xf numFmtId="164" fontId="33" fillId="0" borderId="0" xfId="2" applyNumberFormat="1" applyFont="1" applyBorder="1"/>
    <xf numFmtId="1" fontId="34" fillId="0" borderId="0" xfId="1" applyNumberFormat="1" applyFont="1" applyFill="1"/>
    <xf numFmtId="164" fontId="34" fillId="0" borderId="0" xfId="2" applyNumberFormat="1" applyFont="1" applyFill="1"/>
    <xf numFmtId="1" fontId="33" fillId="0" borderId="0" xfId="1" applyNumberFormat="1" applyFont="1" applyFill="1"/>
    <xf numFmtId="164" fontId="33" fillId="0" borderId="0" xfId="2" applyNumberFormat="1" applyFont="1" applyFill="1"/>
    <xf numFmtId="0" fontId="3" fillId="0" borderId="0" xfId="0" applyFont="1" applyBorder="1" applyAlignment="1">
      <alignment horizontal="center"/>
    </xf>
    <xf numFmtId="0" fontId="0" fillId="0" borderId="0" xfId="0" applyFill="1" applyAlignment="1">
      <alignment horizontal="center"/>
    </xf>
    <xf numFmtId="1" fontId="34" fillId="12" borderId="0" xfId="1" applyNumberFormat="1" applyFont="1" applyFill="1" applyBorder="1" applyAlignment="1">
      <alignment horizontal="right"/>
    </xf>
    <xf numFmtId="1" fontId="33" fillId="12" borderId="0" xfId="1" applyNumberFormat="1" applyFont="1" applyFill="1" applyBorder="1" applyAlignment="1">
      <alignment horizontal="right"/>
    </xf>
    <xf numFmtId="1" fontId="0" fillId="12" borderId="0" xfId="1" applyNumberFormat="1" applyFont="1" applyFill="1" applyBorder="1" applyAlignment="1">
      <alignment horizontal="right"/>
    </xf>
    <xf numFmtId="175" fontId="0" fillId="12" borderId="0" xfId="1" applyNumberFormat="1" applyFont="1" applyFill="1" applyBorder="1" applyAlignment="1">
      <alignment horizontal="right"/>
    </xf>
    <xf numFmtId="1" fontId="0" fillId="0" borderId="0" xfId="1" applyNumberFormat="1" applyFont="1" applyBorder="1" applyAlignment="1">
      <alignment horizontal="right"/>
    </xf>
    <xf numFmtId="1" fontId="52" fillId="0" borderId="0" xfId="1" applyNumberFormat="1" applyFont="1" applyBorder="1" applyAlignment="1">
      <alignment horizontal="right"/>
    </xf>
    <xf numFmtId="164" fontId="52" fillId="0" borderId="0" xfId="2" applyNumberFormat="1" applyFont="1" applyBorder="1" applyAlignment="1">
      <alignment horizontal="right"/>
    </xf>
    <xf numFmtId="175" fontId="0" fillId="0" borderId="0" xfId="1" applyNumberFormat="1" applyFont="1" applyBorder="1" applyAlignment="1">
      <alignment horizontal="right"/>
    </xf>
    <xf numFmtId="1" fontId="0" fillId="0" borderId="0" xfId="0" applyNumberFormat="1" applyFill="1"/>
    <xf numFmtId="1" fontId="52" fillId="12" borderId="0" xfId="1" applyNumberFormat="1" applyFont="1" applyFill="1" applyBorder="1" applyAlignment="1">
      <alignment horizontal="right"/>
    </xf>
    <xf numFmtId="164" fontId="52" fillId="12" borderId="0" xfId="2" applyNumberFormat="1" applyFont="1" applyFill="1" applyBorder="1" applyAlignment="1">
      <alignment horizontal="right"/>
    </xf>
    <xf numFmtId="1" fontId="34" fillId="0" borderId="0" xfId="1" applyNumberFormat="1" applyFont="1" applyBorder="1" applyAlignment="1">
      <alignment horizontal="right"/>
    </xf>
    <xf numFmtId="1" fontId="33" fillId="0" borderId="0" xfId="1" applyNumberFormat="1" applyFont="1" applyBorder="1" applyAlignment="1">
      <alignment horizontal="right"/>
    </xf>
    <xf numFmtId="175" fontId="33" fillId="12" borderId="0" xfId="1" applyNumberFormat="1" applyFont="1" applyFill="1" applyBorder="1" applyAlignment="1">
      <alignment horizontal="right"/>
    </xf>
    <xf numFmtId="175" fontId="33" fillId="0" borderId="0" xfId="1" applyNumberFormat="1" applyFont="1" applyBorder="1" applyAlignment="1">
      <alignment horizontal="right"/>
    </xf>
    <xf numFmtId="1" fontId="3" fillId="0" borderId="0" xfId="1" applyNumberFormat="1" applyFont="1" applyBorder="1" applyAlignment="1">
      <alignment horizontal="right"/>
    </xf>
    <xf numFmtId="1" fontId="53" fillId="0" borderId="0" xfId="1" applyNumberFormat="1" applyFont="1" applyBorder="1" applyAlignment="1">
      <alignment horizontal="right"/>
    </xf>
    <xf numFmtId="164" fontId="53" fillId="0" borderId="0" xfId="2" applyNumberFormat="1" applyFont="1" applyBorder="1" applyAlignment="1">
      <alignment horizontal="right"/>
    </xf>
    <xf numFmtId="175" fontId="3" fillId="0" borderId="0" xfId="1" applyNumberFormat="1" applyFont="1" applyBorder="1" applyAlignment="1">
      <alignment horizontal="right"/>
    </xf>
    <xf numFmtId="1" fontId="3" fillId="12" borderId="0" xfId="1" applyNumberFormat="1" applyFont="1" applyFill="1" applyBorder="1" applyAlignment="1">
      <alignment horizontal="right"/>
    </xf>
    <xf numFmtId="1" fontId="53" fillId="12" borderId="0" xfId="1" applyNumberFormat="1" applyFont="1" applyFill="1" applyBorder="1" applyAlignment="1">
      <alignment horizontal="right"/>
    </xf>
    <xf numFmtId="164" fontId="53" fillId="12" borderId="0" xfId="2" applyNumberFormat="1" applyFont="1" applyFill="1" applyBorder="1" applyAlignment="1">
      <alignment horizontal="right"/>
    </xf>
    <xf numFmtId="175" fontId="3" fillId="12" borderId="0" xfId="1" applyNumberFormat="1" applyFont="1" applyFill="1" applyBorder="1" applyAlignment="1">
      <alignment horizontal="right"/>
    </xf>
    <xf numFmtId="3" fontId="11" fillId="0" borderId="0" xfId="2" applyNumberFormat="1" applyFont="1" applyFill="1"/>
    <xf numFmtId="164" fontId="11" fillId="0" borderId="0" xfId="2" applyNumberFormat="1" applyFont="1" applyFill="1"/>
    <xf numFmtId="0" fontId="33" fillId="0" borderId="0" xfId="0" applyFont="1" applyFill="1"/>
    <xf numFmtId="0" fontId="0" fillId="12" borderId="0" xfId="0" applyFont="1" applyFill="1" applyBorder="1" applyAlignment="1">
      <alignment wrapText="1"/>
    </xf>
    <xf numFmtId="3" fontId="3" fillId="0" borderId="0" xfId="0" applyNumberFormat="1" applyFont="1" applyBorder="1"/>
    <xf numFmtId="164" fontId="14" fillId="12" borderId="0" xfId="2" applyNumberFormat="1" applyFont="1" applyFill="1" applyBorder="1"/>
    <xf numFmtId="0" fontId="34" fillId="0" borderId="0" xfId="8" applyNumberFormat="1" applyFont="1" applyBorder="1" applyAlignment="1">
      <alignment horizontal="left" vertical="top" wrapText="1" indent="1"/>
    </xf>
    <xf numFmtId="0" fontId="34" fillId="12" borderId="0" xfId="8" applyNumberFormat="1" applyFont="1" applyFill="1" applyBorder="1" applyAlignment="1">
      <alignment horizontal="left" vertical="top" wrapText="1" indent="1"/>
    </xf>
    <xf numFmtId="0" fontId="50" fillId="0" borderId="0" xfId="0" applyFont="1" applyBorder="1" applyAlignment="1">
      <alignment vertical="center"/>
    </xf>
    <xf numFmtId="164" fontId="14" fillId="0" borderId="0" xfId="2" applyNumberFormat="1" applyFont="1" applyBorder="1"/>
    <xf numFmtId="3" fontId="7" fillId="0" borderId="0" xfId="0" applyNumberFormat="1" applyFont="1" applyBorder="1"/>
    <xf numFmtId="164" fontId="7" fillId="0" borderId="0" xfId="2" applyNumberFormat="1" applyFont="1" applyBorder="1"/>
    <xf numFmtId="3" fontId="3" fillId="12" borderId="0" xfId="0" applyNumberFormat="1" applyFont="1" applyFill="1" applyBorder="1"/>
    <xf numFmtId="0" fontId="7" fillId="12" borderId="0" xfId="0" applyFont="1" applyFill="1" applyBorder="1"/>
    <xf numFmtId="0" fontId="22" fillId="0" borderId="0" xfId="0" applyFont="1" applyBorder="1"/>
    <xf numFmtId="3" fontId="26" fillId="0" borderId="0" xfId="0" applyNumberFormat="1" applyFont="1" applyBorder="1"/>
    <xf numFmtId="164" fontId="26" fillId="0" borderId="0" xfId="2" applyNumberFormat="1" applyFont="1" applyBorder="1"/>
    <xf numFmtId="3" fontId="36" fillId="0" borderId="0" xfId="0" applyNumberFormat="1" applyFont="1" applyBorder="1"/>
    <xf numFmtId="164" fontId="36" fillId="0" borderId="0" xfId="2" applyNumberFormat="1" applyFont="1" applyBorder="1"/>
    <xf numFmtId="3" fontId="22" fillId="0" borderId="0" xfId="0" applyNumberFormat="1" applyFont="1" applyBorder="1"/>
    <xf numFmtId="164" fontId="22" fillId="0" borderId="0" xfId="2" applyNumberFormat="1" applyFont="1" applyBorder="1"/>
    <xf numFmtId="3" fontId="14" fillId="12" borderId="0" xfId="0" applyNumberFormat="1" applyFont="1" applyFill="1" applyBorder="1"/>
    <xf numFmtId="3" fontId="37" fillId="12" borderId="0" xfId="0" applyNumberFormat="1" applyFont="1" applyFill="1" applyBorder="1"/>
    <xf numFmtId="164" fontId="37" fillId="12" borderId="0" xfId="2" applyNumberFormat="1" applyFont="1" applyFill="1" applyBorder="1"/>
    <xf numFmtId="3" fontId="7" fillId="12" borderId="0" xfId="0" applyNumberFormat="1" applyFont="1" applyFill="1" applyBorder="1"/>
    <xf numFmtId="164" fontId="7" fillId="12" borderId="0" xfId="2" applyNumberFormat="1" applyFont="1" applyFill="1" applyBorder="1"/>
    <xf numFmtId="0" fontId="7" fillId="0" borderId="0" xfId="0" applyFont="1" applyBorder="1"/>
    <xf numFmtId="3" fontId="14" fillId="0" borderId="0" xfId="0" applyNumberFormat="1" applyFont="1" applyBorder="1"/>
    <xf numFmtId="3" fontId="37" fillId="0" borderId="0" xfId="0" applyNumberFormat="1" applyFont="1" applyBorder="1"/>
    <xf numFmtId="164" fontId="37" fillId="0" borderId="0" xfId="2" applyNumberFormat="1" applyFont="1" applyBorder="1"/>
    <xf numFmtId="0" fontId="94" fillId="12" borderId="0" xfId="0" applyFont="1" applyFill="1" applyBorder="1"/>
    <xf numFmtId="0" fontId="37" fillId="12" borderId="0" xfId="0" applyFont="1" applyFill="1" applyBorder="1"/>
    <xf numFmtId="3" fontId="70" fillId="12" borderId="0" xfId="0" applyNumberFormat="1" applyFont="1" applyFill="1" applyBorder="1"/>
    <xf numFmtId="164" fontId="70" fillId="12" borderId="0" xfId="2" applyNumberFormat="1" applyFont="1" applyFill="1" applyBorder="1"/>
    <xf numFmtId="0" fontId="94" fillId="0" borderId="0" xfId="0" applyFont="1" applyBorder="1"/>
    <xf numFmtId="0" fontId="37" fillId="0" borderId="0" xfId="0" applyFont="1" applyBorder="1"/>
    <xf numFmtId="3" fontId="70" fillId="0" borderId="0" xfId="0" applyNumberFormat="1" applyFont="1" applyBorder="1"/>
    <xf numFmtId="164" fontId="70" fillId="0" borderId="0" xfId="2" applyNumberFormat="1" applyFont="1" applyBorder="1"/>
    <xf numFmtId="0" fontId="22" fillId="12" borderId="0" xfId="0" applyFont="1" applyFill="1" applyBorder="1"/>
    <xf numFmtId="3" fontId="26" fillId="12" borderId="0" xfId="0" applyNumberFormat="1" applyFont="1" applyFill="1" applyBorder="1"/>
    <xf numFmtId="164" fontId="26" fillId="12" borderId="0" xfId="2" applyNumberFormat="1" applyFont="1" applyFill="1" applyBorder="1"/>
    <xf numFmtId="3" fontId="36" fillId="12" borderId="0" xfId="0" applyNumberFormat="1" applyFont="1" applyFill="1" applyBorder="1"/>
    <xf numFmtId="164" fontId="36" fillId="12" borderId="0" xfId="2" applyNumberFormat="1" applyFont="1" applyFill="1" applyBorder="1"/>
    <xf numFmtId="3" fontId="22" fillId="12" borderId="0" xfId="0" applyNumberFormat="1" applyFont="1" applyFill="1" applyBorder="1"/>
    <xf numFmtId="164" fontId="22" fillId="12" borderId="0" xfId="2" applyNumberFormat="1" applyFont="1" applyFill="1" applyBorder="1"/>
    <xf numFmtId="168" fontId="11" fillId="12" borderId="0" xfId="212" applyNumberFormat="1" applyFont="1" applyFill="1" applyBorder="1" applyAlignment="1">
      <alignment horizontal="right"/>
    </xf>
    <xf numFmtId="168" fontId="33" fillId="12" borderId="0" xfId="212" applyNumberFormat="1" applyFont="1" applyFill="1" applyBorder="1" applyAlignment="1">
      <alignment horizontal="right"/>
    </xf>
    <xf numFmtId="3" fontId="33" fillId="12" borderId="0" xfId="0" applyNumberFormat="1" applyFont="1" applyFill="1" applyBorder="1" applyAlignment="1">
      <alignment horizontal="right"/>
    </xf>
    <xf numFmtId="168" fontId="0" fillId="12" borderId="0" xfId="212" applyNumberFormat="1" applyFont="1" applyFill="1" applyBorder="1" applyAlignment="1">
      <alignment horizontal="right"/>
    </xf>
    <xf numFmtId="168" fontId="11" fillId="0" borderId="0" xfId="212" applyNumberFormat="1" applyFont="1" applyBorder="1" applyAlignment="1">
      <alignment horizontal="right"/>
    </xf>
    <xf numFmtId="164" fontId="11" fillId="0" borderId="0" xfId="2" applyNumberFormat="1" applyFont="1" applyBorder="1" applyAlignment="1">
      <alignment horizontal="right"/>
    </xf>
    <xf numFmtId="168" fontId="33" fillId="0" borderId="0" xfId="212" applyNumberFormat="1" applyFont="1" applyBorder="1" applyAlignment="1">
      <alignment horizontal="right"/>
    </xf>
    <xf numFmtId="3" fontId="33" fillId="0" borderId="0" xfId="0" applyNumberFormat="1" applyFont="1" applyBorder="1" applyAlignment="1">
      <alignment horizontal="right"/>
    </xf>
    <xf numFmtId="168" fontId="0" fillId="0" borderId="0" xfId="212" applyNumberFormat="1" applyFont="1" applyBorder="1" applyAlignment="1">
      <alignment horizontal="right"/>
    </xf>
    <xf numFmtId="168" fontId="30" fillId="12" borderId="0" xfId="212" applyNumberFormat="1" applyFont="1" applyFill="1" applyBorder="1" applyAlignment="1">
      <alignment horizontal="right"/>
    </xf>
    <xf numFmtId="168" fontId="31" fillId="12" borderId="0" xfId="212" applyNumberFormat="1" applyFont="1" applyFill="1" applyBorder="1" applyAlignment="1">
      <alignment horizontal="right"/>
    </xf>
    <xf numFmtId="3" fontId="31" fillId="12" borderId="0" xfId="0" applyNumberFormat="1" applyFont="1" applyFill="1" applyBorder="1" applyAlignment="1">
      <alignment horizontal="right"/>
    </xf>
    <xf numFmtId="168" fontId="3" fillId="12" borderId="0" xfId="212" applyNumberFormat="1" applyFont="1" applyFill="1" applyBorder="1" applyAlignment="1">
      <alignment horizontal="right"/>
    </xf>
    <xf numFmtId="168" fontId="30" fillId="0" borderId="0" xfId="212" applyNumberFormat="1" applyFont="1" applyBorder="1" applyAlignment="1">
      <alignment horizontal="right"/>
    </xf>
    <xf numFmtId="168" fontId="31" fillId="0" borderId="0" xfId="212" applyNumberFormat="1" applyFont="1" applyBorder="1" applyAlignment="1">
      <alignment horizontal="right"/>
    </xf>
    <xf numFmtId="3" fontId="31" fillId="0" borderId="0" xfId="0" applyNumberFormat="1" applyFont="1" applyBorder="1" applyAlignment="1">
      <alignment horizontal="right"/>
    </xf>
    <xf numFmtId="168" fontId="3" fillId="0" borderId="0" xfId="212" applyNumberFormat="1" applyFont="1" applyBorder="1" applyAlignment="1">
      <alignment horizontal="right"/>
    </xf>
    <xf numFmtId="0" fontId="16" fillId="0" borderId="0" xfId="7" applyFont="1"/>
    <xf numFmtId="0" fontId="75" fillId="0" borderId="0" xfId="0" applyFont="1" applyBorder="1" applyAlignment="1">
      <alignment wrapText="1"/>
    </xf>
    <xf numFmtId="0" fontId="3" fillId="0" borderId="0" xfId="0" applyFont="1" applyBorder="1" applyAlignment="1">
      <alignment horizontal="right" wrapText="1"/>
    </xf>
    <xf numFmtId="3" fontId="30" fillId="0" borderId="0" xfId="0" applyNumberFormat="1" applyFont="1" applyBorder="1" applyAlignment="1">
      <alignment horizontal="right"/>
    </xf>
    <xf numFmtId="0" fontId="0" fillId="0" borderId="0" xfId="0" applyAlignment="1">
      <alignment horizontal="right"/>
    </xf>
    <xf numFmtId="3" fontId="11" fillId="12" borderId="0" xfId="0" applyNumberFormat="1" applyFont="1" applyFill="1" applyBorder="1"/>
    <xf numFmtId="164" fontId="11" fillId="12" borderId="0" xfId="2" applyNumberFormat="1" applyFont="1" applyFill="1" applyBorder="1"/>
    <xf numFmtId="3" fontId="33" fillId="12" borderId="0" xfId="0" applyNumberFormat="1" applyFont="1" applyFill="1" applyBorder="1"/>
    <xf numFmtId="3" fontId="0" fillId="12" borderId="0" xfId="0" applyNumberFormat="1" applyFill="1" applyBorder="1"/>
    <xf numFmtId="3" fontId="11" fillId="0" borderId="0" xfId="0" applyNumberFormat="1" applyFont="1" applyBorder="1"/>
    <xf numFmtId="164" fontId="11" fillId="0" borderId="0" xfId="2" applyNumberFormat="1" applyFont="1" applyBorder="1"/>
    <xf numFmtId="3" fontId="33" fillId="0" borderId="0" xfId="0" applyNumberFormat="1" applyFont="1" applyBorder="1"/>
    <xf numFmtId="3" fontId="0" fillId="0" borderId="0" xfId="0" applyNumberFormat="1" applyBorder="1"/>
    <xf numFmtId="0" fontId="33" fillId="12" borderId="0" xfId="0" applyFont="1" applyFill="1" applyBorder="1" applyAlignment="1">
      <alignment wrapText="1"/>
    </xf>
    <xf numFmtId="0" fontId="33" fillId="0" borderId="0" xfId="0" applyFont="1" applyBorder="1" applyAlignment="1">
      <alignment wrapText="1"/>
    </xf>
    <xf numFmtId="0" fontId="3" fillId="12" borderId="0" xfId="0" applyFont="1" applyFill="1" applyBorder="1" applyAlignment="1">
      <alignment wrapText="1"/>
    </xf>
    <xf numFmtId="3" fontId="31" fillId="12" borderId="0" xfId="0" applyNumberFormat="1" applyFont="1" applyFill="1" applyBorder="1"/>
    <xf numFmtId="3" fontId="0" fillId="12" borderId="0" xfId="2" applyNumberFormat="1" applyFont="1" applyFill="1" applyBorder="1"/>
    <xf numFmtId="3" fontId="0" fillId="0" borderId="0" xfId="2" applyNumberFormat="1" applyFont="1" applyBorder="1"/>
    <xf numFmtId="0" fontId="30" fillId="0" borderId="0" xfId="0" applyFont="1" applyFill="1" applyAlignment="1">
      <alignment vertical="center"/>
    </xf>
    <xf numFmtId="1" fontId="0" fillId="0" borderId="0" xfId="2" applyNumberFormat="1" applyFont="1" applyFill="1"/>
    <xf numFmtId="0" fontId="0" fillId="12" borderId="0" xfId="0" applyFont="1" applyFill="1" applyBorder="1" applyAlignment="1"/>
    <xf numFmtId="0" fontId="31" fillId="0" borderId="0" xfId="0" applyFont="1" applyBorder="1" applyAlignment="1">
      <alignment horizontal="right"/>
    </xf>
    <xf numFmtId="0" fontId="0" fillId="0" borderId="0" xfId="0" applyFont="1" applyFill="1" applyAlignment="1">
      <alignment horizontal="right"/>
    </xf>
    <xf numFmtId="3" fontId="0" fillId="12" borderId="0" xfId="0" applyNumberFormat="1" applyFont="1" applyFill="1" applyBorder="1"/>
    <xf numFmtId="3" fontId="3" fillId="12" borderId="0" xfId="2" applyNumberFormat="1" applyFont="1" applyFill="1" applyBorder="1"/>
    <xf numFmtId="0" fontId="75" fillId="12" borderId="2" xfId="0" applyFont="1" applyFill="1" applyBorder="1" applyAlignment="1"/>
    <xf numFmtId="0" fontId="9" fillId="12" borderId="2" xfId="0" applyFont="1" applyFill="1" applyBorder="1" applyAlignment="1">
      <alignment vertical="center"/>
    </xf>
    <xf numFmtId="3" fontId="9" fillId="12" borderId="3" xfId="0" applyNumberFormat="1" applyFont="1" applyFill="1" applyBorder="1" applyAlignment="1">
      <alignment horizontal="right" vertical="center"/>
    </xf>
    <xf numFmtId="0" fontId="9" fillId="0" borderId="2" xfId="0" applyFont="1" applyBorder="1" applyAlignment="1">
      <alignment vertical="center"/>
    </xf>
    <xf numFmtId="0" fontId="50" fillId="12" borderId="2" xfId="0" applyFont="1" applyFill="1" applyBorder="1" applyAlignment="1">
      <alignment horizontal="left" vertical="center" indent="1"/>
    </xf>
    <xf numFmtId="172" fontId="9" fillId="12" borderId="1" xfId="213" applyNumberFormat="1" applyFont="1" applyFill="1" applyBorder="1" applyAlignment="1">
      <alignment horizontal="right" vertical="center" wrapText="1"/>
    </xf>
    <xf numFmtId="0" fontId="50" fillId="0" borderId="2" xfId="0" applyFont="1" applyBorder="1" applyAlignment="1">
      <alignment horizontal="left" vertical="center" indent="1"/>
    </xf>
    <xf numFmtId="172" fontId="9" fillId="0" borderId="1" xfId="213" applyNumberFormat="1" applyFont="1" applyBorder="1" applyAlignment="1">
      <alignment horizontal="right" vertical="center" wrapText="1"/>
    </xf>
    <xf numFmtId="0" fontId="77" fillId="12" borderId="2" xfId="214" applyNumberFormat="1" applyFont="1" applyFill="1" applyBorder="1" applyAlignment="1">
      <alignment vertical="top" wrapText="1"/>
    </xf>
    <xf numFmtId="172" fontId="20" fillId="0" borderId="1" xfId="215" applyNumberFormat="1" applyFont="1" applyBorder="1" applyAlignment="1">
      <alignment horizontal="right" vertical="center" wrapText="1"/>
    </xf>
    <xf numFmtId="0" fontId="9" fillId="0" borderId="2" xfId="216" applyNumberFormat="1" applyFont="1" applyBorder="1" applyAlignment="1">
      <alignment vertical="top" wrapText="1"/>
    </xf>
    <xf numFmtId="172" fontId="9" fillId="0" borderId="1" xfId="213" applyNumberFormat="1" applyFont="1" applyBorder="1" applyAlignment="1">
      <alignment horizontal="right" vertical="center"/>
    </xf>
    <xf numFmtId="0" fontId="9" fillId="12" borderId="2" xfId="217" applyNumberFormat="1" applyFont="1" applyFill="1" applyBorder="1" applyAlignment="1">
      <alignment horizontal="left" vertical="top" wrapText="1"/>
    </xf>
    <xf numFmtId="172" fontId="9" fillId="12" borderId="1" xfId="213" applyNumberFormat="1" applyFont="1" applyFill="1" applyBorder="1" applyAlignment="1">
      <alignment horizontal="right" vertical="center"/>
    </xf>
    <xf numFmtId="0" fontId="33" fillId="0" borderId="2" xfId="217" applyNumberFormat="1" applyFont="1" applyBorder="1" applyAlignment="1">
      <alignment vertical="top" wrapText="1"/>
    </xf>
    <xf numFmtId="172" fontId="33" fillId="0" borderId="1" xfId="213" applyNumberFormat="1" applyFont="1" applyBorder="1" applyAlignment="1">
      <alignment horizontal="right" vertical="center"/>
    </xf>
    <xf numFmtId="0" fontId="33" fillId="12" borderId="2" xfId="217" applyNumberFormat="1" applyFont="1" applyFill="1" applyBorder="1" applyAlignment="1">
      <alignment vertical="top" wrapText="1"/>
    </xf>
    <xf numFmtId="172" fontId="33" fillId="12" borderId="1" xfId="213" applyNumberFormat="1" applyFont="1" applyFill="1" applyBorder="1" applyAlignment="1">
      <alignment horizontal="right" vertical="center"/>
    </xf>
    <xf numFmtId="0" fontId="20" fillId="0" borderId="2" xfId="217" applyNumberFormat="1" applyFont="1" applyBorder="1" applyAlignment="1">
      <alignment vertical="top" wrapText="1"/>
    </xf>
    <xf numFmtId="172" fontId="20" fillId="0" borderId="1" xfId="215" applyNumberFormat="1" applyFont="1" applyBorder="1" applyAlignment="1">
      <alignment horizontal="right" vertical="center"/>
    </xf>
    <xf numFmtId="0" fontId="75" fillId="12" borderId="2" xfId="0" applyFont="1" applyFill="1" applyBorder="1" applyAlignment="1">
      <alignment wrapText="1"/>
    </xf>
    <xf numFmtId="0" fontId="77" fillId="0" borderId="2" xfId="218" applyNumberFormat="1" applyFont="1" applyBorder="1" applyAlignment="1">
      <alignment horizontal="left" vertical="top"/>
    </xf>
    <xf numFmtId="164" fontId="77" fillId="0" borderId="1" xfId="2" applyNumberFormat="1" applyFont="1" applyBorder="1" applyAlignment="1">
      <alignment vertical="center"/>
    </xf>
    <xf numFmtId="0" fontId="77" fillId="12" borderId="2" xfId="218" applyNumberFormat="1" applyFont="1" applyFill="1" applyBorder="1" applyAlignment="1">
      <alignment horizontal="left" vertical="top"/>
    </xf>
    <xf numFmtId="164" fontId="77" fillId="12" borderId="1" xfId="2" applyNumberFormat="1" applyFont="1" applyFill="1" applyBorder="1" applyAlignment="1">
      <alignment vertical="center"/>
    </xf>
    <xf numFmtId="0" fontId="11" fillId="12" borderId="0" xfId="0" applyFont="1" applyFill="1" applyBorder="1" applyAlignment="1">
      <alignment wrapText="1"/>
    </xf>
    <xf numFmtId="0" fontId="11" fillId="0" borderId="0" xfId="0" applyFont="1" applyBorder="1" applyAlignment="1">
      <alignment wrapText="1"/>
    </xf>
    <xf numFmtId="0" fontId="95" fillId="0" borderId="0" xfId="0" applyFont="1" applyFill="1" applyAlignment="1">
      <alignment vertical="center"/>
    </xf>
    <xf numFmtId="0" fontId="33" fillId="0" borderId="0" xfId="0" applyFont="1" applyFill="1" applyBorder="1" applyAlignment="1">
      <alignment wrapText="1"/>
    </xf>
    <xf numFmtId="164" fontId="33" fillId="0" borderId="0" xfId="2" applyNumberFormat="1" applyFont="1" applyFill="1" applyBorder="1"/>
    <xf numFmtId="164" fontId="0" fillId="0" borderId="0" xfId="0" applyNumberFormat="1" applyFill="1"/>
    <xf numFmtId="164" fontId="50" fillId="0" borderId="0" xfId="0" applyNumberFormat="1" applyFont="1" applyBorder="1" applyAlignment="1">
      <alignment horizontal="right" vertical="center"/>
    </xf>
    <xf numFmtId="3" fontId="50" fillId="0" borderId="0" xfId="0" applyNumberFormat="1" applyFont="1" applyBorder="1" applyAlignment="1">
      <alignment horizontal="right" vertical="center"/>
    </xf>
    <xf numFmtId="164" fontId="50" fillId="12" borderId="0" xfId="0" applyNumberFormat="1" applyFont="1" applyFill="1" applyBorder="1" applyAlignment="1">
      <alignment horizontal="right" vertical="center"/>
    </xf>
    <xf numFmtId="3" fontId="50" fillId="12" borderId="0" xfId="0" applyNumberFormat="1" applyFont="1" applyFill="1" applyBorder="1" applyAlignment="1">
      <alignment horizontal="right" vertical="center"/>
    </xf>
    <xf numFmtId="164" fontId="20" fillId="12" borderId="0" xfId="0" applyNumberFormat="1" applyFont="1" applyFill="1" applyBorder="1" applyAlignment="1">
      <alignment horizontal="right" vertical="center"/>
    </xf>
    <xf numFmtId="3" fontId="20" fillId="12" borderId="0" xfId="0" applyNumberFormat="1" applyFont="1" applyFill="1" applyBorder="1" applyAlignment="1">
      <alignment horizontal="right" vertical="center"/>
    </xf>
    <xf numFmtId="164" fontId="3" fillId="0" borderId="1" xfId="2" applyNumberFormat="1" applyFont="1" applyBorder="1" applyAlignment="1">
      <alignment horizontal="right"/>
    </xf>
    <xf numFmtId="0" fontId="9" fillId="12" borderId="0" xfId="0" applyFont="1" applyFill="1" applyBorder="1" applyAlignment="1">
      <alignment horizontal="left" wrapText="1" indent="1"/>
    </xf>
    <xf numFmtId="0" fontId="0" fillId="0" borderId="0" xfId="0" applyBorder="1" applyAlignment="1">
      <alignment horizontal="left" wrapText="1" indent="1"/>
    </xf>
    <xf numFmtId="0" fontId="96" fillId="0" borderId="1" xfId="0" applyFont="1" applyBorder="1"/>
    <xf numFmtId="0" fontId="0" fillId="12" borderId="0" xfId="0" applyFont="1" applyFill="1" applyBorder="1" applyAlignment="1">
      <alignment horizontal="left" wrapText="1" indent="1"/>
    </xf>
    <xf numFmtId="0" fontId="96" fillId="12" borderId="1" xfId="0" applyFont="1" applyFill="1" applyBorder="1"/>
    <xf numFmtId="0" fontId="0" fillId="0" borderId="0" xfId="0" applyFont="1" applyBorder="1" applyAlignment="1">
      <alignment horizontal="left" wrapText="1" indent="1"/>
    </xf>
    <xf numFmtId="0" fontId="50" fillId="12" borderId="0" xfId="0" applyFont="1" applyFill="1" applyBorder="1" applyAlignment="1">
      <alignment horizontal="left" wrapText="1" indent="1"/>
    </xf>
    <xf numFmtId="0" fontId="52" fillId="0" borderId="0" xfId="0" applyFont="1" applyBorder="1" applyAlignment="1">
      <alignment horizontal="left" wrapText="1" indent="1"/>
    </xf>
    <xf numFmtId="0" fontId="52" fillId="12" borderId="0" xfId="0" applyFont="1" applyFill="1" applyBorder="1" applyAlignment="1">
      <alignment horizontal="left" wrapText="1" indent="1"/>
    </xf>
    <xf numFmtId="0" fontId="30" fillId="12" borderId="0" xfId="0" applyFont="1" applyFill="1" applyBorder="1" applyAlignment="1">
      <alignment wrapText="1"/>
    </xf>
    <xf numFmtId="0" fontId="97" fillId="0" borderId="1" xfId="0" applyFont="1" applyBorder="1"/>
    <xf numFmtId="0" fontId="97" fillId="12" borderId="1" xfId="0" applyFont="1" applyFill="1" applyBorder="1"/>
    <xf numFmtId="0" fontId="3" fillId="0" borderId="0" xfId="0" applyFont="1" applyBorder="1" applyAlignment="1"/>
    <xf numFmtId="0" fontId="9" fillId="12" borderId="0" xfId="219" applyNumberFormat="1" applyFont="1" applyFill="1" applyBorder="1" applyAlignment="1">
      <alignment vertical="top"/>
    </xf>
    <xf numFmtId="171" fontId="9" fillId="12" borderId="0" xfId="220" applyNumberFormat="1" applyFont="1" applyFill="1" applyBorder="1" applyAlignment="1">
      <alignment horizontal="right" vertical="center"/>
    </xf>
    <xf numFmtId="164" fontId="9" fillId="12" borderId="0" xfId="2" applyNumberFormat="1" applyFont="1" applyFill="1" applyBorder="1" applyAlignment="1">
      <alignment horizontal="right" vertical="center"/>
    </xf>
    <xf numFmtId="171" fontId="9" fillId="12" borderId="0" xfId="221" applyNumberFormat="1" applyFont="1" applyFill="1" applyBorder="1" applyAlignment="1">
      <alignment horizontal="right" vertical="center"/>
    </xf>
    <xf numFmtId="171" fontId="9" fillId="12" borderId="0" xfId="222" applyNumberFormat="1" applyFont="1" applyFill="1" applyBorder="1" applyAlignment="1">
      <alignment horizontal="right" vertical="center"/>
    </xf>
    <xf numFmtId="171" fontId="9" fillId="12" borderId="0" xfId="223" applyNumberFormat="1" applyFont="1" applyFill="1" applyBorder="1" applyAlignment="1">
      <alignment horizontal="right" vertical="center"/>
    </xf>
    <xf numFmtId="171" fontId="0" fillId="12" borderId="0" xfId="0" applyNumberFormat="1" applyFont="1" applyFill="1" applyBorder="1" applyAlignment="1"/>
    <xf numFmtId="171" fontId="9" fillId="0" borderId="0" xfId="221" applyNumberFormat="1" applyFont="1" applyBorder="1" applyAlignment="1">
      <alignment horizontal="right" vertical="center"/>
    </xf>
    <xf numFmtId="171" fontId="0" fillId="0" borderId="0" xfId="0" applyNumberFormat="1" applyFont="1" applyBorder="1" applyAlignment="1"/>
    <xf numFmtId="0" fontId="33" fillId="12" borderId="0" xfId="0" applyFont="1" applyFill="1" applyBorder="1" applyAlignment="1"/>
    <xf numFmtId="171" fontId="33" fillId="12" borderId="0" xfId="224" applyNumberFormat="1" applyFont="1" applyFill="1" applyBorder="1" applyAlignment="1">
      <alignment horizontal="right" vertical="center"/>
    </xf>
    <xf numFmtId="164" fontId="33" fillId="12" borderId="0" xfId="2" applyNumberFormat="1" applyFont="1" applyFill="1" applyBorder="1" applyAlignment="1">
      <alignment horizontal="right" vertical="center"/>
    </xf>
    <xf numFmtId="171" fontId="33" fillId="12" borderId="0" xfId="221" applyNumberFormat="1" applyFont="1" applyFill="1" applyBorder="1" applyAlignment="1">
      <alignment horizontal="right" vertical="center"/>
    </xf>
    <xf numFmtId="171" fontId="33" fillId="12" borderId="0" xfId="225" applyNumberFormat="1" applyFont="1" applyFill="1" applyBorder="1" applyAlignment="1">
      <alignment horizontal="right" vertical="center"/>
    </xf>
    <xf numFmtId="171" fontId="33" fillId="12" borderId="0" xfId="223" applyNumberFormat="1" applyFont="1" applyFill="1" applyBorder="1" applyAlignment="1">
      <alignment horizontal="right" vertical="center"/>
    </xf>
    <xf numFmtId="171" fontId="33" fillId="12" borderId="0" xfId="0" applyNumberFormat="1" applyFont="1" applyFill="1" applyBorder="1" applyAlignment="1"/>
    <xf numFmtId="0" fontId="33" fillId="0" borderId="0" xfId="0" applyFont="1" applyAlignment="1"/>
    <xf numFmtId="0" fontId="33" fillId="0" borderId="0" xfId="0" applyFont="1" applyBorder="1" applyAlignment="1"/>
    <xf numFmtId="171" fontId="33" fillId="0" borderId="0" xfId="224" applyNumberFormat="1" applyFont="1" applyBorder="1" applyAlignment="1">
      <alignment horizontal="right" vertical="center"/>
    </xf>
    <xf numFmtId="171" fontId="33" fillId="0" borderId="0" xfId="221" applyNumberFormat="1" applyFont="1" applyBorder="1" applyAlignment="1">
      <alignment horizontal="right" vertical="center"/>
    </xf>
    <xf numFmtId="171" fontId="33" fillId="0" borderId="0" xfId="225" applyNumberFormat="1" applyFont="1" applyBorder="1" applyAlignment="1">
      <alignment horizontal="right" vertical="center"/>
    </xf>
    <xf numFmtId="171" fontId="33" fillId="0" borderId="0" xfId="223" applyNumberFormat="1" applyFont="1" applyBorder="1" applyAlignment="1">
      <alignment horizontal="right" vertical="center"/>
    </xf>
    <xf numFmtId="171" fontId="33" fillId="0" borderId="0" xfId="0" applyNumberFormat="1" applyFont="1" applyBorder="1" applyAlignment="1"/>
    <xf numFmtId="0" fontId="3" fillId="12" borderId="0" xfId="0" applyFont="1" applyFill="1" applyBorder="1" applyAlignment="1"/>
    <xf numFmtId="171" fontId="20" fillId="12" borderId="0" xfId="224" applyNumberFormat="1" applyFont="1" applyFill="1" applyBorder="1" applyAlignment="1">
      <alignment horizontal="right" vertical="center"/>
    </xf>
    <xf numFmtId="164" fontId="20" fillId="12" borderId="0" xfId="2" applyNumberFormat="1" applyFont="1" applyFill="1" applyBorder="1" applyAlignment="1">
      <alignment horizontal="right" vertical="center"/>
    </xf>
    <xf numFmtId="171" fontId="20" fillId="12" borderId="0" xfId="221" applyNumberFormat="1" applyFont="1" applyFill="1" applyBorder="1" applyAlignment="1">
      <alignment horizontal="right" vertical="center"/>
    </xf>
    <xf numFmtId="171" fontId="20" fillId="12" borderId="0" xfId="225" applyNumberFormat="1" applyFont="1" applyFill="1" applyBorder="1" applyAlignment="1">
      <alignment horizontal="right" vertical="center"/>
    </xf>
    <xf numFmtId="171" fontId="20" fillId="12" borderId="0" xfId="223" applyNumberFormat="1" applyFont="1" applyFill="1" applyBorder="1" applyAlignment="1">
      <alignment horizontal="right" vertical="center"/>
    </xf>
    <xf numFmtId="171" fontId="3" fillId="12" borderId="0" xfId="0" applyNumberFormat="1" applyFont="1" applyFill="1" applyBorder="1" applyAlignment="1"/>
    <xf numFmtId="171" fontId="0" fillId="12" borderId="0" xfId="0" applyNumberFormat="1" applyFont="1" applyFill="1" applyBorder="1"/>
    <xf numFmtId="171" fontId="9" fillId="0" borderId="0" xfId="224" applyNumberFormat="1" applyFont="1" applyBorder="1" applyAlignment="1">
      <alignment horizontal="right" vertical="center"/>
    </xf>
    <xf numFmtId="171" fontId="9" fillId="0" borderId="0" xfId="225" applyNumberFormat="1" applyFont="1" applyBorder="1" applyAlignment="1">
      <alignment horizontal="right" vertical="center"/>
    </xf>
    <xf numFmtId="171" fontId="9" fillId="0" borderId="0" xfId="223" applyNumberFormat="1" applyFont="1" applyBorder="1" applyAlignment="1">
      <alignment horizontal="right" vertical="center"/>
    </xf>
    <xf numFmtId="171" fontId="0" fillId="0" borderId="0" xfId="0" applyNumberFormat="1" applyFont="1" applyBorder="1"/>
    <xf numFmtId="171" fontId="3" fillId="12" borderId="0" xfId="0" applyNumberFormat="1" applyFont="1" applyFill="1" applyBorder="1"/>
    <xf numFmtId="164" fontId="9" fillId="0" borderId="0" xfId="2" applyNumberFormat="1" applyFont="1" applyFill="1" applyBorder="1" applyAlignment="1">
      <alignment horizontal="right" vertical="center"/>
    </xf>
    <xf numFmtId="164" fontId="20" fillId="0" borderId="0" xfId="2" applyNumberFormat="1" applyFont="1" applyFill="1" applyBorder="1" applyAlignment="1">
      <alignment horizontal="right" vertical="center"/>
    </xf>
    <xf numFmtId="0" fontId="20" fillId="0" borderId="2" xfId="0" applyFont="1" applyBorder="1" applyAlignment="1">
      <alignment vertical="center"/>
    </xf>
    <xf numFmtId="0" fontId="75" fillId="0" borderId="3" xfId="0" applyFont="1" applyBorder="1" applyAlignment="1">
      <alignment horizontal="center" wrapText="1"/>
    </xf>
    <xf numFmtId="0" fontId="75" fillId="0" borderId="1" xfId="0" applyFont="1" applyBorder="1" applyAlignment="1">
      <alignment horizontal="center" wrapText="1"/>
    </xf>
    <xf numFmtId="176" fontId="0" fillId="12" borderId="3" xfId="0" applyNumberFormat="1" applyFont="1" applyFill="1" applyBorder="1" applyAlignment="1">
      <alignment horizontal="right"/>
    </xf>
    <xf numFmtId="176" fontId="0" fillId="12" borderId="1" xfId="0" applyNumberFormat="1" applyFont="1" applyFill="1" applyBorder="1" applyAlignment="1">
      <alignment horizontal="right"/>
    </xf>
    <xf numFmtId="176" fontId="0" fillId="0" borderId="3" xfId="0" applyNumberFormat="1" applyFont="1" applyBorder="1" applyAlignment="1">
      <alignment horizontal="right"/>
    </xf>
    <xf numFmtId="176" fontId="0" fillId="0" borderId="1" xfId="0" applyNumberFormat="1" applyFont="1" applyBorder="1" applyAlignment="1">
      <alignment horizontal="right"/>
    </xf>
    <xf numFmtId="0" fontId="14" fillId="12" borderId="2" xfId="0" applyFont="1" applyFill="1" applyBorder="1" applyAlignment="1">
      <alignment vertical="center"/>
    </xf>
    <xf numFmtId="0" fontId="52" fillId="0" borderId="2" xfId="0" applyFont="1" applyBorder="1" applyAlignment="1">
      <alignment horizontal="left" indent="1"/>
    </xf>
    <xf numFmtId="0" fontId="52" fillId="12" borderId="2" xfId="0" applyFont="1" applyFill="1" applyBorder="1" applyAlignment="1">
      <alignment horizontal="left" indent="1"/>
    </xf>
    <xf numFmtId="0" fontId="20" fillId="12" borderId="2" xfId="0" applyFont="1" applyFill="1" applyBorder="1" applyAlignment="1">
      <alignment vertical="center"/>
    </xf>
    <xf numFmtId="176" fontId="3" fillId="12" borderId="3" xfId="0" applyNumberFormat="1" applyFont="1" applyFill="1" applyBorder="1" applyAlignment="1">
      <alignment horizontal="right"/>
    </xf>
    <xf numFmtId="176" fontId="3" fillId="12" borderId="1" xfId="0" applyNumberFormat="1" applyFont="1" applyFill="1" applyBorder="1" applyAlignment="1">
      <alignment horizontal="right"/>
    </xf>
    <xf numFmtId="176" fontId="3" fillId="0" borderId="3" xfId="0" applyNumberFormat="1" applyFont="1" applyBorder="1" applyAlignment="1">
      <alignment horizontal="right"/>
    </xf>
    <xf numFmtId="176" fontId="3" fillId="0" borderId="1" xfId="0" applyNumberFormat="1" applyFont="1" applyBorder="1" applyAlignment="1">
      <alignment horizontal="right"/>
    </xf>
    <xf numFmtId="176" fontId="3" fillId="7" borderId="0" xfId="0" applyNumberFormat="1" applyFont="1" applyFill="1" applyBorder="1" applyAlignment="1">
      <alignment horizontal="right"/>
    </xf>
    <xf numFmtId="176" fontId="31" fillId="7" borderId="0" xfId="0" applyNumberFormat="1" applyFont="1" applyFill="1" applyBorder="1" applyAlignment="1">
      <alignment horizontal="right"/>
    </xf>
    <xf numFmtId="176" fontId="3" fillId="0" borderId="0" xfId="0" applyNumberFormat="1" applyFont="1" applyFill="1" applyBorder="1" applyAlignment="1">
      <alignment horizontal="right"/>
    </xf>
    <xf numFmtId="0" fontId="52" fillId="12" borderId="0" xfId="0" applyFont="1" applyFill="1" applyBorder="1" applyAlignment="1">
      <alignment wrapText="1"/>
    </xf>
    <xf numFmtId="176" fontId="0" fillId="12" borderId="0" xfId="0" applyNumberFormat="1" applyFont="1" applyFill="1" applyBorder="1" applyAlignment="1">
      <alignment horizontal="right"/>
    </xf>
    <xf numFmtId="176" fontId="33" fillId="12" borderId="0" xfId="0" applyNumberFormat="1" applyFont="1" applyFill="1" applyBorder="1" applyAlignment="1">
      <alignment horizontal="right"/>
    </xf>
    <xf numFmtId="176" fontId="0" fillId="0" borderId="0" xfId="0" applyNumberFormat="1" applyFont="1" applyFill="1"/>
    <xf numFmtId="0" fontId="52" fillId="0" borderId="0" xfId="0" applyFont="1" applyBorder="1" applyAlignment="1">
      <alignment wrapText="1"/>
    </xf>
    <xf numFmtId="176" fontId="0" fillId="0" borderId="0" xfId="0" applyNumberFormat="1" applyFont="1" applyBorder="1" applyAlignment="1">
      <alignment horizontal="right"/>
    </xf>
    <xf numFmtId="176" fontId="33" fillId="0" borderId="0" xfId="0" applyNumberFormat="1" applyFont="1" applyBorder="1" applyAlignment="1">
      <alignment horizontal="right"/>
    </xf>
    <xf numFmtId="0" fontId="11" fillId="12" borderId="2" xfId="0" applyFont="1" applyFill="1" applyBorder="1" applyAlignment="1">
      <alignment wrapText="1"/>
    </xf>
    <xf numFmtId="0" fontId="52" fillId="0" borderId="2" xfId="0" applyFont="1" applyBorder="1" applyAlignment="1">
      <alignment horizontal="left" wrapText="1" indent="1"/>
    </xf>
    <xf numFmtId="0" fontId="52" fillId="12" borderId="2" xfId="0" applyFont="1" applyFill="1" applyBorder="1" applyAlignment="1">
      <alignment horizontal="left" wrapText="1" indent="1"/>
    </xf>
    <xf numFmtId="0" fontId="20" fillId="12" borderId="2" xfId="0" applyFont="1" applyFill="1" applyBorder="1" applyAlignment="1">
      <alignment vertical="center" wrapText="1"/>
    </xf>
    <xf numFmtId="0" fontId="26" fillId="0" borderId="0" xfId="0" applyFont="1" applyBorder="1" applyAlignment="1">
      <alignment vertical="center" wrapText="1"/>
    </xf>
    <xf numFmtId="6" fontId="18" fillId="0" borderId="0" xfId="0" applyNumberFormat="1" applyFont="1" applyFill="1" applyBorder="1" applyAlignment="1">
      <alignment horizontal="right" wrapText="1"/>
    </xf>
    <xf numFmtId="0" fontId="11" fillId="12" borderId="2" xfId="0" applyFont="1" applyFill="1" applyBorder="1"/>
    <xf numFmtId="0" fontId="26" fillId="0" borderId="0" xfId="0" applyFont="1" applyBorder="1" applyAlignment="1">
      <alignment wrapText="1"/>
    </xf>
    <xf numFmtId="176" fontId="33" fillId="7" borderId="0" xfId="0" applyNumberFormat="1" applyFont="1" applyFill="1" applyBorder="1" applyAlignment="1">
      <alignment horizontal="right"/>
    </xf>
    <xf numFmtId="176" fontId="0" fillId="0" borderId="3" xfId="0" applyNumberFormat="1" applyBorder="1" applyAlignment="1">
      <alignment horizontal="right"/>
    </xf>
    <xf numFmtId="176" fontId="0" fillId="12" borderId="3" xfId="0" applyNumberFormat="1" applyFill="1" applyBorder="1" applyAlignment="1">
      <alignment horizontal="right"/>
    </xf>
    <xf numFmtId="0" fontId="26" fillId="0" borderId="0" xfId="7" applyFont="1" applyAlignment="1">
      <alignment vertical="center"/>
    </xf>
    <xf numFmtId="0" fontId="0" fillId="0" borderId="2" xfId="196" applyNumberFormat="1" applyFont="1" applyBorder="1" applyAlignment="1"/>
    <xf numFmtId="176" fontId="33" fillId="0" borderId="3" xfId="0" applyNumberFormat="1" applyFont="1" applyBorder="1" applyAlignment="1">
      <alignment horizontal="right"/>
    </xf>
    <xf numFmtId="0" fontId="0" fillId="12" borderId="2" xfId="196" applyNumberFormat="1" applyFont="1" applyFill="1" applyBorder="1" applyAlignment="1"/>
    <xf numFmtId="176" fontId="33" fillId="12" borderId="3" xfId="0" applyNumberFormat="1" applyFont="1" applyFill="1" applyBorder="1" applyAlignment="1">
      <alignment horizontal="right"/>
    </xf>
    <xf numFmtId="0" fontId="22" fillId="0" borderId="0" xfId="0" applyFont="1"/>
    <xf numFmtId="0" fontId="80" fillId="12" borderId="0" xfId="0" applyFont="1" applyFill="1" applyBorder="1" applyAlignment="1">
      <alignment horizontal="left" vertical="center" wrapText="1"/>
    </xf>
    <xf numFmtId="0" fontId="80" fillId="12" borderId="0" xfId="0" applyFont="1" applyFill="1" applyBorder="1" applyAlignment="1">
      <alignment horizontal="right" vertical="center" wrapText="1"/>
    </xf>
    <xf numFmtId="0" fontId="7" fillId="0" borderId="0" xfId="0" applyFont="1" applyBorder="1" applyAlignment="1">
      <alignment horizontal="left"/>
    </xf>
    <xf numFmtId="0" fontId="7" fillId="0" borderId="0" xfId="0" applyFont="1" applyBorder="1" applyAlignment="1">
      <alignment horizontal="right"/>
    </xf>
    <xf numFmtId="0" fontId="7" fillId="12" borderId="0" xfId="0" applyFont="1" applyFill="1" applyBorder="1" applyAlignment="1">
      <alignment horizontal="left"/>
    </xf>
    <xf numFmtId="0" fontId="7" fillId="12" borderId="0" xfId="0" applyFont="1" applyFill="1" applyBorder="1" applyAlignment="1">
      <alignment horizontal="right"/>
    </xf>
    <xf numFmtId="0" fontId="100" fillId="0" borderId="0" xfId="0" applyFont="1"/>
    <xf numFmtId="0" fontId="47" fillId="0" borderId="0" xfId="0" applyFont="1" applyAlignment="1"/>
    <xf numFmtId="0" fontId="22" fillId="0" borderId="0" xfId="0" applyFont="1" applyFill="1" applyBorder="1" applyAlignment="1">
      <alignment vertical="center"/>
    </xf>
    <xf numFmtId="0" fontId="7" fillId="0" borderId="0" xfId="0" applyFont="1" applyFill="1" applyBorder="1" applyAlignment="1">
      <alignment horizontal="left"/>
    </xf>
    <xf numFmtId="0" fontId="80" fillId="12" borderId="2" xfId="0" applyFont="1" applyFill="1" applyBorder="1" applyAlignment="1">
      <alignment horizontal="left" wrapText="1"/>
    </xf>
    <xf numFmtId="0" fontId="80" fillId="12" borderId="3" xfId="0" applyFont="1" applyFill="1" applyBorder="1" applyAlignment="1">
      <alignment horizontal="right" wrapText="1"/>
    </xf>
    <xf numFmtId="0" fontId="80" fillId="12" borderId="1" xfId="0" applyFont="1" applyFill="1" applyBorder="1" applyAlignment="1">
      <alignment horizontal="right" wrapText="1"/>
    </xf>
    <xf numFmtId="0" fontId="47" fillId="0" borderId="0" xfId="0" applyFont="1" applyFill="1" applyBorder="1"/>
    <xf numFmtId="1" fontId="7" fillId="0" borderId="2" xfId="0" applyNumberFormat="1" applyFont="1" applyBorder="1" applyAlignment="1">
      <alignment horizontal="left"/>
    </xf>
    <xf numFmtId="164" fontId="7" fillId="0" borderId="3" xfId="2" applyNumberFormat="1" applyFont="1" applyBorder="1"/>
    <xf numFmtId="164" fontId="7" fillId="0" borderId="1" xfId="2" applyNumberFormat="1" applyFont="1" applyBorder="1"/>
    <xf numFmtId="1" fontId="7" fillId="12" borderId="2" xfId="0" applyNumberFormat="1" applyFont="1" applyFill="1" applyBorder="1" applyAlignment="1">
      <alignment horizontal="left"/>
    </xf>
    <xf numFmtId="164" fontId="7" fillId="12" borderId="3" xfId="2" applyNumberFormat="1" applyFont="1" applyFill="1" applyBorder="1"/>
    <xf numFmtId="164" fontId="7" fillId="12" borderId="1" xfId="2" applyNumberFormat="1" applyFont="1" applyFill="1" applyBorder="1"/>
    <xf numFmtId="0" fontId="7" fillId="0" borderId="2" xfId="0" applyFont="1" applyBorder="1" applyAlignment="1">
      <alignment horizontal="left"/>
    </xf>
    <xf numFmtId="164" fontId="7" fillId="0" borderId="3" xfId="2" applyNumberFormat="1" applyFont="1" applyBorder="1" applyAlignment="1">
      <alignment horizontal="right"/>
    </xf>
    <xf numFmtId="0" fontId="7" fillId="12" borderId="2" xfId="0" applyFont="1" applyFill="1" applyBorder="1" applyAlignment="1">
      <alignment horizontal="left"/>
    </xf>
    <xf numFmtId="164" fontId="7" fillId="12" borderId="1" xfId="2" quotePrefix="1" applyNumberFormat="1" applyFont="1" applyFill="1" applyBorder="1" applyAlignment="1">
      <alignment horizontal="right"/>
    </xf>
    <xf numFmtId="0" fontId="47" fillId="0" borderId="0" xfId="0" applyFont="1" applyFill="1" applyBorder="1" applyAlignment="1">
      <alignment horizontal="left"/>
    </xf>
    <xf numFmtId="0" fontId="80" fillId="0" borderId="0" xfId="0" applyFont="1" applyFill="1" applyBorder="1" applyAlignment="1">
      <alignment horizontal="center" wrapText="1"/>
    </xf>
    <xf numFmtId="0" fontId="7" fillId="0" borderId="0" xfId="0" applyFont="1" applyBorder="1" applyAlignment="1"/>
    <xf numFmtId="0" fontId="7" fillId="0" borderId="0" xfId="0" applyFont="1" applyFill="1"/>
    <xf numFmtId="0" fontId="7" fillId="12" borderId="0" xfId="0" applyFont="1" applyFill="1" applyBorder="1" applyAlignment="1"/>
    <xf numFmtId="0" fontId="7" fillId="0" borderId="0" xfId="0" quotePrefix="1" applyFont="1" applyFill="1" applyBorder="1" applyAlignment="1">
      <alignment horizontal="right"/>
    </xf>
    <xf numFmtId="0" fontId="59" fillId="0" borderId="0" xfId="202" applyFill="1" applyAlignment="1">
      <alignment horizontal="right"/>
    </xf>
    <xf numFmtId="0" fontId="47" fillId="0" borderId="0" xfId="0" applyFont="1" applyFill="1" applyBorder="1" applyAlignment="1"/>
    <xf numFmtId="0" fontId="0" fillId="0" borderId="2" xfId="0" applyFont="1" applyBorder="1" applyAlignment="1">
      <alignment vertical="center" wrapText="1"/>
    </xf>
    <xf numFmtId="3" fontId="0" fillId="0" borderId="3" xfId="0" applyNumberFormat="1" applyFont="1" applyBorder="1" applyAlignment="1">
      <alignment horizontal="right" vertical="center"/>
    </xf>
    <xf numFmtId="0" fontId="0" fillId="0" borderId="3" xfId="0" applyFont="1" applyBorder="1" applyAlignment="1">
      <alignment horizontal="right" vertical="center"/>
    </xf>
    <xf numFmtId="166" fontId="0" fillId="0" borderId="3" xfId="0" applyNumberFormat="1" applyFont="1" applyBorder="1" applyAlignment="1">
      <alignment horizontal="right" vertical="center"/>
    </xf>
    <xf numFmtId="0" fontId="0" fillId="12" borderId="2" xfId="0" applyFont="1" applyFill="1" applyBorder="1" applyAlignment="1">
      <alignment vertical="center" wrapText="1"/>
    </xf>
    <xf numFmtId="3" fontId="0" fillId="12" borderId="3" xfId="0" applyNumberFormat="1" applyFont="1" applyFill="1" applyBorder="1" applyAlignment="1">
      <alignment horizontal="right" vertical="center"/>
    </xf>
    <xf numFmtId="0" fontId="0" fillId="12" borderId="3" xfId="0" applyFont="1" applyFill="1" applyBorder="1" applyAlignment="1">
      <alignment horizontal="right" vertical="center"/>
    </xf>
    <xf numFmtId="0" fontId="3" fillId="0" borderId="2" xfId="0" applyFont="1" applyBorder="1" applyAlignment="1">
      <alignment vertical="center" wrapText="1"/>
    </xf>
    <xf numFmtId="3" fontId="3" fillId="0" borderId="3" xfId="0" applyNumberFormat="1" applyFont="1" applyBorder="1" applyAlignment="1">
      <alignment horizontal="right" vertical="center"/>
    </xf>
    <xf numFmtId="0" fontId="3" fillId="0" borderId="3" xfId="0" applyFont="1" applyBorder="1" applyAlignment="1">
      <alignment horizontal="right" vertical="center"/>
    </xf>
    <xf numFmtId="164" fontId="3" fillId="0" borderId="1" xfId="2" applyNumberFormat="1" applyFont="1" applyBorder="1" applyAlignment="1">
      <alignment horizontal="right" vertical="center"/>
    </xf>
    <xf numFmtId="0" fontId="7" fillId="0" borderId="0" xfId="0" applyFont="1" applyAlignment="1"/>
    <xf numFmtId="166" fontId="7" fillId="0" borderId="0" xfId="0" applyNumberFormat="1" applyFont="1" applyAlignment="1"/>
    <xf numFmtId="0" fontId="26" fillId="12" borderId="0" xfId="8" applyNumberFormat="1" applyFont="1" applyFill="1" applyBorder="1" applyAlignment="1">
      <alignment wrapText="1"/>
    </xf>
    <xf numFmtId="166" fontId="80" fillId="12" borderId="1" xfId="0" applyNumberFormat="1" applyFont="1" applyFill="1" applyBorder="1" applyAlignment="1">
      <alignment horizontal="right" wrapText="1"/>
    </xf>
    <xf numFmtId="0" fontId="26" fillId="0" borderId="0" xfId="8" applyNumberFormat="1" applyFont="1" applyBorder="1" applyAlignment="1">
      <alignment wrapText="1"/>
    </xf>
    <xf numFmtId="3" fontId="22" fillId="0" borderId="1" xfId="8" applyNumberFormat="1" applyFont="1" applyBorder="1" applyAlignment="1">
      <alignment horizontal="right"/>
    </xf>
    <xf numFmtId="3" fontId="26" fillId="0" borderId="1" xfId="8" applyNumberFormat="1" applyFont="1" applyBorder="1" applyAlignment="1">
      <alignment horizontal="right"/>
    </xf>
    <xf numFmtId="166" fontId="22" fillId="0" borderId="1" xfId="8" applyNumberFormat="1" applyFont="1" applyBorder="1" applyAlignment="1">
      <alignment horizontal="right"/>
    </xf>
    <xf numFmtId="165" fontId="22" fillId="0" borderId="1" xfId="8" applyNumberFormat="1" applyFont="1" applyBorder="1" applyAlignment="1">
      <alignment horizontal="right"/>
    </xf>
    <xf numFmtId="0" fontId="26" fillId="12" borderId="0" xfId="8" applyNumberFormat="1" applyFont="1" applyFill="1" applyBorder="1" applyAlignment="1">
      <alignment horizontal="left" wrapText="1" indent="1"/>
    </xf>
    <xf numFmtId="3" fontId="22" fillId="12" borderId="1" xfId="8" applyNumberFormat="1" applyFont="1" applyFill="1" applyBorder="1" applyAlignment="1">
      <alignment horizontal="right"/>
    </xf>
    <xf numFmtId="3" fontId="26" fillId="12" borderId="1" xfId="8" applyNumberFormat="1" applyFont="1" applyFill="1" applyBorder="1" applyAlignment="1">
      <alignment horizontal="right"/>
    </xf>
    <xf numFmtId="3" fontId="103" fillId="12" borderId="1" xfId="8" applyNumberFormat="1" applyFont="1" applyFill="1" applyBorder="1" applyAlignment="1">
      <alignment horizontal="right"/>
    </xf>
    <xf numFmtId="166" fontId="103" fillId="12" borderId="1" xfId="8" applyNumberFormat="1" applyFont="1" applyFill="1" applyBorder="1" applyAlignment="1">
      <alignment horizontal="right"/>
    </xf>
    <xf numFmtId="165" fontId="103" fillId="12" borderId="1" xfId="8" applyNumberFormat="1" applyFont="1" applyFill="1" applyBorder="1" applyAlignment="1">
      <alignment horizontal="right"/>
    </xf>
    <xf numFmtId="0" fontId="14" fillId="0" borderId="0" xfId="8" applyNumberFormat="1" applyFont="1" applyBorder="1" applyAlignment="1">
      <alignment wrapText="1"/>
    </xf>
    <xf numFmtId="3" fontId="7" fillId="0" borderId="1" xfId="8" applyNumberFormat="1" applyFont="1" applyBorder="1" applyAlignment="1">
      <alignment horizontal="right"/>
    </xf>
    <xf numFmtId="166" fontId="7" fillId="0" borderId="1" xfId="8" applyNumberFormat="1" applyFont="1" applyBorder="1" applyAlignment="1">
      <alignment horizontal="right"/>
    </xf>
    <xf numFmtId="165" fontId="7" fillId="0" borderId="1" xfId="8" applyNumberFormat="1" applyFont="1" applyBorder="1" applyAlignment="1">
      <alignment horizontal="right"/>
    </xf>
    <xf numFmtId="0" fontId="14" fillId="12" borderId="0" xfId="8" applyNumberFormat="1" applyFont="1" applyFill="1" applyBorder="1" applyAlignment="1">
      <alignment wrapText="1"/>
    </xf>
    <xf numFmtId="3" fontId="7" fillId="12" borderId="1" xfId="8" applyNumberFormat="1" applyFont="1" applyFill="1" applyBorder="1" applyAlignment="1">
      <alignment horizontal="right"/>
    </xf>
    <xf numFmtId="166" fontId="7" fillId="12" borderId="1" xfId="8" applyNumberFormat="1" applyFont="1" applyFill="1" applyBorder="1" applyAlignment="1">
      <alignment horizontal="right"/>
    </xf>
    <xf numFmtId="165" fontId="7" fillId="12" borderId="1" xfId="8" applyNumberFormat="1" applyFont="1" applyFill="1" applyBorder="1" applyAlignment="1">
      <alignment horizontal="right"/>
    </xf>
    <xf numFmtId="166" fontId="22" fillId="12" borderId="1" xfId="8" applyNumberFormat="1" applyFont="1" applyFill="1" applyBorder="1" applyAlignment="1">
      <alignment horizontal="right"/>
    </xf>
    <xf numFmtId="165" fontId="22" fillId="12" borderId="1" xfId="8" applyNumberFormat="1" applyFont="1" applyFill="1" applyBorder="1" applyAlignment="1">
      <alignment horizontal="right"/>
    </xf>
    <xf numFmtId="0" fontId="26" fillId="0" borderId="0" xfId="8" applyNumberFormat="1" applyFont="1" applyBorder="1" applyAlignment="1">
      <alignment horizontal="left" wrapText="1" indent="1"/>
    </xf>
    <xf numFmtId="166" fontId="7" fillId="0" borderId="1" xfId="8" applyNumberFormat="1" applyFont="1" applyFill="1" applyBorder="1" applyAlignment="1">
      <alignment horizontal="right"/>
    </xf>
    <xf numFmtId="165" fontId="7" fillId="0" borderId="1" xfId="8" applyNumberFormat="1" applyFont="1" applyFill="1" applyBorder="1" applyAlignment="1">
      <alignment horizontal="right"/>
    </xf>
    <xf numFmtId="166" fontId="7" fillId="0" borderId="0" xfId="0" applyNumberFormat="1" applyFont="1"/>
    <xf numFmtId="3" fontId="7" fillId="0" borderId="0" xfId="0" applyNumberFormat="1" applyFont="1"/>
    <xf numFmtId="0" fontId="47" fillId="0" borderId="0" xfId="0" applyFont="1" applyAlignment="1">
      <alignment wrapText="1"/>
    </xf>
    <xf numFmtId="0" fontId="14" fillId="0" borderId="2" xfId="8" applyNumberFormat="1" applyFont="1" applyBorder="1" applyAlignment="1">
      <alignment horizontal="left"/>
    </xf>
    <xf numFmtId="10" fontId="7" fillId="0" borderId="0" xfId="2" applyNumberFormat="1" applyFont="1"/>
    <xf numFmtId="0" fontId="14" fillId="12" borderId="2" xfId="8" applyNumberFormat="1" applyFont="1" applyFill="1" applyBorder="1" applyAlignment="1">
      <alignment horizontal="left"/>
    </xf>
    <xf numFmtId="10" fontId="7" fillId="12" borderId="1" xfId="2" applyNumberFormat="1" applyFont="1" applyFill="1" applyBorder="1" applyAlignment="1">
      <alignment horizontal="right"/>
    </xf>
    <xf numFmtId="0" fontId="104" fillId="12" borderId="0" xfId="8" applyNumberFormat="1" applyFont="1" applyFill="1" applyBorder="1" applyAlignment="1">
      <alignment horizontal="left"/>
    </xf>
    <xf numFmtId="0" fontId="26" fillId="0" borderId="0" xfId="8" applyNumberFormat="1" applyFont="1" applyBorder="1" applyAlignment="1"/>
    <xf numFmtId="0" fontId="26" fillId="12" borderId="0" xfId="8" applyNumberFormat="1" applyFont="1" applyFill="1" applyBorder="1" applyAlignment="1">
      <alignment horizontal="left" indent="1"/>
    </xf>
    <xf numFmtId="0" fontId="14" fillId="0" borderId="0" xfId="8" applyNumberFormat="1" applyFont="1" applyBorder="1" applyAlignment="1"/>
    <xf numFmtId="0" fontId="14" fillId="12" borderId="0" xfId="8" applyNumberFormat="1" applyFont="1" applyFill="1" applyBorder="1" applyAlignment="1"/>
    <xf numFmtId="0" fontId="26" fillId="0" borderId="0" xfId="8" applyNumberFormat="1" applyFont="1" applyBorder="1" applyAlignment="1">
      <alignment horizontal="left" indent="1"/>
    </xf>
    <xf numFmtId="0" fontId="43" fillId="0" borderId="0" xfId="0" applyFont="1" applyFill="1" applyBorder="1" applyAlignment="1">
      <alignment vertical="center"/>
    </xf>
    <xf numFmtId="0" fontId="47" fillId="0" borderId="0" xfId="0" applyFont="1" applyFill="1" applyBorder="1" applyAlignment="1">
      <alignment vertical="center"/>
    </xf>
    <xf numFmtId="0" fontId="14" fillId="0" borderId="0" xfId="8" applyNumberFormat="1" applyFont="1" applyBorder="1" applyAlignment="1">
      <alignment horizontal="left"/>
    </xf>
    <xf numFmtId="0" fontId="14" fillId="12" borderId="0" xfId="8" applyNumberFormat="1" applyFont="1" applyFill="1" applyBorder="1" applyAlignment="1">
      <alignment horizontal="left"/>
    </xf>
    <xf numFmtId="176" fontId="7" fillId="12" borderId="1" xfId="8" applyNumberFormat="1" applyFont="1" applyFill="1" applyBorder="1" applyAlignment="1">
      <alignment horizontal="right"/>
    </xf>
    <xf numFmtId="176" fontId="7" fillId="0" borderId="1" xfId="8" applyNumberFormat="1" applyFont="1" applyBorder="1" applyAlignment="1">
      <alignment horizontal="right"/>
    </xf>
    <xf numFmtId="6" fontId="0" fillId="0" borderId="0" xfId="0" applyNumberFormat="1" applyFont="1"/>
    <xf numFmtId="0" fontId="22" fillId="0" borderId="0" xfId="0" applyFont="1" applyAlignment="1"/>
    <xf numFmtId="0" fontId="7" fillId="12" borderId="2" xfId="0" applyFont="1" applyFill="1" applyBorder="1" applyAlignment="1">
      <alignment wrapText="1"/>
    </xf>
    <xf numFmtId="0" fontId="7" fillId="0" borderId="2" xfId="0" applyFont="1" applyBorder="1" applyAlignment="1">
      <alignment wrapText="1"/>
    </xf>
    <xf numFmtId="176" fontId="7" fillId="0" borderId="3" xfId="0" applyNumberFormat="1" applyFont="1" applyBorder="1" applyAlignment="1">
      <alignment horizontal="right"/>
    </xf>
    <xf numFmtId="177" fontId="7" fillId="0" borderId="0" xfId="0" applyNumberFormat="1" applyFont="1"/>
    <xf numFmtId="0" fontId="43" fillId="0" borderId="0" xfId="0" applyFont="1" applyAlignment="1">
      <alignment vertical="center" wrapText="1"/>
    </xf>
    <xf numFmtId="0" fontId="0" fillId="0" borderId="0" xfId="0" applyFont="1" applyAlignment="1">
      <alignment horizontal="right"/>
    </xf>
    <xf numFmtId="176" fontId="3" fillId="0" borderId="0" xfId="0" applyNumberFormat="1" applyFont="1" applyBorder="1" applyAlignment="1">
      <alignment horizontal="right"/>
    </xf>
    <xf numFmtId="0" fontId="30" fillId="12" borderId="0" xfId="0" applyFont="1" applyFill="1" applyBorder="1" applyAlignment="1">
      <alignment horizontal="left" wrapText="1" indent="1"/>
    </xf>
    <xf numFmtId="3" fontId="3" fillId="12" borderId="0" xfId="0" applyNumberFormat="1" applyFont="1" applyFill="1" applyBorder="1" applyAlignment="1">
      <alignment horizontal="right"/>
    </xf>
    <xf numFmtId="0" fontId="30" fillId="12" borderId="0" xfId="0" applyFont="1" applyFill="1" applyBorder="1" applyAlignment="1">
      <alignment horizontal="right"/>
    </xf>
    <xf numFmtId="176" fontId="3" fillId="12" borderId="0" xfId="0" applyNumberFormat="1" applyFont="1" applyFill="1" applyBorder="1" applyAlignment="1">
      <alignment horizontal="right"/>
    </xf>
    <xf numFmtId="176" fontId="3" fillId="12" borderId="0" xfId="0" applyNumberFormat="1" applyFont="1" applyFill="1" applyBorder="1"/>
    <xf numFmtId="176" fontId="78" fillId="12" borderId="0" xfId="0" applyNumberFormat="1" applyFont="1" applyFill="1" applyBorder="1" applyAlignment="1">
      <alignment horizontal="right"/>
    </xf>
    <xf numFmtId="176" fontId="0" fillId="0" borderId="0" xfId="0" applyNumberFormat="1" applyFont="1" applyBorder="1"/>
    <xf numFmtId="0" fontId="0" fillId="12" borderId="0" xfId="0" applyFont="1" applyFill="1" applyBorder="1" applyAlignment="1">
      <alignment horizontal="right"/>
    </xf>
    <xf numFmtId="176" fontId="0" fillId="12" borderId="0" xfId="0" applyNumberFormat="1" applyFont="1" applyFill="1" applyBorder="1"/>
    <xf numFmtId="0" fontId="3" fillId="12" borderId="0" xfId="0" applyFont="1" applyFill="1" applyBorder="1" applyAlignment="1">
      <alignment horizontal="right"/>
    </xf>
    <xf numFmtId="0" fontId="30" fillId="0" borderId="0" xfId="0" applyFont="1" applyBorder="1" applyAlignment="1">
      <alignment horizontal="left" wrapText="1" indent="1"/>
    </xf>
    <xf numFmtId="176" fontId="3" fillId="0" borderId="0" xfId="0" applyNumberFormat="1" applyFont="1" applyBorder="1"/>
    <xf numFmtId="0" fontId="23" fillId="0" borderId="0" xfId="0" applyFont="1" applyFill="1" applyBorder="1" applyAlignment="1">
      <alignment vertical="center"/>
    </xf>
    <xf numFmtId="0" fontId="42" fillId="0" borderId="0" xfId="0" applyFont="1" applyFill="1" applyBorder="1" applyAlignment="1"/>
    <xf numFmtId="0" fontId="42" fillId="0" borderId="0" xfId="0" applyFont="1" applyFill="1" applyBorder="1" applyAlignment="1">
      <alignment wrapText="1"/>
    </xf>
    <xf numFmtId="0" fontId="4" fillId="0" borderId="0" xfId="3" applyFont="1" applyAlignment="1">
      <alignment horizontal="right"/>
    </xf>
    <xf numFmtId="0" fontId="20" fillId="0" borderId="0" xfId="0" applyFont="1"/>
    <xf numFmtId="0" fontId="80" fillId="12" borderId="0" xfId="0" applyFont="1" applyFill="1" applyBorder="1" applyAlignment="1">
      <alignment vertical="center" wrapText="1"/>
    </xf>
    <xf numFmtId="0" fontId="9" fillId="12" borderId="0" xfId="0" applyFont="1" applyFill="1" applyBorder="1" applyAlignment="1">
      <alignment horizontal="right" vertical="center" wrapText="1"/>
    </xf>
    <xf numFmtId="3" fontId="20" fillId="12" borderId="0" xfId="0" applyNumberFormat="1" applyFont="1" applyFill="1" applyBorder="1" applyAlignment="1">
      <alignment horizontal="right" vertical="center" wrapText="1"/>
    </xf>
    <xf numFmtId="164" fontId="20" fillId="12" borderId="0" xfId="0" applyNumberFormat="1" applyFont="1" applyFill="1" applyBorder="1" applyAlignment="1">
      <alignment horizontal="right" vertical="center" wrapText="1"/>
    </xf>
    <xf numFmtId="0" fontId="16" fillId="0" borderId="0" xfId="0" applyFont="1" applyAlignment="1">
      <alignment vertical="center"/>
    </xf>
    <xf numFmtId="0" fontId="105" fillId="0" borderId="0" xfId="7" applyNumberFormat="1" applyFont="1" applyFill="1" applyBorder="1" applyAlignment="1"/>
    <xf numFmtId="49" fontId="80" fillId="0" borderId="0" xfId="8" applyNumberFormat="1" applyFont="1" applyFill="1" applyBorder="1" applyAlignment="1">
      <alignment horizontal="right" wrapText="1"/>
    </xf>
    <xf numFmtId="49" fontId="80" fillId="0" borderId="0" xfId="8" applyNumberFormat="1" applyFont="1" applyFill="1" applyBorder="1" applyAlignment="1">
      <alignment horizontal="right" vertical="top" wrapText="1"/>
    </xf>
    <xf numFmtId="0" fontId="106" fillId="13" borderId="0" xfId="226" applyNumberFormat="1" applyFont="1" applyFill="1" applyBorder="1" applyAlignment="1">
      <alignment vertical="top" wrapText="1"/>
    </xf>
    <xf numFmtId="3" fontId="106" fillId="13" borderId="0" xfId="227" applyNumberFormat="1" applyFont="1" applyFill="1" applyBorder="1" applyAlignment="1">
      <alignment horizontal="right"/>
    </xf>
    <xf numFmtId="0" fontId="106" fillId="14" borderId="0" xfId="226" applyNumberFormat="1" applyFont="1" applyFill="1" applyBorder="1" applyAlignment="1">
      <alignment vertical="top" wrapText="1"/>
    </xf>
    <xf numFmtId="3" fontId="106" fillId="14" borderId="0" xfId="227" applyNumberFormat="1" applyFont="1" applyFill="1" applyBorder="1" applyAlignment="1">
      <alignment horizontal="right"/>
    </xf>
    <xf numFmtId="0" fontId="106" fillId="0" borderId="0" xfId="226" applyNumberFormat="1" applyFont="1" applyFill="1" applyBorder="1" applyAlignment="1">
      <alignment vertical="top" wrapText="1"/>
    </xf>
    <xf numFmtId="3" fontId="106" fillId="0" borderId="0" xfId="227" applyNumberFormat="1" applyFont="1" applyFill="1" applyBorder="1" applyAlignment="1">
      <alignment horizontal="right" wrapText="1"/>
    </xf>
    <xf numFmtId="0" fontId="106" fillId="13" borderId="0" xfId="226" applyNumberFormat="1" applyFont="1" applyFill="1" applyBorder="1" applyAlignment="1">
      <alignment horizontal="left" vertical="top" wrapText="1"/>
    </xf>
    <xf numFmtId="3" fontId="106" fillId="13" borderId="0" xfId="227" applyNumberFormat="1" applyFont="1" applyFill="1" applyBorder="1" applyAlignment="1">
      <alignment horizontal="right" wrapText="1"/>
    </xf>
    <xf numFmtId="0" fontId="106" fillId="0" borderId="0" xfId="226" applyNumberFormat="1" applyFont="1" applyFill="1" applyBorder="1" applyAlignment="1">
      <alignment horizontal="left" vertical="top" wrapText="1"/>
    </xf>
    <xf numFmtId="0" fontId="106" fillId="0" borderId="0" xfId="226" applyNumberFormat="1" applyFont="1" applyFill="1" applyBorder="1" applyAlignment="1">
      <alignment horizontal="left" vertical="top"/>
    </xf>
    <xf numFmtId="3" fontId="107" fillId="0" borderId="0" xfId="227" applyNumberFormat="1" applyFont="1" applyFill="1" applyBorder="1" applyAlignment="1">
      <alignment horizontal="right"/>
    </xf>
    <xf numFmtId="0" fontId="106" fillId="13" borderId="0" xfId="226" applyNumberFormat="1" applyFont="1" applyFill="1" applyBorder="1" applyAlignment="1">
      <alignment horizontal="left" vertical="top"/>
    </xf>
    <xf numFmtId="3" fontId="107" fillId="13" borderId="0" xfId="227" applyNumberFormat="1" applyFont="1" applyFill="1" applyBorder="1" applyAlignment="1">
      <alignment horizontal="right"/>
    </xf>
    <xf numFmtId="3" fontId="38" fillId="0" borderId="0" xfId="7" applyNumberFormat="1" applyFont="1" applyFill="1" applyBorder="1" applyAlignment="1"/>
    <xf numFmtId="49" fontId="75" fillId="0" borderId="0" xfId="8" applyNumberFormat="1" applyFont="1" applyBorder="1" applyAlignment="1">
      <alignment horizontal="right" wrapText="1"/>
    </xf>
    <xf numFmtId="49" fontId="75" fillId="0" borderId="0" xfId="8" applyNumberFormat="1" applyFont="1" applyBorder="1" applyAlignment="1">
      <alignment horizontal="right" vertical="top" wrapText="1"/>
    </xf>
    <xf numFmtId="0" fontId="9" fillId="7" borderId="0" xfId="0" applyFont="1" applyFill="1" applyBorder="1" applyAlignment="1">
      <alignment vertical="center" wrapText="1"/>
    </xf>
    <xf numFmtId="3" fontId="9" fillId="7" borderId="0" xfId="0" applyNumberFormat="1" applyFont="1" applyFill="1" applyBorder="1" applyAlignment="1">
      <alignment vertical="center"/>
    </xf>
    <xf numFmtId="164" fontId="9" fillId="7" borderId="0" xfId="0" applyNumberFormat="1" applyFont="1" applyFill="1" applyBorder="1" applyAlignment="1">
      <alignment vertical="center"/>
    </xf>
    <xf numFmtId="3" fontId="0" fillId="7" borderId="0" xfId="0" applyNumberFormat="1" applyFont="1" applyFill="1" applyBorder="1" applyAlignment="1">
      <alignment horizontal="center" vertical="center"/>
    </xf>
    <xf numFmtId="3" fontId="9" fillId="16" borderId="0" xfId="0" applyNumberFormat="1" applyFont="1" applyFill="1" applyBorder="1" applyAlignment="1">
      <alignment vertical="center" wrapText="1"/>
    </xf>
    <xf numFmtId="3" fontId="9" fillId="16" borderId="0" xfId="0" applyNumberFormat="1" applyFont="1" applyFill="1" applyBorder="1" applyAlignment="1">
      <alignment vertical="center"/>
    </xf>
    <xf numFmtId="164" fontId="9" fillId="16" borderId="0" xfId="0" applyNumberFormat="1" applyFont="1" applyFill="1" applyBorder="1" applyAlignment="1">
      <alignment vertical="center"/>
    </xf>
    <xf numFmtId="3" fontId="0" fillId="16" borderId="0" xfId="0" applyNumberFormat="1" applyFont="1" applyFill="1" applyBorder="1" applyAlignment="1">
      <alignment horizontal="center" vertical="center"/>
    </xf>
    <xf numFmtId="0" fontId="20" fillId="7" borderId="0" xfId="0" applyFont="1" applyFill="1" applyBorder="1" applyAlignment="1">
      <alignment vertical="center" wrapText="1"/>
    </xf>
    <xf numFmtId="3" fontId="20" fillId="7" borderId="0" xfId="0" applyNumberFormat="1" applyFont="1" applyFill="1" applyBorder="1" applyAlignment="1">
      <alignment vertical="center"/>
    </xf>
    <xf numFmtId="164" fontId="20" fillId="7" borderId="0" xfId="0" applyNumberFormat="1" applyFont="1" applyFill="1" applyBorder="1" applyAlignment="1">
      <alignment vertical="center"/>
    </xf>
    <xf numFmtId="0" fontId="9" fillId="16" borderId="0" xfId="0" applyFont="1" applyFill="1" applyBorder="1" applyAlignment="1">
      <alignment vertical="center" wrapText="1"/>
    </xf>
    <xf numFmtId="3" fontId="9" fillId="12" borderId="0" xfId="0" applyNumberFormat="1" applyFont="1" applyFill="1" applyBorder="1" applyAlignment="1">
      <alignment horizontal="left" vertical="center" wrapText="1"/>
    </xf>
    <xf numFmtId="0" fontId="16" fillId="0" borderId="0" xfId="0" applyFont="1" applyAlignment="1">
      <alignment vertical="center" wrapText="1"/>
    </xf>
    <xf numFmtId="0" fontId="0" fillId="0" borderId="0" xfId="0" applyFill="1" applyBorder="1" applyAlignment="1">
      <alignment wrapText="1"/>
    </xf>
    <xf numFmtId="49" fontId="75" fillId="12" borderId="0" xfId="8" applyNumberFormat="1" applyFont="1" applyFill="1" applyBorder="1" applyAlignment="1">
      <alignment horizontal="center" vertical="top" wrapText="1"/>
    </xf>
    <xf numFmtId="0" fontId="75" fillId="0" borderId="0" xfId="0" applyFont="1" applyBorder="1" applyAlignment="1">
      <alignment horizontal="center" wrapText="1"/>
    </xf>
    <xf numFmtId="0" fontId="3" fillId="15" borderId="0" xfId="0" applyFont="1" applyFill="1" applyBorder="1" applyAlignment="1">
      <alignment vertical="center" wrapText="1"/>
    </xf>
    <xf numFmtId="3" fontId="3" fillId="15" borderId="0" xfId="0" applyNumberFormat="1" applyFont="1" applyFill="1" applyBorder="1" applyAlignment="1">
      <alignment horizontal="right" vertical="center"/>
    </xf>
    <xf numFmtId="0" fontId="0" fillId="15" borderId="0" xfId="0" applyFont="1" applyFill="1" applyBorder="1" applyAlignment="1">
      <alignment vertical="center" wrapText="1"/>
    </xf>
    <xf numFmtId="3" fontId="0" fillId="15" borderId="0" xfId="0" applyNumberFormat="1" applyFont="1" applyFill="1" applyBorder="1" applyAlignment="1">
      <alignment horizontal="right" vertical="center"/>
    </xf>
    <xf numFmtId="0" fontId="0" fillId="15" borderId="0" xfId="0" applyFont="1" applyFill="1" applyBorder="1" applyAlignment="1">
      <alignment horizontal="right" vertical="center"/>
    </xf>
    <xf numFmtId="3" fontId="3" fillId="12" borderId="0" xfId="0" applyNumberFormat="1" applyFont="1" applyFill="1" applyBorder="1" applyAlignment="1">
      <alignment horizontal="right" vertical="center"/>
    </xf>
    <xf numFmtId="0" fontId="0" fillId="12" borderId="0" xfId="0" applyFont="1" applyFill="1" applyBorder="1" applyAlignment="1">
      <alignment horizontal="right" vertical="center" wrapText="1"/>
    </xf>
    <xf numFmtId="3" fontId="0" fillId="12" borderId="0" xfId="0" applyNumberFormat="1" applyFont="1" applyFill="1" applyBorder="1" applyAlignment="1">
      <alignment horizontal="right" vertical="center" wrapText="1"/>
    </xf>
    <xf numFmtId="3" fontId="0" fillId="12" borderId="0" xfId="0" applyNumberFormat="1" applyFont="1" applyFill="1" applyBorder="1" applyAlignment="1">
      <alignment horizontal="right" vertical="center"/>
    </xf>
    <xf numFmtId="0" fontId="0" fillId="12" borderId="0" xfId="0" applyFont="1" applyFill="1" applyBorder="1" applyAlignment="1">
      <alignment horizontal="right" vertical="center"/>
    </xf>
    <xf numFmtId="0" fontId="52" fillId="12" borderId="0" xfId="0" applyFont="1" applyFill="1" applyBorder="1" applyAlignment="1">
      <alignment horizontal="center" vertical="center" wrapText="1"/>
    </xf>
    <xf numFmtId="0" fontId="52" fillId="12" borderId="0" xfId="0" applyFont="1" applyFill="1" applyBorder="1" applyAlignment="1">
      <alignment horizontal="right" vertical="center" wrapText="1"/>
    </xf>
    <xf numFmtId="3" fontId="52" fillId="12" borderId="0" xfId="0" applyNumberFormat="1" applyFont="1" applyFill="1" applyBorder="1" applyAlignment="1">
      <alignment horizontal="right" vertical="center" wrapText="1"/>
    </xf>
    <xf numFmtId="3" fontId="52" fillId="12" borderId="0" xfId="0" applyNumberFormat="1" applyFont="1" applyFill="1" applyBorder="1" applyAlignment="1">
      <alignment horizontal="right" vertical="center"/>
    </xf>
    <xf numFmtId="0" fontId="52" fillId="12" borderId="0" xfId="0" applyFont="1" applyFill="1" applyBorder="1" applyAlignment="1">
      <alignment horizontal="right" vertical="center"/>
    </xf>
    <xf numFmtId="0" fontId="52" fillId="0" borderId="0" xfId="0" applyFont="1"/>
    <xf numFmtId="0" fontId="3" fillId="12" borderId="0" xfId="0" applyFont="1" applyFill="1" applyBorder="1" applyAlignment="1">
      <alignment horizontal="right" vertical="center"/>
    </xf>
    <xf numFmtId="0" fontId="3" fillId="15" borderId="0" xfId="0" applyFont="1" applyFill="1" applyBorder="1" applyAlignment="1">
      <alignment horizontal="right" vertical="center"/>
    </xf>
    <xf numFmtId="0" fontId="3" fillId="15" borderId="0" xfId="0" applyFont="1" applyFill="1" applyBorder="1" applyAlignment="1">
      <alignment vertical="center"/>
    </xf>
    <xf numFmtId="0" fontId="75" fillId="0" borderId="0" xfId="0" applyFont="1" applyBorder="1" applyAlignment="1">
      <alignment horizontal="center" vertical="center" wrapText="1"/>
    </xf>
    <xf numFmtId="164" fontId="9" fillId="0" borderId="0" xfId="0" applyNumberFormat="1" applyFont="1" applyFill="1" applyBorder="1" applyAlignment="1">
      <alignment horizontal="right" vertical="center" wrapText="1"/>
    </xf>
    <xf numFmtId="3" fontId="20" fillId="7" borderId="0" xfId="0" applyNumberFormat="1" applyFont="1" applyFill="1" applyBorder="1" applyAlignment="1">
      <alignment horizontal="right" vertical="center" wrapText="1"/>
    </xf>
    <xf numFmtId="10" fontId="20" fillId="7" borderId="0" xfId="0" applyNumberFormat="1" applyFont="1" applyFill="1" applyBorder="1" applyAlignment="1">
      <alignment horizontal="right" vertical="center" wrapText="1"/>
    </xf>
    <xf numFmtId="0" fontId="9" fillId="0" borderId="0" xfId="0" applyFont="1" applyBorder="1" applyAlignment="1">
      <alignment horizontal="left" vertical="center"/>
    </xf>
    <xf numFmtId="165" fontId="7" fillId="12" borderId="1" xfId="8" applyNumberFormat="1" applyFont="1" applyFill="1" applyBorder="1" applyAlignment="1">
      <alignment horizontal="left"/>
    </xf>
    <xf numFmtId="0" fontId="20" fillId="0" borderId="0" xfId="0" applyFont="1" applyBorder="1" applyAlignment="1">
      <alignment horizontal="left" vertical="center"/>
    </xf>
    <xf numFmtId="3" fontId="20" fillId="0" borderId="0" xfId="0" applyNumberFormat="1" applyFont="1" applyBorder="1" applyAlignment="1">
      <alignment horizontal="right" vertical="center"/>
    </xf>
    <xf numFmtId="3" fontId="7" fillId="12" borderId="1" xfId="8" applyNumberFormat="1" applyFont="1" applyFill="1" applyBorder="1" applyAlignment="1">
      <alignment horizontal="left"/>
    </xf>
    <xf numFmtId="0" fontId="75" fillId="7" borderId="0" xfId="0" applyFont="1" applyFill="1" applyBorder="1" applyAlignment="1">
      <alignment horizontal="center" vertical="center" wrapText="1"/>
    </xf>
    <xf numFmtId="0" fontId="20" fillId="0" borderId="0" xfId="228" applyNumberFormat="1" applyFont="1" applyBorder="1" applyAlignment="1">
      <alignment wrapText="1"/>
    </xf>
    <xf numFmtId="0" fontId="20" fillId="0" borderId="0" xfId="229" applyNumberFormat="1" applyFont="1" applyBorder="1" applyAlignment="1">
      <alignment horizontal="left" wrapText="1"/>
    </xf>
    <xf numFmtId="0" fontId="9" fillId="0" borderId="0" xfId="231" applyNumberFormat="1" applyFont="1" applyFill="1" applyBorder="1" applyAlignment="1">
      <alignment horizontal="left" vertical="top" wrapText="1"/>
    </xf>
    <xf numFmtId="3" fontId="9" fillId="0" borderId="0" xfId="232" applyNumberFormat="1" applyFont="1" applyFill="1" applyBorder="1" applyAlignment="1">
      <alignment horizontal="right" vertical="center"/>
    </xf>
    <xf numFmtId="0" fontId="9" fillId="0" borderId="0" xfId="233" applyNumberFormat="1" applyFont="1" applyFill="1" applyBorder="1" applyAlignment="1">
      <alignment horizontal="left" vertical="top" wrapText="1"/>
    </xf>
    <xf numFmtId="0" fontId="9" fillId="0" borderId="0" xfId="234" applyNumberFormat="1" applyFont="1" applyFill="1" applyBorder="1" applyAlignment="1">
      <alignment horizontal="left" vertical="top" wrapText="1"/>
    </xf>
    <xf numFmtId="0" fontId="20" fillId="0" borderId="0" xfId="234" applyNumberFormat="1" applyFont="1" applyFill="1" applyBorder="1" applyAlignment="1">
      <alignment horizontal="left" vertical="top"/>
    </xf>
    <xf numFmtId="3" fontId="20" fillId="0" borderId="0" xfId="234" applyNumberFormat="1" applyFont="1" applyFill="1" applyBorder="1" applyAlignment="1">
      <alignment horizontal="right" vertical="top"/>
    </xf>
    <xf numFmtId="0" fontId="9" fillId="12" borderId="0" xfId="234" applyNumberFormat="1" applyFont="1" applyFill="1" applyBorder="1" applyAlignment="1">
      <alignment horizontal="left" vertical="top"/>
    </xf>
    <xf numFmtId="3" fontId="9" fillId="12" borderId="0" xfId="234" applyNumberFormat="1" applyFont="1" applyFill="1" applyBorder="1" applyAlignment="1">
      <alignment horizontal="right" vertical="top"/>
    </xf>
    <xf numFmtId="0" fontId="20" fillId="12" borderId="0" xfId="234" applyNumberFormat="1" applyFont="1" applyFill="1" applyBorder="1" applyAlignment="1">
      <alignment horizontal="left" vertical="top"/>
    </xf>
    <xf numFmtId="3" fontId="20" fillId="12" borderId="0" xfId="234" applyNumberFormat="1" applyFont="1" applyFill="1" applyBorder="1" applyAlignment="1">
      <alignment horizontal="right" vertical="top"/>
    </xf>
    <xf numFmtId="0" fontId="9" fillId="0" borderId="0" xfId="233" applyNumberFormat="1" applyFont="1" applyFill="1" applyBorder="1" applyAlignment="1">
      <alignment horizontal="left" vertical="top"/>
    </xf>
    <xf numFmtId="3" fontId="9" fillId="0" borderId="0" xfId="236" applyNumberFormat="1" applyFont="1" applyFill="1" applyBorder="1" applyAlignment="1">
      <alignment horizontal="right" vertical="center"/>
    </xf>
    <xf numFmtId="0" fontId="9" fillId="0" borderId="0" xfId="234" applyNumberFormat="1" applyFont="1" applyFill="1" applyBorder="1" applyAlignment="1">
      <alignment horizontal="left" vertical="top"/>
    </xf>
    <xf numFmtId="0" fontId="20" fillId="0" borderId="0" xfId="234" applyNumberFormat="1" applyFont="1" applyFill="1" applyBorder="1" applyAlignment="1">
      <alignment horizontal="left" vertical="top" wrapText="1"/>
    </xf>
    <xf numFmtId="3" fontId="20" fillId="0" borderId="0" xfId="236" applyNumberFormat="1" applyFont="1" applyFill="1" applyBorder="1" applyAlignment="1">
      <alignment horizontal="right" vertical="center"/>
    </xf>
    <xf numFmtId="0" fontId="9" fillId="12" borderId="0" xfId="233" applyNumberFormat="1" applyFont="1" applyFill="1" applyBorder="1" applyAlignment="1">
      <alignment horizontal="left" vertical="top"/>
    </xf>
    <xf numFmtId="3" fontId="9" fillId="12" borderId="0" xfId="233" applyNumberFormat="1" applyFont="1" applyFill="1" applyBorder="1" applyAlignment="1">
      <alignment horizontal="right" vertical="top"/>
    </xf>
    <xf numFmtId="0" fontId="20" fillId="12" borderId="0" xfId="233" applyNumberFormat="1" applyFont="1" applyFill="1" applyBorder="1" applyAlignment="1">
      <alignment horizontal="left" vertical="top"/>
    </xf>
    <xf numFmtId="3" fontId="20" fillId="12" borderId="0" xfId="233" applyNumberFormat="1" applyFont="1" applyFill="1" applyBorder="1" applyAlignment="1">
      <alignment horizontal="right" vertical="top"/>
    </xf>
    <xf numFmtId="3" fontId="9" fillId="12" borderId="0" xfId="236" applyNumberFormat="1" applyFont="1" applyFill="1" applyBorder="1" applyAlignment="1">
      <alignment horizontal="right" vertical="center"/>
    </xf>
    <xf numFmtId="3" fontId="9" fillId="12" borderId="0" xfId="236" applyNumberFormat="1" applyFont="1" applyFill="1" applyBorder="1" applyAlignment="1">
      <alignment horizontal="left" vertical="center"/>
    </xf>
    <xf numFmtId="3" fontId="20" fillId="12" borderId="0" xfId="236" applyNumberFormat="1" applyFont="1" applyFill="1" applyBorder="1" applyAlignment="1">
      <alignment horizontal="right" vertical="center"/>
    </xf>
    <xf numFmtId="0" fontId="20" fillId="12" borderId="0" xfId="234" applyNumberFormat="1" applyFont="1" applyFill="1" applyBorder="1" applyAlignment="1">
      <alignment horizontal="left" vertical="top" wrapText="1"/>
    </xf>
    <xf numFmtId="3" fontId="20" fillId="12" borderId="0" xfId="236" applyNumberFormat="1" applyFont="1" applyFill="1" applyBorder="1" applyAlignment="1">
      <alignment horizontal="left" vertical="center"/>
    </xf>
    <xf numFmtId="0" fontId="75" fillId="0" borderId="0" xfId="0" applyFont="1" applyBorder="1" applyAlignment="1">
      <alignment horizontal="center"/>
    </xf>
    <xf numFmtId="0" fontId="3" fillId="7" borderId="0" xfId="0" applyFont="1" applyFill="1" applyBorder="1"/>
    <xf numFmtId="0" fontId="20" fillId="7" borderId="0" xfId="228" applyNumberFormat="1" applyFont="1" applyFill="1" applyBorder="1" applyAlignment="1">
      <alignment wrapText="1"/>
    </xf>
    <xf numFmtId="0" fontId="20" fillId="7" borderId="0" xfId="229" applyNumberFormat="1" applyFont="1" applyFill="1" applyBorder="1" applyAlignment="1">
      <alignment wrapText="1"/>
    </xf>
    <xf numFmtId="0" fontId="9" fillId="0" borderId="0" xfId="233" applyNumberFormat="1" applyFont="1" applyFill="1" applyBorder="1" applyAlignment="1">
      <alignment vertical="top" wrapText="1"/>
    </xf>
    <xf numFmtId="0" fontId="20" fillId="0" borderId="0" xfId="235" applyNumberFormat="1" applyFont="1" applyFill="1" applyBorder="1" applyAlignment="1">
      <alignment vertical="center" wrapText="1"/>
    </xf>
    <xf numFmtId="3" fontId="20" fillId="0" borderId="0" xfId="235" applyNumberFormat="1" applyFont="1" applyFill="1" applyBorder="1" applyAlignment="1">
      <alignment vertical="center" wrapText="1"/>
    </xf>
    <xf numFmtId="0" fontId="9" fillId="0" borderId="0" xfId="234" applyNumberFormat="1" applyFont="1" applyFill="1" applyBorder="1" applyAlignment="1">
      <alignment vertical="top"/>
    </xf>
    <xf numFmtId="0" fontId="3" fillId="15" borderId="0" xfId="0" applyFont="1" applyFill="1" applyBorder="1" applyAlignment="1">
      <alignment horizontal="left" vertical="center"/>
    </xf>
    <xf numFmtId="0" fontId="50" fillId="7" borderId="0" xfId="0" applyFont="1" applyFill="1" applyBorder="1" applyAlignment="1">
      <alignment vertical="center"/>
    </xf>
    <xf numFmtId="0" fontId="20" fillId="7" borderId="0" xfId="0" applyFont="1" applyFill="1" applyBorder="1" applyAlignment="1">
      <alignment vertical="center"/>
    </xf>
    <xf numFmtId="3" fontId="9" fillId="12" borderId="0" xfId="0" applyNumberFormat="1" applyFont="1" applyFill="1" applyBorder="1" applyAlignment="1">
      <alignment vertical="center"/>
    </xf>
    <xf numFmtId="3" fontId="20" fillId="0" borderId="0" xfId="0" applyNumberFormat="1" applyFont="1" applyFill="1" applyBorder="1" applyAlignment="1">
      <alignment horizontal="right" vertical="center"/>
    </xf>
    <xf numFmtId="3" fontId="20" fillId="12" borderId="0" xfId="0" applyNumberFormat="1" applyFont="1" applyFill="1" applyBorder="1" applyAlignment="1">
      <alignment vertical="center" wrapText="1"/>
    </xf>
    <xf numFmtId="0" fontId="75" fillId="12" borderId="0" xfId="0" applyFont="1" applyFill="1" applyBorder="1" applyAlignment="1">
      <alignment horizontal="center" vertical="center" wrapText="1"/>
    </xf>
    <xf numFmtId="0" fontId="75" fillId="12" borderId="1" xfId="0" applyFont="1" applyFill="1" applyBorder="1" applyAlignment="1">
      <alignment horizontal="center" vertical="center"/>
    </xf>
    <xf numFmtId="0" fontId="75" fillId="12" borderId="0" xfId="0" applyFont="1" applyFill="1" applyBorder="1" applyAlignment="1">
      <alignment horizontal="center" vertical="center"/>
    </xf>
    <xf numFmtId="0" fontId="19" fillId="2" borderId="1" xfId="0" applyFont="1" applyFill="1" applyBorder="1" applyAlignment="1">
      <alignment horizontal="right" wrapText="1"/>
    </xf>
    <xf numFmtId="0" fontId="19" fillId="2" borderId="3" xfId="0" applyFont="1" applyFill="1" applyBorder="1" applyAlignment="1">
      <alignment horizontal="right" vertical="center"/>
    </xf>
    <xf numFmtId="0" fontId="19" fillId="2" borderId="1" xfId="0" applyFont="1" applyFill="1" applyBorder="1" applyAlignment="1">
      <alignment horizontal="right" vertical="center" wrapText="1"/>
    </xf>
    <xf numFmtId="0" fontId="19" fillId="2" borderId="3" xfId="0" applyFont="1" applyFill="1" applyBorder="1" applyAlignment="1">
      <alignment vertical="center" wrapText="1"/>
    </xf>
    <xf numFmtId="0" fontId="19" fillId="2" borderId="3" xfId="0" applyFont="1" applyFill="1" applyBorder="1" applyAlignment="1">
      <alignment horizontal="right" vertical="center" wrapText="1"/>
    </xf>
    <xf numFmtId="0" fontId="19" fillId="2" borderId="3" xfId="0" applyFont="1" applyFill="1" applyBorder="1" applyAlignment="1">
      <alignment horizontal="left" vertical="center" wrapText="1"/>
    </xf>
    <xf numFmtId="0" fontId="19" fillId="2" borderId="3" xfId="0" applyFont="1" applyFill="1" applyBorder="1" applyAlignment="1">
      <alignment vertical="center"/>
    </xf>
    <xf numFmtId="0" fontId="19" fillId="2" borderId="2" xfId="0" applyFont="1" applyFill="1" applyBorder="1" applyAlignment="1">
      <alignment vertical="center" wrapText="1"/>
    </xf>
    <xf numFmtId="1" fontId="3" fillId="0" borderId="3" xfId="2" applyNumberFormat="1" applyFont="1" applyBorder="1" applyAlignment="1">
      <alignment horizontal="right"/>
    </xf>
    <xf numFmtId="0" fontId="3" fillId="0" borderId="3" xfId="0" applyFont="1" applyBorder="1" applyAlignment="1">
      <alignment horizontal="right"/>
    </xf>
    <xf numFmtId="1" fontId="3" fillId="0" borderId="3" xfId="0" applyNumberFormat="1" applyFont="1" applyBorder="1" applyAlignment="1">
      <alignment horizontal="right"/>
    </xf>
    <xf numFmtId="0" fontId="26" fillId="0" borderId="1" xfId="0" applyFont="1" applyFill="1" applyBorder="1" applyAlignment="1">
      <alignment horizontal="right" wrapText="1"/>
    </xf>
    <xf numFmtId="0" fontId="26" fillId="0" borderId="2" xfId="0" applyFont="1" applyFill="1" applyBorder="1" applyAlignment="1">
      <alignment horizontal="right" wrapText="1"/>
    </xf>
    <xf numFmtId="0" fontId="26" fillId="0" borderId="3" xfId="0" applyFont="1" applyFill="1" applyBorder="1" applyAlignment="1">
      <alignment wrapText="1"/>
    </xf>
    <xf numFmtId="0" fontId="19" fillId="2" borderId="2" xfId="0" applyFont="1" applyFill="1" applyBorder="1" applyAlignment="1">
      <alignment horizontal="left" vertical="center"/>
    </xf>
    <xf numFmtId="0" fontId="3" fillId="3" borderId="2" xfId="0" applyFont="1" applyFill="1" applyBorder="1" applyAlignment="1">
      <alignment horizontal="left"/>
    </xf>
    <xf numFmtId="164" fontId="3" fillId="3" borderId="1" xfId="2" applyNumberFormat="1" applyFont="1" applyFill="1" applyBorder="1" applyAlignment="1">
      <alignment horizontal="right"/>
    </xf>
    <xf numFmtId="0" fontId="31" fillId="0" borderId="1" xfId="0" applyFont="1" applyBorder="1" applyAlignment="1">
      <alignment horizontal="right" wrapText="1"/>
    </xf>
    <xf numFmtId="0" fontId="30" fillId="0" borderId="1" xfId="0" applyFont="1" applyBorder="1" applyAlignment="1">
      <alignment horizontal="right" wrapText="1"/>
    </xf>
    <xf numFmtId="0" fontId="32" fillId="0" borderId="1" xfId="0" applyFont="1" applyBorder="1" applyAlignment="1">
      <alignment horizontal="right" wrapText="1"/>
    </xf>
    <xf numFmtId="0" fontId="36" fillId="0" borderId="3" xfId="0" applyFont="1" applyFill="1" applyBorder="1" applyAlignment="1">
      <alignment horizontal="right" wrapText="1"/>
    </xf>
    <xf numFmtId="0" fontId="26" fillId="0" borderId="3" xfId="0" applyFont="1" applyFill="1" applyBorder="1" applyAlignment="1">
      <alignment horizontal="right" wrapText="1"/>
    </xf>
    <xf numFmtId="3" fontId="37" fillId="2" borderId="3" xfId="0" applyNumberFormat="1" applyFont="1" applyFill="1" applyBorder="1" applyAlignment="1">
      <alignment horizontal="right"/>
    </xf>
    <xf numFmtId="164" fontId="37" fillId="2" borderId="1" xfId="2" applyNumberFormat="1" applyFont="1" applyFill="1" applyBorder="1" applyAlignment="1">
      <alignment horizontal="right"/>
    </xf>
    <xf numFmtId="3" fontId="10" fillId="2" borderId="3" xfId="0" applyNumberFormat="1" applyFont="1" applyFill="1" applyBorder="1" applyAlignment="1">
      <alignment horizontal="right"/>
    </xf>
    <xf numFmtId="164" fontId="10" fillId="2" borderId="1" xfId="2" applyNumberFormat="1" applyFont="1" applyFill="1" applyBorder="1" applyAlignment="1">
      <alignment horizontal="right"/>
    </xf>
    <xf numFmtId="3" fontId="10" fillId="2" borderId="1" xfId="0" applyNumberFormat="1" applyFont="1" applyFill="1" applyBorder="1" applyAlignment="1">
      <alignment horizontal="right"/>
    </xf>
    <xf numFmtId="3" fontId="37" fillId="0" borderId="3" xfId="0" applyNumberFormat="1" applyFont="1" applyFill="1" applyBorder="1" applyAlignment="1">
      <alignment horizontal="right"/>
    </xf>
    <xf numFmtId="164" fontId="37" fillId="0" borderId="1" xfId="2" applyNumberFormat="1" applyFont="1" applyFill="1" applyBorder="1" applyAlignment="1">
      <alignment horizontal="right"/>
    </xf>
    <xf numFmtId="3" fontId="10" fillId="0" borderId="3" xfId="0" applyNumberFormat="1" applyFont="1" applyFill="1" applyBorder="1" applyAlignment="1">
      <alignment horizontal="right"/>
    </xf>
    <xf numFmtId="164" fontId="10" fillId="0" borderId="1" xfId="2" applyNumberFormat="1" applyFont="1" applyFill="1" applyBorder="1" applyAlignment="1">
      <alignment horizontal="right"/>
    </xf>
    <xf numFmtId="3" fontId="10" fillId="0" borderId="1" xfId="0" applyNumberFormat="1" applyFont="1" applyFill="1" applyBorder="1" applyAlignment="1">
      <alignment horizontal="right"/>
    </xf>
    <xf numFmtId="3" fontId="36" fillId="0" borderId="3" xfId="0" applyNumberFormat="1" applyFont="1" applyFill="1" applyBorder="1" applyAlignment="1">
      <alignment horizontal="right"/>
    </xf>
    <xf numFmtId="164" fontId="36" fillId="0" borderId="1" xfId="2" applyNumberFormat="1" applyFont="1" applyFill="1" applyBorder="1" applyAlignment="1">
      <alignment horizontal="right"/>
    </xf>
    <xf numFmtId="164" fontId="20" fillId="0" borderId="1" xfId="2" applyNumberFormat="1" applyFont="1" applyFill="1" applyBorder="1" applyAlignment="1">
      <alignment horizontal="right"/>
    </xf>
    <xf numFmtId="3" fontId="18" fillId="0" borderId="3" xfId="0" applyNumberFormat="1" applyFont="1" applyFill="1" applyBorder="1" applyAlignment="1">
      <alignment horizontal="right"/>
    </xf>
    <xf numFmtId="3" fontId="18" fillId="0" borderId="1" xfId="0" applyNumberFormat="1" applyFont="1" applyFill="1" applyBorder="1" applyAlignment="1">
      <alignment horizontal="right"/>
    </xf>
    <xf numFmtId="0" fontId="19" fillId="2" borderId="2" xfId="0" applyFont="1" applyFill="1" applyBorder="1" applyAlignment="1">
      <alignment horizontal="left" vertical="center" wrapText="1"/>
    </xf>
    <xf numFmtId="3" fontId="20" fillId="0" borderId="1" xfId="0" applyNumberFormat="1" applyFont="1" applyFill="1" applyBorder="1" applyAlignment="1">
      <alignment horizontal="right"/>
    </xf>
    <xf numFmtId="0" fontId="19" fillId="2" borderId="3" xfId="0" applyFont="1" applyFill="1" applyBorder="1" applyAlignment="1">
      <alignment horizontal="right" wrapText="1"/>
    </xf>
    <xf numFmtId="3" fontId="7" fillId="0" borderId="3" xfId="0" applyNumberFormat="1" applyFont="1" applyFill="1" applyBorder="1" applyAlignment="1">
      <alignment horizontal="right"/>
    </xf>
    <xf numFmtId="164" fontId="7" fillId="0" borderId="1" xfId="0" applyNumberFormat="1" applyFont="1" applyFill="1" applyBorder="1" applyAlignment="1">
      <alignment horizontal="right"/>
    </xf>
    <xf numFmtId="3" fontId="7" fillId="2" borderId="3" xfId="0" applyNumberFormat="1" applyFont="1" applyFill="1" applyBorder="1" applyAlignment="1">
      <alignment horizontal="right"/>
    </xf>
    <xf numFmtId="164" fontId="7" fillId="2" borderId="1" xfId="0" applyNumberFormat="1" applyFont="1" applyFill="1" applyBorder="1" applyAlignment="1">
      <alignment horizontal="right"/>
    </xf>
    <xf numFmtId="164" fontId="7" fillId="2" borderId="3" xfId="0" applyNumberFormat="1" applyFont="1" applyFill="1" applyBorder="1" applyAlignment="1">
      <alignment horizontal="right"/>
    </xf>
    <xf numFmtId="165" fontId="14" fillId="2" borderId="3" xfId="0" applyNumberFormat="1" applyFont="1" applyFill="1" applyBorder="1" applyAlignment="1">
      <alignment horizontal="right"/>
    </xf>
    <xf numFmtId="164" fontId="18" fillId="0" borderId="3" xfId="0" applyNumberFormat="1" applyFont="1" applyFill="1" applyBorder="1" applyAlignment="1">
      <alignment horizontal="right"/>
    </xf>
    <xf numFmtId="164" fontId="18" fillId="2" borderId="3" xfId="0" applyNumberFormat="1" applyFont="1" applyFill="1" applyBorder="1" applyAlignment="1">
      <alignment horizontal="right"/>
    </xf>
    <xf numFmtId="165" fontId="22" fillId="2" borderId="3" xfId="0" applyNumberFormat="1" applyFont="1" applyFill="1" applyBorder="1" applyAlignment="1">
      <alignment horizontal="right"/>
    </xf>
    <xf numFmtId="0" fontId="7" fillId="0" borderId="3" xfId="0" applyFont="1" applyFill="1" applyBorder="1" applyAlignment="1">
      <alignment horizontal="left"/>
    </xf>
    <xf numFmtId="0" fontId="7" fillId="2" borderId="3" xfId="0" applyFont="1" applyFill="1" applyBorder="1" applyAlignment="1">
      <alignment horizontal="left"/>
    </xf>
    <xf numFmtId="0" fontId="22" fillId="0" borderId="3" xfId="0" applyFont="1" applyFill="1" applyBorder="1" applyAlignment="1">
      <alignment horizontal="left"/>
    </xf>
    <xf numFmtId="0" fontId="22" fillId="2" borderId="3" xfId="0" applyFont="1" applyFill="1" applyBorder="1" applyAlignment="1">
      <alignment horizontal="left"/>
    </xf>
    <xf numFmtId="0" fontId="7" fillId="0" borderId="2" xfId="0" applyFont="1" applyFill="1" applyBorder="1" applyAlignment="1">
      <alignment vertical="center"/>
    </xf>
    <xf numFmtId="0" fontId="7" fillId="0" borderId="3" xfId="0" applyFont="1" applyFill="1" applyBorder="1" applyAlignment="1">
      <alignment horizontal="left" vertical="center"/>
    </xf>
    <xf numFmtId="165" fontId="7" fillId="0" borderId="3" xfId="0" applyNumberFormat="1" applyFont="1" applyFill="1" applyBorder="1" applyAlignment="1">
      <alignment vertical="center"/>
    </xf>
    <xf numFmtId="164" fontId="7" fillId="0" borderId="3" xfId="2" applyNumberFormat="1" applyFont="1" applyFill="1" applyBorder="1" applyAlignment="1">
      <alignment vertical="center"/>
    </xf>
    <xf numFmtId="0" fontId="7" fillId="2" borderId="2" xfId="0" applyFont="1" applyFill="1" applyBorder="1" applyAlignment="1">
      <alignment horizontal="right" vertical="center"/>
    </xf>
    <xf numFmtId="164" fontId="19" fillId="2" borderId="3" xfId="2" applyNumberFormat="1" applyFont="1" applyFill="1" applyBorder="1" applyAlignment="1">
      <alignment horizontal="right" vertical="center" wrapText="1"/>
    </xf>
    <xf numFmtId="165" fontId="7" fillId="0" borderId="1" xfId="0" applyNumberFormat="1" applyFont="1" applyFill="1" applyBorder="1" applyAlignment="1">
      <alignment horizontal="right"/>
    </xf>
    <xf numFmtId="165" fontId="7" fillId="2" borderId="1" xfId="0" applyNumberFormat="1" applyFont="1" applyFill="1" applyBorder="1" applyAlignment="1">
      <alignment horizontal="right"/>
    </xf>
    <xf numFmtId="165" fontId="18" fillId="2" borderId="1" xfId="0" applyNumberFormat="1" applyFont="1" applyFill="1" applyBorder="1" applyAlignment="1">
      <alignment horizontal="right"/>
    </xf>
    <xf numFmtId="164" fontId="7" fillId="0" borderId="1" xfId="2" applyNumberFormat="1" applyFont="1" applyFill="1" applyBorder="1" applyAlignment="1">
      <alignment horizontal="right"/>
    </xf>
    <xf numFmtId="3" fontId="7" fillId="4" borderId="3" xfId="0" applyNumberFormat="1" applyFont="1" applyFill="1" applyBorder="1" applyAlignment="1">
      <alignment horizontal="right"/>
    </xf>
    <xf numFmtId="164" fontId="7" fillId="4" borderId="3" xfId="2" applyNumberFormat="1" applyFont="1" applyFill="1" applyBorder="1" applyAlignment="1">
      <alignment horizontal="right"/>
    </xf>
    <xf numFmtId="164" fontId="7" fillId="4" borderId="1" xfId="2" applyNumberFormat="1" applyFont="1" applyFill="1" applyBorder="1" applyAlignment="1">
      <alignment horizontal="right"/>
    </xf>
    <xf numFmtId="0" fontId="39" fillId="4" borderId="1" xfId="0" applyFont="1" applyFill="1" applyBorder="1" applyAlignment="1">
      <alignment horizontal="right" vertical="center" wrapText="1"/>
    </xf>
    <xf numFmtId="0" fontId="39" fillId="4" borderId="2" xfId="0" applyFont="1" applyFill="1" applyBorder="1" applyAlignment="1">
      <alignment vertical="center" wrapText="1"/>
    </xf>
    <xf numFmtId="0" fontId="39" fillId="5" borderId="3" xfId="0" applyFont="1" applyFill="1" applyBorder="1" applyAlignment="1">
      <alignment horizontal="right" wrapText="1"/>
    </xf>
    <xf numFmtId="164" fontId="0" fillId="0" borderId="1" xfId="0" applyNumberFormat="1" applyBorder="1" applyAlignment="1">
      <alignment horizontal="right"/>
    </xf>
    <xf numFmtId="164" fontId="0" fillId="5" borderId="1" xfId="0" applyNumberFormat="1" applyFill="1" applyBorder="1" applyAlignment="1">
      <alignment horizontal="right"/>
    </xf>
    <xf numFmtId="164" fontId="33" fillId="0" borderId="3" xfId="0" applyNumberFormat="1" applyFont="1" applyBorder="1" applyAlignment="1">
      <alignment horizontal="right"/>
    </xf>
    <xf numFmtId="3" fontId="33" fillId="0" borderId="3" xfId="0" applyNumberFormat="1" applyFont="1" applyBorder="1" applyAlignment="1">
      <alignment horizontal="right"/>
    </xf>
    <xf numFmtId="164" fontId="33" fillId="0" borderId="1" xfId="0" applyNumberFormat="1" applyFont="1" applyBorder="1" applyAlignment="1">
      <alignment horizontal="right"/>
    </xf>
    <xf numFmtId="164" fontId="33" fillId="5" borderId="3" xfId="0" applyNumberFormat="1" applyFont="1" applyFill="1" applyBorder="1" applyAlignment="1">
      <alignment horizontal="right"/>
    </xf>
    <xf numFmtId="3" fontId="33" fillId="5" borderId="3" xfId="0" applyNumberFormat="1" applyFont="1" applyFill="1" applyBorder="1" applyAlignment="1">
      <alignment horizontal="right"/>
    </xf>
    <xf numFmtId="164" fontId="33" fillId="5" borderId="1" xfId="0" applyNumberFormat="1" applyFont="1" applyFill="1" applyBorder="1" applyAlignment="1">
      <alignment horizontal="right"/>
    </xf>
    <xf numFmtId="164" fontId="3" fillId="0" borderId="3" xfId="0" applyNumberFormat="1" applyFont="1" applyBorder="1" applyAlignment="1">
      <alignment horizontal="right"/>
    </xf>
    <xf numFmtId="164" fontId="3" fillId="0" borderId="1" xfId="0" applyNumberFormat="1" applyFont="1" applyBorder="1" applyAlignment="1">
      <alignment horizontal="right"/>
    </xf>
    <xf numFmtId="0" fontId="39" fillId="4" borderId="2" xfId="0" applyFont="1" applyFill="1" applyBorder="1" applyAlignment="1">
      <alignment horizontal="center" vertical="center" wrapText="1"/>
    </xf>
    <xf numFmtId="0" fontId="39" fillId="4" borderId="2" xfId="0" applyFont="1" applyFill="1" applyBorder="1" applyAlignment="1">
      <alignment horizontal="right" vertical="center" wrapText="1"/>
    </xf>
    <xf numFmtId="3" fontId="0" fillId="0" borderId="0" xfId="0" applyNumberFormat="1" applyAlignment="1">
      <alignment horizontal="right"/>
    </xf>
    <xf numFmtId="164" fontId="0" fillId="0" borderId="0" xfId="0" applyNumberFormat="1" applyAlignment="1">
      <alignment horizontal="right"/>
    </xf>
    <xf numFmtId="10" fontId="0" fillId="0" borderId="0" xfId="2" applyNumberFormat="1" applyFont="1" applyAlignment="1">
      <alignment horizontal="right"/>
    </xf>
    <xf numFmtId="3" fontId="14" fillId="4" borderId="0" xfId="0" applyNumberFormat="1" applyFont="1" applyFill="1" applyBorder="1" applyAlignment="1">
      <alignment horizontal="right" vertical="center" wrapText="1"/>
    </xf>
    <xf numFmtId="164" fontId="14" fillId="4" borderId="0" xfId="2" applyNumberFormat="1" applyFont="1" applyFill="1" applyBorder="1" applyAlignment="1">
      <alignment horizontal="right" vertical="center" wrapText="1"/>
    </xf>
    <xf numFmtId="0" fontId="39" fillId="4" borderId="3" xfId="0" applyFont="1" applyFill="1" applyBorder="1" applyAlignment="1">
      <alignment horizontal="left" vertical="center" wrapText="1"/>
    </xf>
    <xf numFmtId="0" fontId="39" fillId="4" borderId="3" xfId="0" applyFont="1" applyFill="1" applyBorder="1" applyAlignment="1">
      <alignment vertical="center" wrapText="1"/>
    </xf>
    <xf numFmtId="166" fontId="0" fillId="0" borderId="0" xfId="0" quotePrefix="1" applyNumberFormat="1" applyFont="1" applyAlignment="1">
      <alignment horizontal="right"/>
    </xf>
    <xf numFmtId="0" fontId="10" fillId="0" borderId="2"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right" vertical="center"/>
    </xf>
    <xf numFmtId="0" fontId="7" fillId="4" borderId="3" xfId="0" applyFont="1" applyFill="1" applyBorder="1" applyAlignment="1">
      <alignment vertical="center" wrapText="1"/>
    </xf>
    <xf numFmtId="3" fontId="14" fillId="0" borderId="4" xfId="0" applyNumberFormat="1" applyFont="1" applyFill="1" applyBorder="1" applyAlignment="1">
      <alignment horizontal="right"/>
    </xf>
    <xf numFmtId="164" fontId="14" fillId="0" borderId="3" xfId="2" applyNumberFormat="1" applyFont="1" applyFill="1" applyBorder="1" applyAlignment="1">
      <alignment horizontal="right"/>
    </xf>
    <xf numFmtId="164" fontId="14" fillId="0" borderId="4" xfId="2" applyNumberFormat="1" applyFont="1" applyFill="1" applyBorder="1" applyAlignment="1">
      <alignment horizontal="right"/>
    </xf>
    <xf numFmtId="3" fontId="14" fillId="4" borderId="3" xfId="2" applyNumberFormat="1" applyFont="1" applyFill="1" applyBorder="1" applyAlignment="1">
      <alignment horizontal="right"/>
    </xf>
    <xf numFmtId="164" fontId="26" fillId="0" borderId="3" xfId="2" applyNumberFormat="1" applyFont="1" applyFill="1" applyBorder="1" applyAlignment="1">
      <alignment horizontal="right"/>
    </xf>
    <xf numFmtId="164" fontId="26" fillId="0" borderId="4" xfId="2" applyNumberFormat="1" applyFont="1" applyFill="1" applyBorder="1" applyAlignment="1">
      <alignment horizontal="right"/>
    </xf>
    <xf numFmtId="3" fontId="26" fillId="4" borderId="3" xfId="2" applyNumberFormat="1" applyFont="1" applyFill="1" applyBorder="1" applyAlignment="1">
      <alignment horizontal="right"/>
    </xf>
    <xf numFmtId="3" fontId="26" fillId="4" borderId="1" xfId="2" applyNumberFormat="1" applyFont="1" applyFill="1" applyBorder="1" applyAlignment="1">
      <alignment horizontal="right"/>
    </xf>
    <xf numFmtId="3" fontId="26" fillId="4" borderId="0" xfId="2" applyNumberFormat="1" applyFont="1" applyFill="1" applyBorder="1" applyAlignment="1">
      <alignment horizontal="right"/>
    </xf>
    <xf numFmtId="0" fontId="44" fillId="4" borderId="3" xfId="0" applyFont="1" applyFill="1" applyBorder="1" applyAlignment="1">
      <alignment vertical="center" wrapText="1"/>
    </xf>
    <xf numFmtId="0" fontId="0" fillId="4" borderId="3" xfId="0" applyFont="1" applyFill="1" applyBorder="1" applyAlignment="1">
      <alignment vertical="center"/>
    </xf>
    <xf numFmtId="0" fontId="44" fillId="5" borderId="3" xfId="0" applyFont="1" applyFill="1" applyBorder="1" applyAlignment="1">
      <alignment horizontal="right" vertical="top" wrapText="1"/>
    </xf>
    <xf numFmtId="0" fontId="44" fillId="5" borderId="3" xfId="0" applyFont="1" applyFill="1" applyBorder="1" applyAlignment="1">
      <alignment vertical="center" wrapText="1"/>
    </xf>
    <xf numFmtId="0" fontId="44" fillId="5" borderId="3" xfId="0" applyFont="1" applyFill="1" applyBorder="1" applyAlignment="1">
      <alignment horizontal="right" vertical="center" wrapText="1"/>
    </xf>
    <xf numFmtId="0" fontId="7" fillId="4" borderId="2" xfId="0" applyFont="1" applyFill="1" applyBorder="1" applyAlignment="1">
      <alignment vertical="center"/>
    </xf>
    <xf numFmtId="166" fontId="14" fillId="0" borderId="3" xfId="0" applyNumberFormat="1" applyFont="1" applyFill="1" applyBorder="1" applyAlignment="1">
      <alignment horizontal="right"/>
    </xf>
    <xf numFmtId="166" fontId="14" fillId="0" borderId="1" xfId="0" applyNumberFormat="1" applyFont="1" applyFill="1" applyBorder="1" applyAlignment="1">
      <alignment horizontal="right"/>
    </xf>
    <xf numFmtId="166" fontId="26" fillId="0" borderId="3" xfId="0" applyNumberFormat="1" applyFont="1" applyFill="1" applyBorder="1" applyAlignment="1">
      <alignment horizontal="right"/>
    </xf>
    <xf numFmtId="166" fontId="26" fillId="0" borderId="1" xfId="0" applyNumberFormat="1" applyFont="1" applyFill="1" applyBorder="1" applyAlignment="1">
      <alignment horizontal="right"/>
    </xf>
    <xf numFmtId="0" fontId="0" fillId="4" borderId="0" xfId="0" applyFont="1" applyFill="1" applyBorder="1" applyAlignment="1">
      <alignment vertical="center" wrapText="1"/>
    </xf>
    <xf numFmtId="0" fontId="0" fillId="4" borderId="1" xfId="0" applyFont="1" applyFill="1" applyBorder="1" applyAlignment="1">
      <alignment vertical="center" wrapText="1"/>
    </xf>
    <xf numFmtId="0" fontId="44" fillId="5" borderId="1" xfId="0" applyFont="1" applyFill="1" applyBorder="1" applyAlignment="1">
      <alignment horizontal="right" vertical="center" wrapText="1"/>
    </xf>
    <xf numFmtId="0" fontId="3" fillId="5" borderId="0" xfId="0" applyFont="1" applyFill="1" applyBorder="1" applyAlignment="1">
      <alignment horizontal="right" vertical="center"/>
    </xf>
    <xf numFmtId="0" fontId="16" fillId="0" borderId="0" xfId="0" quotePrefix="1" applyFont="1" applyFill="1" applyBorder="1" applyAlignment="1">
      <alignment vertical="center"/>
    </xf>
    <xf numFmtId="0" fontId="19" fillId="2" borderId="1" xfId="0" applyFont="1" applyFill="1" applyBorder="1" applyAlignment="1">
      <alignment horizontal="center" vertical="center" wrapText="1"/>
    </xf>
    <xf numFmtId="0" fontId="75" fillId="12" borderId="0" xfId="0" applyFont="1" applyFill="1" applyBorder="1" applyAlignment="1">
      <alignment horizontal="right" vertical="center" wrapText="1"/>
    </xf>
    <xf numFmtId="0" fontId="39" fillId="8" borderId="2" xfId="11" applyFont="1" applyFill="1" applyBorder="1" applyAlignment="1">
      <alignment horizontal="center" vertical="center" wrapText="1"/>
    </xf>
    <xf numFmtId="0" fontId="10" fillId="0" borderId="0" xfId="11" applyAlignment="1">
      <alignment horizontal="center" vertical="center"/>
    </xf>
    <xf numFmtId="0" fontId="39" fillId="8" borderId="0" xfId="11" applyFont="1" applyFill="1" applyAlignment="1">
      <alignment vertical="center"/>
    </xf>
    <xf numFmtId="0" fontId="39" fillId="8" borderId="0" xfId="11" applyFont="1" applyFill="1" applyAlignment="1">
      <alignment horizontal="left" vertical="center" wrapText="1"/>
    </xf>
    <xf numFmtId="0" fontId="39" fillId="8" borderId="0" xfId="11" applyFont="1" applyFill="1" applyAlignment="1">
      <alignment vertical="center" wrapText="1"/>
    </xf>
    <xf numFmtId="0" fontId="10" fillId="0" borderId="0" xfId="11" applyAlignment="1">
      <alignment vertical="center"/>
    </xf>
    <xf numFmtId="0" fontId="10" fillId="0" borderId="0" xfId="11" applyAlignment="1">
      <alignment vertical="center" wrapText="1"/>
    </xf>
    <xf numFmtId="0" fontId="10" fillId="8" borderId="0" xfId="11" applyFill="1" applyAlignment="1">
      <alignment vertical="center" wrapText="1"/>
    </xf>
    <xf numFmtId="0" fontId="10" fillId="8" borderId="0" xfId="11" applyFill="1" applyAlignment="1">
      <alignment vertical="center"/>
    </xf>
    <xf numFmtId="0" fontId="60" fillId="0" borderId="0" xfId="12" applyFont="1" applyAlignment="1">
      <alignment horizontal="left"/>
    </xf>
    <xf numFmtId="0" fontId="39" fillId="8" borderId="0" xfId="11" applyFont="1" applyFill="1" applyAlignment="1">
      <alignment horizontal="right" vertical="center" wrapText="1"/>
    </xf>
    <xf numFmtId="0" fontId="18" fillId="8" borderId="2" xfId="13" applyFont="1" applyFill="1" applyBorder="1" applyAlignment="1">
      <alignment vertical="center" wrapText="1"/>
    </xf>
    <xf numFmtId="0" fontId="39" fillId="8" borderId="3" xfId="11" applyFont="1" applyFill="1" applyBorder="1" applyAlignment="1">
      <alignment horizontal="right" vertical="center" wrapText="1"/>
    </xf>
    <xf numFmtId="0" fontId="10" fillId="8" borderId="1" xfId="11" applyFont="1" applyFill="1" applyBorder="1" applyAlignment="1">
      <alignment vertical="center"/>
    </xf>
    <xf numFmtId="0" fontId="39" fillId="8" borderId="1" xfId="11" applyFont="1" applyFill="1" applyBorder="1" applyAlignment="1">
      <alignment horizontal="right" vertical="center" wrapText="1"/>
    </xf>
    <xf numFmtId="0" fontId="0" fillId="8" borderId="0" xfId="13" applyFont="1" applyFill="1" applyAlignment="1" applyProtection="1">
      <alignment vertical="center"/>
      <protection locked="0"/>
    </xf>
    <xf numFmtId="0" fontId="10" fillId="8" borderId="1" xfId="11" applyFill="1" applyBorder="1" applyAlignment="1">
      <alignment vertical="center"/>
    </xf>
    <xf numFmtId="0" fontId="10" fillId="0" borderId="0" xfId="11" applyFill="1" applyAlignment="1">
      <alignment vertical="center"/>
    </xf>
    <xf numFmtId="0" fontId="18" fillId="8" borderId="0" xfId="13" applyFont="1" applyFill="1" applyAlignment="1" applyProtection="1">
      <alignment horizontal="left" vertical="center" wrapText="1"/>
      <protection locked="0"/>
    </xf>
    <xf numFmtId="0" fontId="39" fillId="8" borderId="3" xfId="11" applyFont="1" applyFill="1" applyBorder="1" applyAlignment="1">
      <alignment horizontal="left" vertical="center" wrapText="1"/>
    </xf>
    <xf numFmtId="0" fontId="39" fillId="8" borderId="3" xfId="11" applyFont="1" applyFill="1" applyBorder="1" applyAlignment="1">
      <alignment vertical="center" wrapText="1"/>
    </xf>
    <xf numFmtId="3" fontId="39" fillId="8" borderId="3" xfId="11" applyNumberFormat="1" applyFont="1" applyFill="1" applyBorder="1" applyAlignment="1">
      <alignment horizontal="center" vertical="center" wrapText="1"/>
    </xf>
    <xf numFmtId="0" fontId="39" fillId="8" borderId="0" xfId="4" applyFont="1" applyFill="1" applyAlignment="1">
      <alignment vertical="center" wrapText="1"/>
    </xf>
    <xf numFmtId="0" fontId="0" fillId="0" borderId="0" xfId="4" applyFont="1" applyFill="1" applyAlignment="1">
      <alignment vertical="center" wrapText="1"/>
    </xf>
    <xf numFmtId="0" fontId="44" fillId="8" borderId="0" xfId="11" applyFont="1" applyFill="1" applyAlignment="1">
      <alignment vertical="center" wrapText="1"/>
    </xf>
    <xf numFmtId="0" fontId="44" fillId="8" borderId="1" xfId="11" applyFont="1" applyFill="1" applyBorder="1" applyAlignment="1">
      <alignment horizontal="right" vertical="center" wrapText="1"/>
    </xf>
    <xf numFmtId="0" fontId="10" fillId="8" borderId="2" xfId="11" applyFill="1" applyBorder="1" applyAlignment="1">
      <alignment vertical="center"/>
    </xf>
    <xf numFmtId="0" fontId="44" fillId="5" borderId="0" xfId="0" applyFont="1" applyFill="1" applyBorder="1" applyAlignment="1">
      <alignment horizontal="left" vertical="center" wrapText="1"/>
    </xf>
    <xf numFmtId="0" fontId="44" fillId="5" borderId="0" xfId="0" applyFont="1" applyFill="1" applyBorder="1" applyAlignment="1">
      <alignment horizontal="right" vertical="center" wrapText="1"/>
    </xf>
    <xf numFmtId="0" fontId="75" fillId="12" borderId="0" xfId="0" applyFont="1" applyFill="1" applyBorder="1" applyAlignment="1">
      <alignment horizontal="left" vertical="center" wrapText="1"/>
    </xf>
    <xf numFmtId="0" fontId="11" fillId="0" borderId="0" xfId="6" applyFont="1" applyAlignment="1">
      <alignment vertical="center"/>
      <protection locked="0"/>
    </xf>
    <xf numFmtId="0" fontId="11" fillId="0" borderId="0" xfId="6" applyFont="1" applyAlignment="1">
      <alignment vertical="center" wrapText="1"/>
      <protection locked="0"/>
    </xf>
    <xf numFmtId="0" fontId="1" fillId="0" borderId="0" xfId="0" applyFont="1" applyAlignment="1">
      <alignment vertical="center" wrapText="1"/>
    </xf>
    <xf numFmtId="0" fontId="75" fillId="12" borderId="1" xfId="0" applyFont="1" applyFill="1" applyBorder="1" applyAlignment="1">
      <alignment horizontal="center" vertical="center" wrapText="1"/>
    </xf>
    <xf numFmtId="0" fontId="75" fillId="13" borderId="3" xfId="0" applyFont="1" applyFill="1" applyBorder="1" applyAlignment="1">
      <alignment vertical="center" wrapText="1"/>
    </xf>
    <xf numFmtId="0" fontId="75" fillId="13" borderId="3" xfId="0" applyFont="1" applyFill="1" applyBorder="1" applyAlignment="1">
      <alignment horizontal="right" vertical="center" wrapText="1"/>
    </xf>
    <xf numFmtId="0" fontId="75" fillId="13" borderId="1" xfId="0" applyFont="1" applyFill="1" applyBorder="1" applyAlignment="1">
      <alignment horizontal="right" vertical="center" wrapText="1"/>
    </xf>
    <xf numFmtId="0" fontId="1" fillId="0" borderId="0" xfId="0" applyFont="1" applyAlignment="1">
      <alignment vertical="center"/>
    </xf>
    <xf numFmtId="3" fontId="11" fillId="0" borderId="0" xfId="6" applyNumberFormat="1" applyFont="1" applyAlignment="1">
      <alignment vertical="center"/>
      <protection locked="0"/>
    </xf>
    <xf numFmtId="0" fontId="0" fillId="13" borderId="2" xfId="0" applyFont="1" applyFill="1" applyBorder="1" applyAlignment="1">
      <alignment vertical="center" wrapText="1"/>
    </xf>
    <xf numFmtId="0" fontId="7" fillId="13" borderId="2" xfId="0" applyFont="1" applyFill="1" applyBorder="1" applyAlignment="1">
      <alignment vertical="center"/>
    </xf>
    <xf numFmtId="0" fontId="11" fillId="0" borderId="0" xfId="3" applyFont="1" applyFill="1"/>
    <xf numFmtId="0" fontId="4" fillId="7" borderId="0" xfId="3" applyFill="1" applyAlignment="1" applyProtection="1">
      <alignment vertical="top" wrapText="1"/>
    </xf>
    <xf numFmtId="0" fontId="0" fillId="7" borderId="0" xfId="0" applyFont="1" applyFill="1" applyAlignment="1">
      <alignment vertical="center" wrapText="1"/>
    </xf>
    <xf numFmtId="0" fontId="0" fillId="7" borderId="0" xfId="0" applyFont="1" applyFill="1" applyAlignment="1" applyProtection="1">
      <alignment vertical="top" wrapText="1"/>
    </xf>
    <xf numFmtId="0" fontId="7" fillId="7" borderId="0" xfId="0" applyFont="1" applyFill="1" applyAlignment="1">
      <alignment vertical="center" wrapText="1"/>
    </xf>
    <xf numFmtId="2" fontId="4" fillId="7" borderId="0" xfId="3" applyNumberFormat="1" applyFill="1" applyAlignment="1" applyProtection="1">
      <alignment vertical="top" wrapText="1"/>
    </xf>
    <xf numFmtId="0" fontId="0" fillId="7" borderId="0" xfId="0" applyFont="1" applyFill="1" applyAlignment="1">
      <alignment wrapText="1"/>
    </xf>
    <xf numFmtId="0" fontId="11" fillId="7" borderId="0" xfId="0" applyFont="1" applyFill="1" applyAlignment="1">
      <alignment wrapText="1"/>
    </xf>
    <xf numFmtId="0" fontId="4" fillId="7" borderId="0" xfId="3" applyFill="1" applyAlignment="1">
      <alignment vertical="top"/>
    </xf>
    <xf numFmtId="0" fontId="0" fillId="7" borderId="0" xfId="8" applyFont="1" applyFill="1" applyAlignment="1">
      <alignment wrapText="1"/>
    </xf>
    <xf numFmtId="0" fontId="4" fillId="7" borderId="0" xfId="3" applyFill="1" applyAlignment="1">
      <alignment vertical="top" wrapText="1"/>
    </xf>
    <xf numFmtId="0" fontId="7" fillId="7" borderId="0" xfId="0" applyFont="1" applyFill="1" applyAlignment="1">
      <alignment horizontal="left" vertical="center" wrapText="1"/>
    </xf>
    <xf numFmtId="0" fontId="4" fillId="7" borderId="0" xfId="3" applyFill="1" applyAlignment="1" applyProtection="1">
      <alignment horizontal="right" vertical="top" wrapText="1"/>
    </xf>
    <xf numFmtId="0" fontId="0" fillId="7" borderId="0" xfId="0" applyFont="1" applyFill="1" applyAlignment="1">
      <alignment horizontal="left" vertical="center" wrapText="1"/>
    </xf>
    <xf numFmtId="0" fontId="4" fillId="7" borderId="0" xfId="3" applyFill="1" applyAlignment="1" applyProtection="1">
      <alignment vertical="top"/>
    </xf>
    <xf numFmtId="0" fontId="7" fillId="7" borderId="0" xfId="8" applyFont="1" applyFill="1" applyAlignment="1">
      <alignment vertical="center" wrapText="1"/>
    </xf>
    <xf numFmtId="0" fontId="14" fillId="7" borderId="0" xfId="0" applyFont="1" applyFill="1" applyAlignment="1">
      <alignment vertical="center" wrapText="1"/>
    </xf>
    <xf numFmtId="0" fontId="0" fillId="7" borderId="0" xfId="0" applyFont="1" applyFill="1" applyAlignment="1">
      <alignment horizontal="left" wrapText="1"/>
    </xf>
    <xf numFmtId="0" fontId="9" fillId="7" borderId="0" xfId="0" applyFont="1" applyFill="1" applyAlignment="1">
      <alignment horizontal="left" wrapText="1"/>
    </xf>
    <xf numFmtId="0" fontId="11" fillId="7" borderId="0" xfId="3" applyFont="1" applyFill="1" applyAlignment="1">
      <alignment horizontal="left" vertical="center" wrapText="1"/>
    </xf>
    <xf numFmtId="0" fontId="11" fillId="7" borderId="0" xfId="0" applyFont="1" applyFill="1" applyAlignment="1" applyProtection="1">
      <alignment vertical="top" wrapText="1"/>
    </xf>
    <xf numFmtId="0" fontId="11" fillId="7" borderId="0" xfId="3" applyFont="1" applyFill="1" applyAlignment="1">
      <alignment horizontal="left" wrapText="1"/>
    </xf>
    <xf numFmtId="0" fontId="11" fillId="7" borderId="0" xfId="8" applyFont="1" applyFill="1" applyAlignment="1">
      <alignment wrapText="1"/>
    </xf>
    <xf numFmtId="0" fontId="11" fillId="7" borderId="0" xfId="0" applyFont="1" applyFill="1" applyAlignment="1">
      <alignment vertical="center" wrapText="1"/>
    </xf>
    <xf numFmtId="0" fontId="11" fillId="7" borderId="0" xfId="3" applyFont="1" applyFill="1" applyAlignment="1">
      <alignment wrapText="1"/>
    </xf>
    <xf numFmtId="0" fontId="27" fillId="0" borderId="0" xfId="1" quotePrefix="1" applyNumberFormat="1" applyFont="1" applyBorder="1" applyAlignment="1">
      <alignment horizontal="right"/>
    </xf>
    <xf numFmtId="0" fontId="34" fillId="0" borderId="1" xfId="0" applyFont="1" applyBorder="1" applyAlignment="1">
      <alignment horizontal="right" vertical="center"/>
    </xf>
    <xf numFmtId="3" fontId="69" fillId="12" borderId="1" xfId="0" applyNumberFormat="1" applyFont="1" applyFill="1" applyBorder="1" applyAlignment="1">
      <alignment horizontal="right" vertical="center"/>
    </xf>
    <xf numFmtId="9" fontId="20" fillId="0" borderId="1" xfId="0" applyNumberFormat="1" applyFont="1" applyBorder="1" applyAlignment="1">
      <alignment horizontal="right" vertical="center"/>
    </xf>
    <xf numFmtId="0" fontId="9" fillId="12" borderId="1" xfId="0" applyFont="1" applyFill="1" applyBorder="1" applyAlignment="1">
      <alignment horizontal="right"/>
    </xf>
    <xf numFmtId="164" fontId="9" fillId="12" borderId="1" xfId="0" applyNumberFormat="1" applyFont="1" applyFill="1" applyBorder="1" applyAlignment="1">
      <alignment horizontal="right"/>
    </xf>
    <xf numFmtId="9" fontId="9" fillId="12" borderId="1" xfId="0" applyNumberFormat="1" applyFont="1" applyFill="1" applyBorder="1" applyAlignment="1">
      <alignment horizontal="right"/>
    </xf>
    <xf numFmtId="0" fontId="90" fillId="12" borderId="1" xfId="0" applyFont="1" applyFill="1" applyBorder="1" applyAlignment="1">
      <alignment horizontal="right"/>
    </xf>
    <xf numFmtId="164" fontId="90" fillId="12" borderId="1" xfId="0" applyNumberFormat="1" applyFont="1" applyFill="1" applyBorder="1" applyAlignment="1">
      <alignment horizontal="right"/>
    </xf>
    <xf numFmtId="0" fontId="9" fillId="0" borderId="1" xfId="0" applyFont="1" applyBorder="1" applyAlignment="1">
      <alignment horizontal="right"/>
    </xf>
    <xf numFmtId="164" fontId="9" fillId="0" borderId="1" xfId="0" applyNumberFormat="1" applyFont="1" applyBorder="1" applyAlignment="1">
      <alignment horizontal="right"/>
    </xf>
    <xf numFmtId="0" fontId="90" fillId="0" borderId="1" xfId="0" applyFont="1" applyBorder="1" applyAlignment="1">
      <alignment horizontal="right"/>
    </xf>
    <xf numFmtId="164" fontId="90" fillId="0" borderId="1" xfId="0" applyNumberFormat="1" applyFont="1" applyBorder="1" applyAlignment="1">
      <alignment horizontal="right"/>
    </xf>
    <xf numFmtId="3" fontId="9" fillId="0" borderId="1" xfId="0" applyNumberFormat="1" applyFont="1" applyBorder="1" applyAlignment="1">
      <alignment horizontal="right"/>
    </xf>
    <xf numFmtId="3" fontId="90" fillId="0" borderId="1" xfId="0" applyNumberFormat="1" applyFont="1" applyBorder="1" applyAlignment="1">
      <alignment horizontal="right"/>
    </xf>
    <xf numFmtId="0" fontId="50" fillId="12" borderId="1" xfId="0" applyFont="1" applyFill="1" applyBorder="1" applyAlignment="1">
      <alignment horizontal="right"/>
    </xf>
    <xf numFmtId="164" fontId="50" fillId="12" borderId="1" xfId="0" applyNumberFormat="1" applyFont="1" applyFill="1" applyBorder="1" applyAlignment="1">
      <alignment horizontal="right"/>
    </xf>
    <xf numFmtId="0" fontId="50" fillId="0" borderId="1" xfId="0" applyFont="1" applyBorder="1" applyAlignment="1">
      <alignment horizontal="right"/>
    </xf>
    <xf numFmtId="164" fontId="50" fillId="0" borderId="1" xfId="0" applyNumberFormat="1" applyFont="1" applyBorder="1" applyAlignment="1">
      <alignment horizontal="right"/>
    </xf>
    <xf numFmtId="3" fontId="9" fillId="12" borderId="1" xfId="0" applyNumberFormat="1" applyFont="1" applyFill="1" applyBorder="1" applyAlignment="1">
      <alignment horizontal="right"/>
    </xf>
    <xf numFmtId="3" fontId="90" fillId="12" borderId="1" xfId="0" applyNumberFormat="1" applyFont="1" applyFill="1" applyBorder="1" applyAlignment="1">
      <alignment horizontal="right"/>
    </xf>
    <xf numFmtId="3" fontId="20" fillId="0" borderId="1" xfId="0" applyNumberFormat="1" applyFont="1" applyBorder="1" applyAlignment="1">
      <alignment horizontal="right"/>
    </xf>
    <xf numFmtId="164" fontId="20" fillId="0" borderId="1" xfId="0" applyNumberFormat="1" applyFont="1" applyBorder="1" applyAlignment="1">
      <alignment horizontal="right"/>
    </xf>
    <xf numFmtId="0" fontId="20" fillId="0" borderId="1" xfId="0" applyFont="1" applyBorder="1" applyAlignment="1">
      <alignment horizontal="right"/>
    </xf>
    <xf numFmtId="3" fontId="89" fillId="0" borderId="1" xfId="0" applyNumberFormat="1" applyFont="1" applyBorder="1" applyAlignment="1">
      <alignment horizontal="right"/>
    </xf>
    <xf numFmtId="164" fontId="89" fillId="0" borderId="1" xfId="0" applyNumberFormat="1" applyFont="1" applyBorder="1" applyAlignment="1">
      <alignment horizontal="right"/>
    </xf>
    <xf numFmtId="0" fontId="89" fillId="0" borderId="1" xfId="0" applyFont="1" applyBorder="1" applyAlignment="1">
      <alignment horizontal="right"/>
    </xf>
    <xf numFmtId="3" fontId="20" fillId="12" borderId="1" xfId="0" applyNumberFormat="1" applyFont="1" applyFill="1" applyBorder="1" applyAlignment="1">
      <alignment horizontal="right"/>
    </xf>
    <xf numFmtId="164" fontId="20" fillId="12" borderId="1" xfId="0" applyNumberFormat="1" applyFont="1" applyFill="1" applyBorder="1" applyAlignment="1">
      <alignment horizontal="right"/>
    </xf>
    <xf numFmtId="0" fontId="20" fillId="12" borderId="1" xfId="0" applyFont="1" applyFill="1" applyBorder="1" applyAlignment="1">
      <alignment horizontal="right"/>
    </xf>
    <xf numFmtId="3" fontId="89" fillId="12" borderId="1" xfId="0" applyNumberFormat="1" applyFont="1" applyFill="1" applyBorder="1" applyAlignment="1">
      <alignment horizontal="right"/>
    </xf>
    <xf numFmtId="164" fontId="89" fillId="12" borderId="1" xfId="0" applyNumberFormat="1" applyFont="1" applyFill="1" applyBorder="1" applyAlignment="1">
      <alignment horizontal="right"/>
    </xf>
    <xf numFmtId="0" fontId="89" fillId="12" borderId="1" xfId="0" applyFont="1" applyFill="1" applyBorder="1" applyAlignment="1">
      <alignment horizontal="right"/>
    </xf>
    <xf numFmtId="0" fontId="50" fillId="12" borderId="0" xfId="0" applyFont="1" applyFill="1" applyBorder="1" applyAlignment="1">
      <alignment horizontal="right" vertical="center"/>
    </xf>
    <xf numFmtId="9" fontId="9" fillId="0" borderId="1" xfId="0" applyNumberFormat="1" applyFont="1" applyBorder="1" applyAlignment="1">
      <alignment horizontal="right" vertical="center"/>
    </xf>
    <xf numFmtId="0" fontId="92" fillId="12" borderId="0" xfId="210" applyNumberFormat="1" applyFont="1" applyFill="1" applyBorder="1" applyAlignment="1">
      <alignment horizontal="right" vertical="center" wrapText="1"/>
    </xf>
    <xf numFmtId="164" fontId="92" fillId="12" borderId="0" xfId="2" applyNumberFormat="1" applyFont="1" applyFill="1" applyBorder="1" applyAlignment="1">
      <alignment horizontal="right" vertical="center" wrapText="1"/>
    </xf>
    <xf numFmtId="0" fontId="92" fillId="0" borderId="0" xfId="210" applyNumberFormat="1" applyFont="1" applyBorder="1" applyAlignment="1">
      <alignment horizontal="right" vertical="center" wrapText="1"/>
    </xf>
    <xf numFmtId="164" fontId="92" fillId="0" borderId="0" xfId="2" applyNumberFormat="1" applyFont="1" applyBorder="1" applyAlignment="1">
      <alignment horizontal="right" vertical="center" wrapText="1"/>
    </xf>
    <xf numFmtId="3" fontId="14" fillId="12" borderId="0" xfId="2" applyNumberFormat="1" applyFont="1" applyFill="1" applyBorder="1" applyAlignment="1">
      <alignment horizontal="right"/>
    </xf>
    <xf numFmtId="164" fontId="14" fillId="12" borderId="0" xfId="2" applyNumberFormat="1" applyFont="1" applyFill="1" applyBorder="1" applyAlignment="1">
      <alignment horizontal="right"/>
    </xf>
    <xf numFmtId="0" fontId="72" fillId="12" borderId="0" xfId="0" applyFont="1" applyFill="1" applyBorder="1" applyAlignment="1">
      <alignment horizontal="right"/>
    </xf>
    <xf numFmtId="164" fontId="72" fillId="12" borderId="0" xfId="2" applyNumberFormat="1" applyFont="1" applyFill="1" applyBorder="1" applyAlignment="1">
      <alignment horizontal="right"/>
    </xf>
    <xf numFmtId="3" fontId="10" fillId="12" borderId="0" xfId="0" applyNumberFormat="1" applyFont="1" applyFill="1" applyBorder="1" applyAlignment="1">
      <alignment horizontal="right"/>
    </xf>
    <xf numFmtId="164" fontId="10" fillId="12" borderId="0" xfId="2" applyNumberFormat="1" applyFont="1" applyFill="1" applyBorder="1" applyAlignment="1">
      <alignment horizontal="right"/>
    </xf>
    <xf numFmtId="3" fontId="34" fillId="0" borderId="0" xfId="2" applyNumberFormat="1" applyFont="1" applyBorder="1" applyAlignment="1">
      <alignment horizontal="right"/>
    </xf>
    <xf numFmtId="0" fontId="33" fillId="0" borderId="0" xfId="0" applyFont="1" applyBorder="1" applyAlignment="1">
      <alignment horizontal="right"/>
    </xf>
    <xf numFmtId="3" fontId="34" fillId="12" borderId="0" xfId="2" applyNumberFormat="1" applyFont="1" applyFill="1" applyBorder="1" applyAlignment="1">
      <alignment horizontal="right"/>
    </xf>
    <xf numFmtId="0" fontId="33" fillId="12" borderId="0" xfId="0" applyFont="1" applyFill="1" applyBorder="1" applyAlignment="1">
      <alignment horizontal="right"/>
    </xf>
    <xf numFmtId="3" fontId="52" fillId="12" borderId="0" xfId="0" applyNumberFormat="1" applyFont="1" applyFill="1" applyBorder="1" applyAlignment="1">
      <alignment horizontal="right"/>
    </xf>
    <xf numFmtId="3" fontId="14" fillId="0" borderId="0" xfId="2" applyNumberFormat="1" applyFont="1" applyBorder="1" applyAlignment="1">
      <alignment horizontal="right"/>
    </xf>
    <xf numFmtId="164" fontId="14" fillId="0" borderId="0" xfId="2" applyNumberFormat="1" applyFont="1" applyBorder="1" applyAlignment="1">
      <alignment horizontal="right"/>
    </xf>
    <xf numFmtId="0" fontId="72" fillId="0" borderId="0" xfId="0" applyFont="1" applyBorder="1" applyAlignment="1">
      <alignment horizontal="right"/>
    </xf>
    <xf numFmtId="164" fontId="72" fillId="0" borderId="0" xfId="2" applyNumberFormat="1" applyFont="1" applyBorder="1" applyAlignment="1">
      <alignment horizontal="right"/>
    </xf>
    <xf numFmtId="3" fontId="7" fillId="0" borderId="0" xfId="0" applyNumberFormat="1" applyFont="1" applyBorder="1" applyAlignment="1">
      <alignment horizontal="right"/>
    </xf>
    <xf numFmtId="164" fontId="7" fillId="0" borderId="0" xfId="2" applyNumberFormat="1" applyFont="1" applyBorder="1" applyAlignment="1">
      <alignment horizontal="right"/>
    </xf>
    <xf numFmtId="3" fontId="30" fillId="12" borderId="0" xfId="2" applyNumberFormat="1" applyFont="1" applyFill="1" applyBorder="1" applyAlignment="1">
      <alignment horizontal="right"/>
    </xf>
    <xf numFmtId="0" fontId="31" fillId="12" borderId="0" xfId="0" applyFont="1" applyFill="1" applyBorder="1" applyAlignment="1">
      <alignment horizontal="right"/>
    </xf>
    <xf numFmtId="3" fontId="26" fillId="0" borderId="0" xfId="0" applyNumberFormat="1" applyFont="1" applyBorder="1" applyAlignment="1">
      <alignment horizontal="right"/>
    </xf>
    <xf numFmtId="164" fontId="26" fillId="0" borderId="0" xfId="2" applyNumberFormat="1" applyFont="1" applyBorder="1" applyAlignment="1">
      <alignment horizontal="right"/>
    </xf>
    <xf numFmtId="3" fontId="36" fillId="0" borderId="0" xfId="0" applyNumberFormat="1" applyFont="1" applyBorder="1" applyAlignment="1">
      <alignment horizontal="right"/>
    </xf>
    <xf numFmtId="164" fontId="36" fillId="0" borderId="0" xfId="2" applyNumberFormat="1" applyFont="1" applyBorder="1" applyAlignment="1">
      <alignment horizontal="right"/>
    </xf>
    <xf numFmtId="3" fontId="22" fillId="0" borderId="0" xfId="0" applyNumberFormat="1" applyFont="1" applyBorder="1" applyAlignment="1">
      <alignment horizontal="right"/>
    </xf>
    <xf numFmtId="164" fontId="22" fillId="0" borderId="0" xfId="2" applyNumberFormat="1" applyFont="1" applyBorder="1" applyAlignment="1">
      <alignment horizontal="right"/>
    </xf>
    <xf numFmtId="1" fontId="33" fillId="0" borderId="0" xfId="212" applyNumberFormat="1" applyFont="1" applyBorder="1" applyAlignment="1">
      <alignment horizontal="right"/>
    </xf>
    <xf numFmtId="1" fontId="33" fillId="12" borderId="0" xfId="212" applyNumberFormat="1" applyFont="1" applyFill="1" applyBorder="1" applyAlignment="1">
      <alignment horizontal="right"/>
    </xf>
    <xf numFmtId="3" fontId="11" fillId="12" borderId="0" xfId="0" applyNumberFormat="1" applyFont="1" applyFill="1" applyBorder="1" applyAlignment="1">
      <alignment horizontal="right"/>
    </xf>
    <xf numFmtId="3" fontId="0" fillId="12" borderId="0" xfId="0" applyNumberFormat="1" applyFill="1" applyBorder="1" applyAlignment="1">
      <alignment horizontal="right"/>
    </xf>
    <xf numFmtId="3" fontId="11" fillId="0" borderId="0" xfId="0" applyNumberFormat="1" applyFont="1" applyBorder="1" applyAlignment="1">
      <alignment horizontal="right"/>
    </xf>
    <xf numFmtId="3" fontId="0" fillId="0" borderId="0" xfId="0" applyNumberFormat="1" applyBorder="1" applyAlignment="1">
      <alignment horizontal="right"/>
    </xf>
    <xf numFmtId="3" fontId="27" fillId="12" borderId="0" xfId="0" applyNumberFormat="1" applyFont="1" applyFill="1" applyBorder="1" applyAlignment="1">
      <alignment horizontal="right"/>
    </xf>
    <xf numFmtId="3" fontId="27" fillId="0" borderId="0" xfId="0" applyNumberFormat="1" applyFont="1" applyBorder="1" applyAlignment="1">
      <alignment horizontal="right"/>
    </xf>
    <xf numFmtId="3" fontId="30" fillId="12" borderId="0" xfId="0" applyNumberFormat="1" applyFont="1" applyFill="1" applyBorder="1" applyAlignment="1">
      <alignment horizontal="right"/>
    </xf>
    <xf numFmtId="0" fontId="75" fillId="12" borderId="3" xfId="0" applyFont="1" applyFill="1" applyBorder="1" applyAlignment="1">
      <alignment horizontal="right"/>
    </xf>
    <xf numFmtId="0" fontId="75" fillId="12" borderId="1" xfId="0" applyFont="1" applyFill="1" applyBorder="1" applyAlignment="1">
      <alignment horizontal="right"/>
    </xf>
    <xf numFmtId="0" fontId="0" fillId="12" borderId="1" xfId="0" applyFont="1" applyFill="1" applyBorder="1" applyAlignment="1">
      <alignment horizontal="right"/>
    </xf>
    <xf numFmtId="164" fontId="0" fillId="12" borderId="1" xfId="2" applyNumberFormat="1" applyFont="1" applyFill="1" applyBorder="1" applyAlignment="1">
      <alignment horizontal="right"/>
    </xf>
    <xf numFmtId="0" fontId="96" fillId="0" borderId="1" xfId="0" applyFont="1" applyBorder="1" applyAlignment="1">
      <alignment horizontal="right"/>
    </xf>
    <xf numFmtId="164" fontId="96" fillId="0" borderId="1" xfId="2" applyNumberFormat="1" applyFont="1" applyBorder="1" applyAlignment="1">
      <alignment horizontal="right"/>
    </xf>
    <xf numFmtId="0" fontId="96" fillId="12" borderId="1" xfId="0" applyFont="1" applyFill="1" applyBorder="1" applyAlignment="1">
      <alignment horizontal="right"/>
    </xf>
    <xf numFmtId="164" fontId="96" fillId="12" borderId="1" xfId="2" applyNumberFormat="1" applyFont="1" applyFill="1" applyBorder="1" applyAlignment="1">
      <alignment horizontal="right"/>
    </xf>
    <xf numFmtId="0" fontId="3" fillId="12" borderId="1" xfId="0" applyFont="1" applyFill="1" applyBorder="1" applyAlignment="1">
      <alignment horizontal="left"/>
    </xf>
    <xf numFmtId="0" fontId="3" fillId="12" borderId="1" xfId="0" applyFont="1" applyFill="1" applyBorder="1" applyAlignment="1">
      <alignment horizontal="right"/>
    </xf>
    <xf numFmtId="164" fontId="3" fillId="12" borderId="1" xfId="2" applyNumberFormat="1" applyFont="1" applyFill="1" applyBorder="1" applyAlignment="1">
      <alignment horizontal="right"/>
    </xf>
    <xf numFmtId="0" fontId="97" fillId="0" borderId="1" xfId="0" applyFont="1" applyBorder="1" applyAlignment="1">
      <alignment horizontal="right"/>
    </xf>
    <xf numFmtId="164" fontId="97" fillId="0" borderId="1" xfId="2" applyNumberFormat="1" applyFont="1" applyBorder="1" applyAlignment="1">
      <alignment horizontal="right"/>
    </xf>
    <xf numFmtId="0" fontId="97" fillId="12" borderId="1" xfId="0" applyFont="1" applyFill="1" applyBorder="1" applyAlignment="1">
      <alignment horizontal="right"/>
    </xf>
    <xf numFmtId="164" fontId="97" fillId="12" borderId="1" xfId="2" applyNumberFormat="1" applyFont="1" applyFill="1" applyBorder="1" applyAlignment="1">
      <alignment horizontal="right"/>
    </xf>
    <xf numFmtId="0" fontId="11" fillId="0" borderId="0" xfId="3" applyFont="1" applyAlignment="1" applyProtection="1">
      <alignment vertical="top" wrapText="1"/>
    </xf>
    <xf numFmtId="0" fontId="11" fillId="0" borderId="0" xfId="3" applyFont="1" applyFill="1" applyAlignment="1">
      <alignment wrapText="1"/>
    </xf>
    <xf numFmtId="0" fontId="11" fillId="0" borderId="0" xfId="3" applyFont="1" applyFill="1" applyAlignment="1" applyProtection="1">
      <alignment vertical="top" wrapText="1"/>
    </xf>
    <xf numFmtId="0" fontId="11" fillId="0" borderId="0" xfId="0" applyFont="1" applyFill="1" applyAlignment="1">
      <alignment vertical="top" wrapText="1"/>
    </xf>
    <xf numFmtId="0" fontId="39" fillId="8" borderId="3" xfId="11" applyFont="1" applyFill="1" applyBorder="1" applyAlignment="1">
      <alignment horizontal="center" vertical="center" wrapText="1"/>
    </xf>
    <xf numFmtId="0" fontId="43" fillId="0" borderId="0" xfId="16" applyFont="1" applyFill="1" applyAlignment="1">
      <alignment horizontal="left" vertical="top"/>
    </xf>
    <xf numFmtId="0" fontId="0" fillId="0" borderId="0" xfId="13" applyFont="1" applyFill="1" applyAlignment="1" applyProtection="1">
      <alignment horizontal="left" vertical="center" wrapText="1"/>
      <protection locked="0"/>
    </xf>
    <xf numFmtId="0" fontId="10" fillId="0" borderId="0" xfId="11" applyFill="1" applyAlignment="1">
      <alignment horizontal="left" vertical="center" wrapText="1"/>
    </xf>
    <xf numFmtId="0" fontId="39" fillId="0" borderId="0" xfId="11" applyFont="1" applyFill="1" applyBorder="1" applyAlignment="1">
      <alignment horizontal="center" wrapText="1"/>
    </xf>
    <xf numFmtId="0" fontId="28" fillId="3" borderId="1" xfId="0" applyFont="1" applyFill="1" applyBorder="1" applyAlignment="1">
      <alignment horizontal="center" vertical="center" wrapText="1"/>
    </xf>
    <xf numFmtId="164" fontId="11" fillId="3" borderId="1" xfId="0" applyNumberFormat="1" applyFont="1" applyFill="1" applyBorder="1"/>
    <xf numFmtId="0" fontId="28" fillId="3" borderId="1" xfId="0" applyFont="1" applyFill="1" applyBorder="1" applyAlignment="1">
      <alignment horizontal="right" wrapText="1"/>
    </xf>
    <xf numFmtId="164" fontId="11" fillId="0" borderId="1" xfId="0" applyNumberFormat="1" applyFont="1" applyBorder="1" applyAlignment="1"/>
    <xf numFmtId="164" fontId="11" fillId="3" borderId="1" xfId="0" applyNumberFormat="1" applyFont="1" applyFill="1" applyBorder="1" applyAlignment="1"/>
    <xf numFmtId="164" fontId="30" fillId="0" borderId="1" xfId="0" applyNumberFormat="1" applyFont="1" applyBorder="1" applyAlignment="1"/>
    <xf numFmtId="164" fontId="30" fillId="3" borderId="1" xfId="0" applyNumberFormat="1" applyFont="1" applyFill="1" applyBorder="1" applyAlignment="1"/>
    <xf numFmtId="165" fontId="7" fillId="0" borderId="3" xfId="0" applyNumberFormat="1" applyFont="1" applyFill="1" applyBorder="1" applyAlignment="1">
      <alignment horizontal="right" vertical="center"/>
    </xf>
    <xf numFmtId="165" fontId="18" fillId="0" borderId="3" xfId="0" applyNumberFormat="1" applyFont="1" applyFill="1" applyBorder="1" applyAlignment="1">
      <alignment horizontal="right"/>
    </xf>
    <xf numFmtId="0" fontId="11" fillId="0" borderId="0" xfId="3" applyFont="1" applyAlignment="1">
      <alignment wrapText="1"/>
    </xf>
    <xf numFmtId="164" fontId="0" fillId="0" borderId="3" xfId="2" applyNumberFormat="1" applyFont="1" applyBorder="1" applyAlignment="1">
      <alignment horizontal="right"/>
    </xf>
    <xf numFmtId="10" fontId="52" fillId="0" borderId="0" xfId="2" applyNumberFormat="1" applyFont="1" applyAlignment="1">
      <alignment horizontal="right"/>
    </xf>
    <xf numFmtId="164" fontId="56" fillId="4" borderId="0" xfId="2" applyNumberFormat="1" applyFont="1" applyFill="1" applyBorder="1" applyAlignment="1">
      <alignment horizontal="right" vertical="center" wrapText="1"/>
    </xf>
    <xf numFmtId="166" fontId="0" fillId="0" borderId="0" xfId="0" applyNumberFormat="1" applyFont="1" applyAlignment="1">
      <alignment horizontal="right"/>
    </xf>
    <xf numFmtId="2" fontId="0" fillId="0" borderId="0" xfId="0" applyNumberFormat="1" applyFont="1" applyAlignment="1">
      <alignment horizontal="right"/>
    </xf>
    <xf numFmtId="0" fontId="11" fillId="0" borderId="0" xfId="0" applyFont="1" applyBorder="1" applyAlignment="1">
      <alignment horizontal="left"/>
    </xf>
    <xf numFmtId="0" fontId="11" fillId="5" borderId="0" xfId="0" applyFont="1" applyFill="1" applyBorder="1" applyAlignment="1">
      <alignment horizontal="left"/>
    </xf>
    <xf numFmtId="164" fontId="52" fillId="5" borderId="3" xfId="2" applyNumberFormat="1" applyFont="1" applyFill="1" applyBorder="1"/>
    <xf numFmtId="164" fontId="52" fillId="5" borderId="3" xfId="0" applyNumberFormat="1" applyFont="1" applyFill="1" applyBorder="1"/>
    <xf numFmtId="164" fontId="34" fillId="5" borderId="1" xfId="2" applyNumberFormat="1" applyFont="1" applyFill="1" applyBorder="1" applyAlignment="1"/>
    <xf numFmtId="164" fontId="34" fillId="0" borderId="3" xfId="2" applyNumberFormat="1" applyFont="1" applyBorder="1" applyAlignment="1"/>
    <xf numFmtId="164" fontId="52" fillId="0" borderId="3" xfId="0" applyNumberFormat="1" applyFont="1" applyBorder="1"/>
    <xf numFmtId="164" fontId="34" fillId="0" borderId="1" xfId="2" applyNumberFormat="1" applyFont="1" applyBorder="1" applyAlignment="1"/>
    <xf numFmtId="164" fontId="52" fillId="0" borderId="3" xfId="2" applyNumberFormat="1" applyFont="1" applyBorder="1"/>
    <xf numFmtId="164" fontId="53" fillId="0" borderId="3" xfId="0" applyNumberFormat="1" applyFont="1" applyBorder="1"/>
    <xf numFmtId="9" fontId="53" fillId="5" borderId="2" xfId="2" applyFont="1" applyFill="1" applyBorder="1" applyAlignment="1">
      <alignment horizontal="right" vertical="center"/>
    </xf>
    <xf numFmtId="164" fontId="53" fillId="5" borderId="2" xfId="2" applyNumberFormat="1" applyFont="1" applyFill="1" applyBorder="1" applyAlignment="1">
      <alignment horizontal="right" vertical="center"/>
    </xf>
    <xf numFmtId="0" fontId="44" fillId="0" borderId="0" xfId="0" applyFont="1" applyBorder="1" applyAlignment="1">
      <alignment horizontal="center" vertical="center"/>
    </xf>
    <xf numFmtId="0" fontId="44" fillId="0" borderId="1" xfId="0" applyFont="1" applyBorder="1" applyAlignment="1">
      <alignment horizontal="center" vertical="center"/>
    </xf>
    <xf numFmtId="0" fontId="0" fillId="0" borderId="0" xfId="0" applyFont="1" applyAlignment="1">
      <alignment horizontal="center" vertical="center"/>
    </xf>
    <xf numFmtId="0" fontId="44" fillId="0" borderId="0" xfId="0" applyFont="1" applyBorder="1" applyAlignment="1">
      <alignment vertical="center"/>
    </xf>
    <xf numFmtId="0" fontId="44" fillId="0" borderId="1" xfId="0" applyFont="1" applyBorder="1" applyAlignment="1">
      <alignment vertical="center"/>
    </xf>
    <xf numFmtId="164" fontId="18" fillId="0" borderId="1" xfId="15" applyNumberFormat="1" applyFont="1" applyFill="1" applyBorder="1"/>
    <xf numFmtId="0" fontId="20" fillId="0" borderId="0" xfId="0" applyFont="1" applyBorder="1" applyAlignment="1">
      <alignment horizontal="left" vertical="center" wrapText="1"/>
    </xf>
    <xf numFmtId="0" fontId="9" fillId="5" borderId="0" xfId="0" applyFont="1" applyFill="1" applyBorder="1" applyAlignment="1">
      <alignment horizontal="left" vertical="center"/>
    </xf>
    <xf numFmtId="0" fontId="9" fillId="0" borderId="0" xfId="0" applyFont="1" applyFill="1" applyBorder="1" applyAlignment="1">
      <alignment horizontal="left" vertical="center"/>
    </xf>
    <xf numFmtId="0" fontId="55" fillId="5" borderId="0" xfId="0" applyFont="1" applyFill="1" applyBorder="1" applyAlignment="1">
      <alignment horizontal="center" vertical="center" wrapText="1"/>
    </xf>
    <xf numFmtId="0" fontId="44" fillId="5" borderId="0" xfId="0" applyFont="1" applyFill="1" applyBorder="1" applyAlignment="1">
      <alignment vertical="center" wrapText="1"/>
    </xf>
    <xf numFmtId="164" fontId="44" fillId="5" borderId="1" xfId="0" applyNumberFormat="1" applyFont="1" applyFill="1" applyBorder="1" applyAlignment="1">
      <alignment horizontal="right" wrapText="1"/>
    </xf>
    <xf numFmtId="164" fontId="10" fillId="0" borderId="2" xfId="0" applyNumberFormat="1" applyFont="1" applyBorder="1" applyAlignment="1">
      <alignment vertical="center" wrapText="1"/>
    </xf>
    <xf numFmtId="164" fontId="10" fillId="5" borderId="2" xfId="0" applyNumberFormat="1" applyFont="1" applyFill="1" applyBorder="1" applyAlignment="1">
      <alignment vertical="center" wrapText="1"/>
    </xf>
    <xf numFmtId="0" fontId="20" fillId="0" borderId="0" xfId="56" applyNumberFormat="1" applyFont="1" applyBorder="1" applyAlignment="1">
      <alignment horizontal="left" vertical="center" wrapText="1"/>
    </xf>
    <xf numFmtId="0" fontId="0" fillId="0" borderId="0" xfId="0" applyFont="1" applyFill="1" applyAlignment="1">
      <alignment vertical="center"/>
    </xf>
    <xf numFmtId="0" fontId="9" fillId="5" borderId="0" xfId="57" applyNumberFormat="1" applyFont="1" applyFill="1" applyBorder="1" applyAlignment="1">
      <alignment horizontal="left" vertical="center" wrapText="1"/>
    </xf>
    <xf numFmtId="0" fontId="20" fillId="0" borderId="0" xfId="58" applyNumberFormat="1" applyFont="1" applyBorder="1" applyAlignment="1">
      <alignment horizontal="right" wrapText="1"/>
    </xf>
    <xf numFmtId="0" fontId="20" fillId="0" borderId="0" xfId="59" applyNumberFormat="1" applyFont="1" applyBorder="1" applyAlignment="1">
      <alignment horizontal="right" wrapText="1"/>
    </xf>
    <xf numFmtId="0" fontId="20" fillId="0" borderId="0" xfId="60" applyNumberFormat="1" applyFont="1" applyBorder="1" applyAlignment="1">
      <alignment horizontal="right" wrapText="1"/>
    </xf>
    <xf numFmtId="0" fontId="31" fillId="0" borderId="0" xfId="33" applyNumberFormat="1" applyFont="1" applyBorder="1" applyAlignment="1">
      <alignment horizontal="right" wrapText="1"/>
    </xf>
    <xf numFmtId="9" fontId="31" fillId="0" borderId="0" xfId="2" applyNumberFormat="1" applyFont="1" applyBorder="1" applyAlignment="1">
      <alignment horizontal="right" wrapText="1"/>
    </xf>
    <xf numFmtId="0" fontId="20" fillId="0" borderId="0" xfId="35" applyNumberFormat="1" applyFont="1" applyBorder="1" applyAlignment="1">
      <alignment horizontal="right" wrapText="1"/>
    </xf>
    <xf numFmtId="0" fontId="20" fillId="0" borderId="0" xfId="83" applyNumberFormat="1" applyFont="1" applyBorder="1" applyAlignment="1">
      <alignment horizontal="left" vertical="center" wrapText="1"/>
    </xf>
    <xf numFmtId="0" fontId="9" fillId="5" borderId="0" xfId="30" applyNumberFormat="1" applyFont="1" applyFill="1" applyBorder="1" applyAlignment="1">
      <alignment horizontal="left" vertical="center" wrapText="1"/>
    </xf>
    <xf numFmtId="0" fontId="20" fillId="0" borderId="0" xfId="110" applyNumberFormat="1" applyFont="1" applyBorder="1" applyAlignment="1">
      <alignment horizontal="left" vertical="center" wrapText="1"/>
    </xf>
    <xf numFmtId="0" fontId="1" fillId="0" borderId="0" xfId="8" applyFont="1" applyFill="1" applyAlignment="1">
      <alignment vertical="center"/>
    </xf>
    <xf numFmtId="0" fontId="20" fillId="5" borderId="0" xfId="110" applyNumberFormat="1" applyFont="1" applyFill="1" applyBorder="1" applyAlignment="1">
      <alignment horizontal="left" vertical="center" wrapText="1"/>
    </xf>
    <xf numFmtId="0" fontId="1" fillId="0" borderId="0" xfId="8" applyFont="1" applyFill="1" applyAlignment="1">
      <alignment vertical="center" wrapText="1"/>
    </xf>
    <xf numFmtId="0" fontId="20" fillId="0" borderId="1" xfId="111" applyNumberFormat="1" applyFont="1" applyBorder="1" applyAlignment="1">
      <alignment horizontal="right" wrapText="1"/>
    </xf>
    <xf numFmtId="0" fontId="20" fillId="0" borderId="1" xfId="112" applyNumberFormat="1" applyFont="1" applyBorder="1" applyAlignment="1">
      <alignment horizontal="right" wrapText="1"/>
    </xf>
    <xf numFmtId="0" fontId="20" fillId="0" borderId="1" xfId="113" applyNumberFormat="1" applyFont="1" applyBorder="1" applyAlignment="1">
      <alignment horizontal="right" wrapText="1"/>
    </xf>
    <xf numFmtId="0" fontId="20" fillId="0" borderId="1" xfId="114" applyNumberFormat="1" applyFont="1" applyBorder="1" applyAlignment="1">
      <alignment horizontal="right" wrapText="1"/>
    </xf>
    <xf numFmtId="0" fontId="11" fillId="0" borderId="0" xfId="3" applyFont="1" applyFill="1" applyAlignment="1">
      <alignment vertical="center"/>
    </xf>
    <xf numFmtId="0" fontId="20" fillId="0" borderId="0" xfId="25" applyNumberFormat="1" applyFont="1" applyBorder="1" applyAlignment="1">
      <alignment horizontal="left" vertical="center" wrapText="1"/>
    </xf>
    <xf numFmtId="0" fontId="20" fillId="5" borderId="0" xfId="26" applyNumberFormat="1" applyFont="1" applyFill="1" applyBorder="1" applyAlignment="1">
      <alignment horizontal="left" vertical="center"/>
    </xf>
    <xf numFmtId="0" fontId="20" fillId="0" borderId="1" xfId="27" applyNumberFormat="1" applyFont="1" applyBorder="1" applyAlignment="1">
      <alignment horizontal="right" wrapText="1"/>
    </xf>
    <xf numFmtId="0" fontId="20" fillId="0" borderId="1" xfId="28" applyNumberFormat="1" applyFont="1" applyBorder="1" applyAlignment="1">
      <alignment horizontal="right" wrapText="1"/>
    </xf>
    <xf numFmtId="0" fontId="20" fillId="0" borderId="1" xfId="29" applyNumberFormat="1" applyFont="1" applyBorder="1" applyAlignment="1">
      <alignment horizontal="right" wrapText="1"/>
    </xf>
    <xf numFmtId="0" fontId="20" fillId="0" borderId="1" xfId="30" applyNumberFormat="1" applyFont="1" applyBorder="1" applyAlignment="1">
      <alignment horizontal="right" wrapText="1"/>
    </xf>
    <xf numFmtId="0" fontId="20" fillId="0" borderId="1" xfId="31" applyNumberFormat="1" applyFont="1" applyBorder="1" applyAlignment="1">
      <alignment horizontal="right" wrapText="1"/>
    </xf>
    <xf numFmtId="0" fontId="20" fillId="0" borderId="1" xfId="32" applyNumberFormat="1" applyFont="1" applyBorder="1" applyAlignment="1">
      <alignment horizontal="right" wrapText="1"/>
    </xf>
    <xf numFmtId="0" fontId="20" fillId="0" borderId="1" xfId="33" applyNumberFormat="1" applyFont="1" applyBorder="1" applyAlignment="1">
      <alignment horizontal="right" wrapText="1"/>
    </xf>
    <xf numFmtId="0" fontId="20" fillId="0" borderId="1" xfId="34" applyNumberFormat="1" applyFont="1" applyBorder="1" applyAlignment="1">
      <alignment horizontal="right" wrapText="1"/>
    </xf>
    <xf numFmtId="0" fontId="31" fillId="0" borderId="1" xfId="33" applyNumberFormat="1" applyFont="1" applyBorder="1" applyAlignment="1">
      <alignment horizontal="right" wrapText="1"/>
    </xf>
    <xf numFmtId="0" fontId="20" fillId="0" borderId="1" xfId="35" applyNumberFormat="1" applyFont="1" applyBorder="1" applyAlignment="1">
      <alignment horizontal="right" wrapText="1"/>
    </xf>
    <xf numFmtId="0" fontId="30" fillId="0" borderId="0" xfId="8" applyFont="1" applyFill="1" applyBorder="1" applyAlignment="1">
      <alignment vertical="top" wrapText="1"/>
    </xf>
    <xf numFmtId="171" fontId="20" fillId="0" borderId="1" xfId="37" applyNumberFormat="1" applyFont="1" applyFill="1" applyBorder="1" applyAlignment="1">
      <alignment horizontal="right" vertical="center"/>
    </xf>
    <xf numFmtId="164" fontId="20" fillId="0" borderId="1" xfId="2" applyNumberFormat="1" applyFont="1" applyFill="1" applyBorder="1" applyAlignment="1">
      <alignment horizontal="right" vertical="center"/>
    </xf>
    <xf numFmtId="171" fontId="20" fillId="0" borderId="1" xfId="41" applyNumberFormat="1" applyFont="1" applyFill="1" applyBorder="1" applyAlignment="1">
      <alignment horizontal="right" vertical="center"/>
    </xf>
    <xf numFmtId="0" fontId="20" fillId="0" borderId="1" xfId="54" applyNumberFormat="1" applyFont="1" applyFill="1" applyBorder="1" applyAlignment="1">
      <alignment horizontal="right" vertical="center"/>
    </xf>
    <xf numFmtId="171" fontId="31" fillId="0" borderId="1" xfId="39" applyNumberFormat="1" applyFont="1" applyFill="1" applyBorder="1" applyAlignment="1">
      <alignment horizontal="right" vertical="center"/>
    </xf>
    <xf numFmtId="164" fontId="31" fillId="0" borderId="1" xfId="2" applyNumberFormat="1" applyFont="1" applyFill="1" applyBorder="1" applyAlignment="1">
      <alignment horizontal="right" vertical="center"/>
    </xf>
    <xf numFmtId="0" fontId="20" fillId="0" borderId="1" xfId="41" applyNumberFormat="1" applyFont="1" applyFill="1" applyBorder="1" applyAlignment="1">
      <alignment horizontal="right" vertical="center"/>
    </xf>
    <xf numFmtId="0" fontId="20" fillId="5" borderId="0" xfId="26" applyNumberFormat="1" applyFont="1" applyFill="1" applyBorder="1" applyAlignment="1">
      <alignment horizontal="right"/>
    </xf>
    <xf numFmtId="0" fontId="20" fillId="0" borderId="0" xfId="26" applyNumberFormat="1" applyFont="1" applyFill="1" applyBorder="1" applyAlignment="1">
      <alignment horizontal="left" vertical="center"/>
    </xf>
    <xf numFmtId="0" fontId="0" fillId="0" borderId="0" xfId="8" applyFont="1" applyFill="1" applyAlignment="1">
      <alignment vertical="center"/>
    </xf>
    <xf numFmtId="0" fontId="18" fillId="0" borderId="3" xfId="8" applyFont="1" applyFill="1" applyBorder="1" applyAlignment="1">
      <alignment horizontal="right"/>
    </xf>
    <xf numFmtId="0" fontId="18" fillId="0" borderId="1" xfId="8" applyFont="1" applyFill="1" applyBorder="1" applyAlignment="1">
      <alignment horizontal="right"/>
    </xf>
    <xf numFmtId="0" fontId="20" fillId="0" borderId="0" xfId="182" applyNumberFormat="1" applyFont="1" applyBorder="1" applyAlignment="1">
      <alignment horizontal="right" wrapText="1"/>
    </xf>
    <xf numFmtId="0" fontId="31" fillId="0" borderId="0" xfId="182" applyNumberFormat="1" applyFont="1" applyBorder="1" applyAlignment="1">
      <alignment horizontal="right" wrapText="1"/>
    </xf>
    <xf numFmtId="0" fontId="20" fillId="0" borderId="0" xfId="183" applyNumberFormat="1" applyFont="1" applyBorder="1" applyAlignment="1">
      <alignment horizontal="right" wrapText="1"/>
    </xf>
    <xf numFmtId="0" fontId="3" fillId="5" borderId="0" xfId="8" applyFont="1" applyFill="1" applyBorder="1" applyAlignment="1">
      <alignment horizontal="left" vertical="center" wrapText="1"/>
    </xf>
    <xf numFmtId="0" fontId="20" fillId="0" borderId="0" xfId="193" applyNumberFormat="1" applyFont="1" applyBorder="1" applyAlignment="1">
      <alignment horizontal="left" vertical="top" wrapText="1"/>
    </xf>
    <xf numFmtId="0" fontId="1" fillId="0" borderId="0" xfId="0" applyFont="1" applyFill="1" applyAlignment="1">
      <alignment vertical="center"/>
    </xf>
    <xf numFmtId="164" fontId="31" fillId="0" borderId="1" xfId="180" applyNumberFormat="1" applyFont="1" applyFill="1" applyBorder="1" applyAlignment="1">
      <alignment horizontal="right" wrapText="1"/>
    </xf>
    <xf numFmtId="0" fontId="20" fillId="0" borderId="0" xfId="8" applyNumberFormat="1" applyFont="1" applyBorder="1" applyAlignment="1">
      <alignment vertical="center" wrapText="1"/>
    </xf>
    <xf numFmtId="0" fontId="0" fillId="0" borderId="0" xfId="0" applyFill="1" applyAlignment="1">
      <alignment vertical="center"/>
    </xf>
    <xf numFmtId="0" fontId="20" fillId="5" borderId="0" xfId="8" applyNumberFormat="1" applyFont="1" applyFill="1" applyBorder="1" applyAlignment="1">
      <alignment horizontal="center" vertical="center" wrapText="1"/>
    </xf>
    <xf numFmtId="0" fontId="20" fillId="0" borderId="0" xfId="8" applyNumberFormat="1" applyFont="1" applyBorder="1" applyAlignment="1">
      <alignment horizontal="right" wrapText="1"/>
    </xf>
    <xf numFmtId="164" fontId="20" fillId="0" borderId="0" xfId="180" applyNumberFormat="1" applyFont="1" applyBorder="1" applyAlignment="1">
      <alignment horizontal="right" wrapText="1"/>
    </xf>
    <xf numFmtId="0" fontId="20" fillId="0" borderId="0" xfId="196" applyNumberFormat="1" applyFont="1" applyBorder="1" applyAlignment="1">
      <alignment horizontal="right" wrapText="1"/>
    </xf>
    <xf numFmtId="0" fontId="20" fillId="0" borderId="0" xfId="197" applyNumberFormat="1" applyFont="1" applyBorder="1" applyAlignment="1">
      <alignment horizontal="right" wrapText="1"/>
    </xf>
    <xf numFmtId="0" fontId="20" fillId="0" borderId="0" xfId="198" applyNumberFormat="1" applyFont="1" applyBorder="1" applyAlignment="1">
      <alignment horizontal="right" wrapText="1"/>
    </xf>
    <xf numFmtId="0" fontId="20" fillId="0" borderId="0" xfId="199" applyNumberFormat="1" applyFont="1" applyBorder="1" applyAlignment="1">
      <alignment horizontal="right" wrapText="1"/>
    </xf>
    <xf numFmtId="0" fontId="31" fillId="0" borderId="0" xfId="198" applyNumberFormat="1" applyFont="1" applyBorder="1" applyAlignment="1">
      <alignment horizontal="right" wrapText="1"/>
    </xf>
    <xf numFmtId="0" fontId="31" fillId="0" borderId="0" xfId="199" applyNumberFormat="1" applyFont="1" applyBorder="1" applyAlignment="1">
      <alignment horizontal="right" wrapText="1"/>
    </xf>
    <xf numFmtId="0" fontId="31" fillId="0" borderId="0" xfId="200" applyNumberFormat="1" applyFont="1" applyBorder="1" applyAlignment="1">
      <alignment horizontal="right" wrapText="1"/>
    </xf>
    <xf numFmtId="0" fontId="31" fillId="0" borderId="0" xfId="0" applyFont="1" applyBorder="1" applyAlignment="1">
      <alignment horizontal="right" wrapText="1"/>
    </xf>
    <xf numFmtId="0" fontId="20" fillId="0" borderId="0" xfId="0" applyFont="1" applyBorder="1" applyAlignment="1">
      <alignment horizontal="right" wrapText="1"/>
    </xf>
    <xf numFmtId="0" fontId="20" fillId="0" borderId="0" xfId="200" applyNumberFormat="1" applyFont="1" applyBorder="1" applyAlignment="1">
      <alignment horizontal="right" wrapText="1"/>
    </xf>
    <xf numFmtId="0" fontId="20" fillId="0" borderId="0" xfId="201" applyNumberFormat="1" applyFont="1" applyBorder="1" applyAlignment="1">
      <alignment horizontal="right" wrapText="1"/>
    </xf>
    <xf numFmtId="0" fontId="31" fillId="0" borderId="0" xfId="8" applyNumberFormat="1" applyFont="1" applyBorder="1" applyAlignment="1">
      <alignment horizontal="right" wrapText="1"/>
    </xf>
    <xf numFmtId="0" fontId="44" fillId="0" borderId="0" xfId="8" applyNumberFormat="1" applyFont="1" applyBorder="1" applyAlignment="1">
      <alignment vertical="center"/>
    </xf>
    <xf numFmtId="0" fontId="75" fillId="12" borderId="0" xfId="0" applyFont="1" applyFill="1" applyBorder="1" applyAlignment="1">
      <alignment horizontal="right"/>
    </xf>
    <xf numFmtId="0" fontId="80" fillId="13" borderId="3" xfId="0" applyFont="1" applyFill="1" applyBorder="1" applyAlignment="1">
      <alignment horizontal="right" wrapText="1"/>
    </xf>
    <xf numFmtId="0" fontId="80" fillId="13" borderId="1" xfId="0" applyFont="1" applyFill="1" applyBorder="1" applyAlignment="1">
      <alignment horizontal="right" wrapText="1"/>
    </xf>
    <xf numFmtId="0" fontId="75" fillId="0" borderId="1" xfId="0" applyFont="1" applyBorder="1" applyAlignment="1">
      <alignment horizontal="right" wrapText="1"/>
    </xf>
    <xf numFmtId="0" fontId="0" fillId="12" borderId="0" xfId="0" applyFill="1" applyBorder="1" applyAlignment="1">
      <alignment vertical="center"/>
    </xf>
    <xf numFmtId="0" fontId="11" fillId="12" borderId="0" xfId="0" applyFont="1" applyFill="1" applyBorder="1" applyAlignment="1">
      <alignment vertical="center"/>
    </xf>
    <xf numFmtId="0" fontId="9" fillId="12" borderId="0" xfId="0" applyFont="1" applyFill="1" applyBorder="1" applyAlignment="1">
      <alignment horizontal="center" vertical="center" wrapText="1"/>
    </xf>
    <xf numFmtId="168" fontId="75" fillId="12" borderId="1" xfId="1" applyNumberFormat="1" applyFont="1" applyFill="1" applyBorder="1" applyAlignment="1">
      <alignment horizontal="center" vertical="center"/>
    </xf>
    <xf numFmtId="168" fontId="0" fillId="0" borderId="0" xfId="1" applyNumberFormat="1" applyFont="1" applyFill="1" applyAlignment="1">
      <alignment horizontal="center" vertical="center"/>
    </xf>
    <xf numFmtId="0" fontId="0" fillId="0" borderId="0" xfId="0" applyFill="1" applyAlignment="1">
      <alignment horizontal="center" vertical="center"/>
    </xf>
    <xf numFmtId="3" fontId="87" fillId="0" borderId="0" xfId="0" applyNumberFormat="1"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center" vertical="center" wrapText="1"/>
    </xf>
    <xf numFmtId="0" fontId="0" fillId="0" borderId="0" xfId="0" applyFill="1" applyAlignment="1">
      <alignment vertical="center" wrapText="1"/>
    </xf>
    <xf numFmtId="0" fontId="75" fillId="0" borderId="0" xfId="0" applyFont="1" applyBorder="1" applyAlignment="1">
      <alignment vertical="center"/>
    </xf>
    <xf numFmtId="0" fontId="31" fillId="0" borderId="1" xfId="0" applyFont="1" applyBorder="1" applyAlignment="1">
      <alignment horizontal="right"/>
    </xf>
    <xf numFmtId="164" fontId="31" fillId="0" borderId="1" xfId="2" applyNumberFormat="1" applyFont="1" applyBorder="1" applyAlignment="1">
      <alignment horizontal="right"/>
    </xf>
    <xf numFmtId="0" fontId="87" fillId="0" borderId="0" xfId="0" applyFont="1" applyFill="1" applyAlignment="1">
      <alignment horizontal="center" vertical="center"/>
    </xf>
    <xf numFmtId="0" fontId="20" fillId="0" borderId="0" xfId="0" applyFont="1" applyFill="1" applyBorder="1" applyAlignment="1">
      <alignment horizontal="center" vertical="center"/>
    </xf>
    <xf numFmtId="0" fontId="75" fillId="12" borderId="0" xfId="0" applyFont="1" applyFill="1" applyBorder="1" applyAlignment="1">
      <alignment vertical="center"/>
    </xf>
    <xf numFmtId="0" fontId="3" fillId="12" borderId="0" xfId="0" applyFont="1" applyFill="1" applyBorder="1" applyAlignment="1">
      <alignment horizontal="center" vertical="center"/>
    </xf>
    <xf numFmtId="0" fontId="8" fillId="0" borderId="0" xfId="7" applyAlignment="1">
      <alignment vertical="center"/>
    </xf>
    <xf numFmtId="0" fontId="8" fillId="0" borderId="0" xfId="7" applyAlignment="1">
      <alignment horizontal="center" vertical="center"/>
    </xf>
    <xf numFmtId="0" fontId="0" fillId="12" borderId="0" xfId="0" applyFill="1" applyBorder="1" applyAlignment="1">
      <alignment vertical="center" wrapText="1"/>
    </xf>
    <xf numFmtId="0" fontId="0" fillId="12" borderId="0" xfId="0" applyFill="1" applyBorder="1" applyAlignment="1">
      <alignment horizontal="center" vertical="center" wrapText="1"/>
    </xf>
    <xf numFmtId="0" fontId="0" fillId="0" borderId="0" xfId="0" applyFill="1" applyAlignment="1">
      <alignment horizontal="center" vertical="center" wrapText="1"/>
    </xf>
    <xf numFmtId="1" fontId="30" fillId="0" borderId="0" xfId="1" applyNumberFormat="1" applyFont="1" applyBorder="1" applyAlignment="1">
      <alignment horizontal="right"/>
    </xf>
    <xf numFmtId="1" fontId="31" fillId="0" borderId="0" xfId="1" applyNumberFormat="1" applyFont="1" applyBorder="1" applyAlignment="1">
      <alignment horizontal="right"/>
    </xf>
    <xf numFmtId="3" fontId="30" fillId="0" borderId="0" xfId="2" applyNumberFormat="1" applyFont="1" applyBorder="1" applyAlignment="1">
      <alignment horizontal="right"/>
    </xf>
    <xf numFmtId="0" fontId="7" fillId="12" borderId="0" xfId="0" applyFont="1" applyFill="1" applyBorder="1" applyAlignment="1">
      <alignment vertical="center"/>
    </xf>
    <xf numFmtId="0" fontId="80" fillId="12" borderId="0" xfId="0" applyFont="1" applyFill="1" applyBorder="1" applyAlignment="1">
      <alignment vertical="center"/>
    </xf>
    <xf numFmtId="0" fontId="75" fillId="0" borderId="0" xfId="0" applyFont="1" applyBorder="1" applyAlignment="1">
      <alignment vertical="center" wrapText="1"/>
    </xf>
    <xf numFmtId="0" fontId="75" fillId="12" borderId="2" xfId="0" applyFont="1" applyFill="1" applyBorder="1" applyAlignment="1">
      <alignment horizontal="left"/>
    </xf>
    <xf numFmtId="0" fontId="0" fillId="0" borderId="0" xfId="0" applyAlignment="1">
      <alignment vertical="center" wrapText="1"/>
    </xf>
    <xf numFmtId="0" fontId="0" fillId="12" borderId="1" xfId="0" applyFont="1" applyFill="1" applyBorder="1" applyAlignment="1">
      <alignment vertical="center"/>
    </xf>
    <xf numFmtId="0" fontId="75" fillId="12" borderId="2" xfId="0" applyFont="1" applyFill="1" applyBorder="1" applyAlignment="1">
      <alignment horizontal="left" wrapText="1"/>
    </xf>
    <xf numFmtId="0" fontId="84" fillId="12" borderId="0" xfId="0" applyFont="1" applyFill="1" applyBorder="1" applyAlignment="1">
      <alignment horizontal="right" vertical="center" wrapText="1"/>
    </xf>
    <xf numFmtId="0" fontId="75" fillId="12" borderId="3" xfId="0" applyFont="1" applyFill="1" applyBorder="1" applyAlignment="1">
      <alignment horizontal="left" wrapText="1"/>
    </xf>
    <xf numFmtId="0" fontId="0" fillId="0" borderId="0" xfId="0" applyFill="1" applyAlignment="1">
      <alignment horizontal="right"/>
    </xf>
    <xf numFmtId="0" fontId="75" fillId="0" borderId="3" xfId="0" applyFont="1" applyBorder="1" applyAlignment="1">
      <alignment horizontal="right" wrapText="1"/>
    </xf>
    <xf numFmtId="0" fontId="84" fillId="12" borderId="0" xfId="0" applyFont="1" applyFill="1" applyBorder="1" applyAlignment="1">
      <alignment horizontal="right" wrapText="1"/>
    </xf>
    <xf numFmtId="0" fontId="84" fillId="12" borderId="3" xfId="0" applyFont="1" applyFill="1" applyBorder="1" applyAlignment="1">
      <alignment horizontal="right" wrapText="1"/>
    </xf>
    <xf numFmtId="0" fontId="75" fillId="12" borderId="2" xfId="0" applyFont="1" applyFill="1" applyBorder="1" applyAlignment="1">
      <alignment horizontal="left" vertical="center" wrapText="1"/>
    </xf>
    <xf numFmtId="0" fontId="80" fillId="0" borderId="1" xfId="0" applyFont="1" applyBorder="1" applyAlignment="1">
      <alignment vertical="center"/>
    </xf>
    <xf numFmtId="0" fontId="7" fillId="0" borderId="0" xfId="0" applyFont="1" applyAlignment="1">
      <alignment vertical="center"/>
    </xf>
    <xf numFmtId="0" fontId="80" fillId="12" borderId="1" xfId="0" applyFont="1" applyFill="1" applyBorder="1" applyAlignment="1">
      <alignment horizontal="left" wrapText="1"/>
    </xf>
    <xf numFmtId="3" fontId="22" fillId="0" borderId="1" xfId="8" applyNumberFormat="1" applyFont="1" applyBorder="1" applyAlignment="1">
      <alignment horizontal="left"/>
    </xf>
    <xf numFmtId="3" fontId="22" fillId="12" borderId="1" xfId="8" applyNumberFormat="1" applyFont="1" applyFill="1" applyBorder="1" applyAlignment="1">
      <alignment horizontal="left"/>
    </xf>
    <xf numFmtId="3" fontId="7" fillId="0" borderId="1" xfId="8" applyNumberFormat="1" applyFont="1" applyBorder="1" applyAlignment="1">
      <alignment horizontal="left"/>
    </xf>
    <xf numFmtId="0" fontId="80" fillId="0" borderId="0" xfId="0" applyFont="1" applyBorder="1" applyAlignment="1">
      <alignment vertical="center"/>
    </xf>
    <xf numFmtId="0" fontId="0" fillId="12" borderId="0" xfId="0" applyFont="1" applyFill="1" applyBorder="1" applyAlignment="1">
      <alignment horizontal="right" wrapText="1"/>
    </xf>
    <xf numFmtId="0" fontId="0" fillId="0" borderId="0" xfId="0" applyFont="1" applyAlignment="1">
      <alignment horizontal="right" wrapText="1"/>
    </xf>
    <xf numFmtId="0" fontId="75" fillId="12" borderId="0" xfId="0" applyFont="1" applyFill="1" applyBorder="1" applyAlignment="1">
      <alignment horizontal="left" wrapText="1"/>
    </xf>
    <xf numFmtId="3" fontId="3" fillId="12" borderId="0" xfId="0" applyNumberFormat="1" applyFont="1" applyFill="1" applyBorder="1" applyAlignment="1">
      <alignment horizontal="left"/>
    </xf>
    <xf numFmtId="3" fontId="0" fillId="0" borderId="0" xfId="0" applyNumberFormat="1" applyFont="1" applyBorder="1" applyAlignment="1">
      <alignment horizontal="left"/>
    </xf>
    <xf numFmtId="3" fontId="0" fillId="12" borderId="0" xfId="0" applyNumberFormat="1" applyFont="1" applyFill="1" applyBorder="1" applyAlignment="1">
      <alignment horizontal="left"/>
    </xf>
    <xf numFmtId="3" fontId="3" fillId="0" borderId="0" xfId="0" applyNumberFormat="1" applyFont="1" applyBorder="1" applyAlignment="1">
      <alignment horizontal="left"/>
    </xf>
    <xf numFmtId="49" fontId="75" fillId="12" borderId="0" xfId="8" applyNumberFormat="1" applyFont="1" applyFill="1" applyBorder="1" applyAlignment="1">
      <alignment horizontal="right" vertical="top" wrapText="1"/>
    </xf>
    <xf numFmtId="3" fontId="62" fillId="0" borderId="0" xfId="13" applyNumberFormat="1" applyFont="1" applyFill="1" applyAlignment="1"/>
    <xf numFmtId="0" fontId="39" fillId="8" borderId="1" xfId="11" applyFont="1" applyFill="1" applyBorder="1" applyAlignment="1">
      <alignment horizontal="left" vertical="center" wrapText="1"/>
    </xf>
    <xf numFmtId="3" fontId="10" fillId="5" borderId="0" xfId="11" applyNumberFormat="1" applyFont="1" applyFill="1"/>
    <xf numFmtId="2" fontId="10" fillId="0" borderId="0" xfId="2" applyNumberFormat="1" applyFont="1"/>
    <xf numFmtId="0" fontId="18" fillId="0" borderId="0" xfId="11" applyFont="1" applyFill="1" applyAlignment="1">
      <alignment horizontal="left" vertical="center" wrapText="1"/>
    </xf>
    <xf numFmtId="0" fontId="18" fillId="0" borderId="0" xfId="11" applyFont="1" applyFill="1" applyBorder="1" applyAlignment="1">
      <alignment horizontal="right"/>
    </xf>
    <xf numFmtId="164" fontId="18" fillId="0" borderId="0" xfId="11" applyNumberFormat="1" applyFont="1" applyFill="1" applyBorder="1"/>
    <xf numFmtId="164" fontId="10" fillId="0" borderId="1" xfId="2" applyNumberFormat="1" applyFont="1" applyBorder="1" applyAlignment="1">
      <alignment horizontal="right"/>
    </xf>
    <xf numFmtId="3" fontId="10" fillId="0" borderId="1" xfId="11" quotePrefix="1" applyNumberFormat="1" applyBorder="1" applyAlignment="1">
      <alignment horizontal="right"/>
    </xf>
    <xf numFmtId="164" fontId="10" fillId="5" borderId="1" xfId="11" applyNumberFormat="1" applyFill="1" applyBorder="1" applyAlignment="1">
      <alignment horizontal="right"/>
    </xf>
    <xf numFmtId="0" fontId="45" fillId="5" borderId="1" xfId="11" applyNumberFormat="1" applyFont="1" applyFill="1" applyBorder="1" applyAlignment="1">
      <alignment horizontal="right"/>
    </xf>
    <xf numFmtId="3" fontId="18" fillId="8" borderId="1" xfId="11" quotePrefix="1" applyNumberFormat="1" applyFont="1" applyFill="1" applyBorder="1" applyAlignment="1">
      <alignment horizontal="right"/>
    </xf>
    <xf numFmtId="164" fontId="45" fillId="0" borderId="1" xfId="2" applyNumberFormat="1" applyFont="1" applyBorder="1" applyAlignment="1">
      <alignment horizontal="right"/>
    </xf>
    <xf numFmtId="164" fontId="45" fillId="0" borderId="1" xfId="2" quotePrefix="1" applyNumberFormat="1" applyFont="1" applyBorder="1" applyAlignment="1">
      <alignment horizontal="right"/>
    </xf>
    <xf numFmtId="3" fontId="45" fillId="0" borderId="1" xfId="11" quotePrefix="1" applyNumberFormat="1" applyFont="1" applyBorder="1" applyAlignment="1">
      <alignment horizontal="right"/>
    </xf>
    <xf numFmtId="164" fontId="45" fillId="5" borderId="1" xfId="11" applyNumberFormat="1" applyFont="1" applyFill="1" applyBorder="1" applyAlignment="1">
      <alignment horizontal="right"/>
    </xf>
    <xf numFmtId="3" fontId="18" fillId="0" borderId="1" xfId="11" quotePrefix="1" applyNumberFormat="1" applyFont="1" applyFill="1" applyBorder="1" applyAlignment="1">
      <alignment horizontal="right"/>
    </xf>
    <xf numFmtId="0" fontId="18" fillId="0" borderId="0" xfId="11" applyFont="1" applyAlignment="1">
      <alignment horizontal="left" vertical="center"/>
    </xf>
    <xf numFmtId="164" fontId="10" fillId="0" borderId="1" xfId="11" quotePrefix="1" applyNumberFormat="1" applyFill="1" applyBorder="1" applyAlignment="1">
      <alignment horizontal="right"/>
    </xf>
    <xf numFmtId="164" fontId="10" fillId="5" borderId="1" xfId="11" applyNumberFormat="1" applyFill="1" applyBorder="1"/>
    <xf numFmtId="164" fontId="0" fillId="5" borderId="1" xfId="15" applyNumberFormat="1" applyFont="1" applyFill="1" applyBorder="1" applyAlignment="1">
      <alignment horizontal="right"/>
    </xf>
    <xf numFmtId="164" fontId="45" fillId="5" borderId="1" xfId="11" quotePrefix="1" applyNumberFormat="1" applyFont="1" applyFill="1" applyBorder="1" applyAlignment="1">
      <alignment horizontal="right"/>
    </xf>
    <xf numFmtId="164" fontId="18" fillId="5" borderId="1" xfId="11" applyNumberFormat="1" applyFont="1" applyFill="1" applyBorder="1"/>
    <xf numFmtId="164" fontId="3" fillId="5" borderId="1" xfId="15" applyNumberFormat="1" applyFont="1" applyFill="1" applyBorder="1" applyAlignment="1">
      <alignment horizontal="right"/>
    </xf>
    <xf numFmtId="164" fontId="46" fillId="5" borderId="1" xfId="11" quotePrefix="1" applyNumberFormat="1" applyFont="1" applyFill="1" applyBorder="1" applyAlignment="1">
      <alignment horizontal="right"/>
    </xf>
    <xf numFmtId="3" fontId="10" fillId="0" borderId="3" xfId="11" applyNumberFormat="1" applyBorder="1" applyAlignment="1">
      <alignment horizontal="right"/>
    </xf>
    <xf numFmtId="0" fontId="10" fillId="0" borderId="3" xfId="11" applyBorder="1" applyAlignment="1">
      <alignment horizontal="right"/>
    </xf>
    <xf numFmtId="0" fontId="18" fillId="0" borderId="0" xfId="11" applyFont="1" applyFill="1" applyBorder="1" applyAlignment="1">
      <alignment horizontal="left" vertical="center" wrapText="1"/>
    </xf>
    <xf numFmtId="0" fontId="18" fillId="0" borderId="0" xfId="11" applyFont="1" applyFill="1" applyBorder="1"/>
    <xf numFmtId="3" fontId="18" fillId="0" borderId="0" xfId="11" applyNumberFormat="1" applyFont="1" applyFill="1" applyBorder="1"/>
    <xf numFmtId="164" fontId="18" fillId="0" borderId="0" xfId="15" applyNumberFormat="1" applyFont="1" applyFill="1" applyBorder="1"/>
    <xf numFmtId="2" fontId="10" fillId="0" borderId="1" xfId="11" applyNumberFormat="1" applyFill="1" applyBorder="1" applyAlignment="1">
      <alignment horizontal="right"/>
    </xf>
    <xf numFmtId="2" fontId="10" fillId="8" borderId="1" xfId="15" applyNumberFormat="1" applyFill="1" applyBorder="1" applyAlignment="1">
      <alignment horizontal="right"/>
    </xf>
    <xf numFmtId="2" fontId="18" fillId="8" borderId="1" xfId="15" applyNumberFormat="1" applyFont="1" applyFill="1" applyBorder="1" applyAlignment="1">
      <alignment horizontal="right"/>
    </xf>
    <xf numFmtId="0" fontId="39" fillId="0" borderId="0" xfId="11" applyFont="1" applyFill="1" applyAlignment="1">
      <alignment wrapText="1"/>
    </xf>
    <xf numFmtId="164" fontId="10" fillId="5" borderId="1" xfId="15" quotePrefix="1" applyNumberFormat="1" applyFont="1" applyFill="1" applyBorder="1" applyAlignment="1">
      <alignment horizontal="right"/>
    </xf>
    <xf numFmtId="164" fontId="10" fillId="5" borderId="1" xfId="15" applyNumberFormat="1" applyFont="1" applyFill="1" applyBorder="1" applyAlignment="1">
      <alignment horizontal="right"/>
    </xf>
    <xf numFmtId="164" fontId="10" fillId="0" borderId="1" xfId="15" quotePrefix="1" applyNumberFormat="1" applyFont="1" applyFill="1" applyBorder="1" applyAlignment="1">
      <alignment horizontal="right"/>
    </xf>
    <xf numFmtId="164" fontId="46" fillId="8" borderId="1" xfId="11" quotePrefix="1" applyNumberFormat="1" applyFont="1" applyFill="1" applyBorder="1" applyAlignment="1">
      <alignment horizontal="right"/>
    </xf>
    <xf numFmtId="164" fontId="18" fillId="0" borderId="0" xfId="21" applyNumberFormat="1" applyFont="1" applyFill="1" applyBorder="1" applyAlignment="1">
      <alignment horizontal="right"/>
    </xf>
    <xf numFmtId="0" fontId="43" fillId="0" borderId="0" xfId="4" applyFont="1" applyFill="1" applyAlignment="1"/>
    <xf numFmtId="164" fontId="3" fillId="8" borderId="1" xfId="15" quotePrefix="1" applyNumberFormat="1" applyFont="1" applyFill="1" applyBorder="1" applyAlignment="1">
      <alignment horizontal="right"/>
    </xf>
    <xf numFmtId="164" fontId="3" fillId="0" borderId="1" xfId="15" applyNumberFormat="1" applyFont="1" applyFill="1" applyBorder="1" applyAlignment="1">
      <alignment horizontal="right"/>
    </xf>
    <xf numFmtId="164" fontId="9" fillId="0" borderId="1" xfId="2" applyNumberFormat="1" applyFont="1" applyFill="1" applyBorder="1" applyAlignment="1">
      <alignment horizontal="right"/>
    </xf>
    <xf numFmtId="164" fontId="9" fillId="8" borderId="1" xfId="2" applyNumberFormat="1" applyFont="1" applyFill="1" applyBorder="1" applyAlignment="1">
      <alignment horizontal="right"/>
    </xf>
    <xf numFmtId="164" fontId="9" fillId="0" borderId="1" xfId="2" quotePrefix="1" applyNumberFormat="1" applyFont="1" applyFill="1" applyBorder="1" applyAlignment="1">
      <alignment horizontal="right"/>
    </xf>
    <xf numFmtId="164" fontId="9" fillId="8" borderId="1" xfId="2" quotePrefix="1" applyNumberFormat="1" applyFont="1" applyFill="1" applyBorder="1" applyAlignment="1">
      <alignment horizontal="right"/>
    </xf>
    <xf numFmtId="164" fontId="20" fillId="8" borderId="1" xfId="2" applyNumberFormat="1" applyFont="1" applyFill="1" applyBorder="1" applyAlignment="1">
      <alignment horizontal="right"/>
    </xf>
    <xf numFmtId="164" fontId="66" fillId="0" borderId="1" xfId="2" applyNumberFormat="1" applyFont="1" applyFill="1" applyBorder="1" applyAlignment="1">
      <alignment horizontal="right"/>
    </xf>
    <xf numFmtId="164" fontId="20" fillId="8" borderId="1" xfId="2" applyNumberFormat="1" applyFont="1" applyFill="1" applyBorder="1" applyAlignment="1">
      <alignment horizontal="right" wrapText="1"/>
    </xf>
    <xf numFmtId="0" fontId="39" fillId="8" borderId="1" xfId="5" applyFont="1" applyFill="1" applyBorder="1" applyAlignment="1">
      <alignment horizontal="left" wrapText="1"/>
    </xf>
    <xf numFmtId="0" fontId="39" fillId="8" borderId="1" xfId="5" applyFont="1" applyFill="1" applyBorder="1" applyAlignment="1">
      <alignment wrapText="1"/>
    </xf>
    <xf numFmtId="164" fontId="3" fillId="8" borderId="3" xfId="5" applyNumberFormat="1" applyFont="1" applyFill="1" applyBorder="1" applyAlignment="1">
      <alignment horizontal="right"/>
    </xf>
    <xf numFmtId="0" fontId="10" fillId="5" borderId="0" xfId="11" applyFont="1" applyFill="1" applyBorder="1" applyAlignment="1">
      <alignment vertical="center" wrapText="1"/>
    </xf>
    <xf numFmtId="0" fontId="44" fillId="5" borderId="0" xfId="11" applyFont="1" applyFill="1" applyBorder="1" applyAlignment="1">
      <alignment vertical="center" wrapText="1"/>
    </xf>
    <xf numFmtId="0" fontId="39" fillId="0" borderId="0" xfId="11" applyFont="1" applyAlignment="1">
      <alignment wrapText="1"/>
    </xf>
    <xf numFmtId="0" fontId="18" fillId="5" borderId="0" xfId="11" applyFont="1" applyFill="1" applyAlignment="1">
      <alignment wrapText="1"/>
    </xf>
    <xf numFmtId="3" fontId="18" fillId="5" borderId="1" xfId="11" applyNumberFormat="1" applyFont="1" applyFill="1" applyBorder="1"/>
    <xf numFmtId="164" fontId="18" fillId="5" borderId="1" xfId="15" applyNumberFormat="1" applyFont="1" applyFill="1" applyBorder="1"/>
    <xf numFmtId="164" fontId="46" fillId="0" borderId="1" xfId="15" quotePrefix="1" applyNumberFormat="1" applyFont="1" applyFill="1" applyBorder="1" applyAlignment="1">
      <alignment horizontal="right"/>
    </xf>
    <xf numFmtId="0" fontId="10" fillId="0" borderId="0" xfId="11" applyFont="1" applyAlignment="1">
      <alignment vertical="center"/>
    </xf>
    <xf numFmtId="0" fontId="11" fillId="0" borderId="0" xfId="3" applyFont="1" applyAlignment="1">
      <alignment vertical="center"/>
    </xf>
    <xf numFmtId="0" fontId="44" fillId="5" borderId="0" xfId="11" applyFont="1" applyFill="1" applyBorder="1" applyAlignment="1">
      <alignment horizontal="center" vertical="center" wrapText="1"/>
    </xf>
    <xf numFmtId="164" fontId="10" fillId="0" borderId="0" xfId="2" applyNumberFormat="1" applyFont="1" applyFill="1" applyBorder="1" applyAlignment="1">
      <alignment horizontal="right" vertical="center" wrapText="1"/>
    </xf>
    <xf numFmtId="164" fontId="10" fillId="5" borderId="0" xfId="2" applyNumberFormat="1" applyFont="1" applyFill="1" applyBorder="1" applyAlignment="1">
      <alignment horizontal="right" vertical="center" wrapText="1"/>
    </xf>
    <xf numFmtId="164" fontId="10" fillId="5" borderId="0" xfId="2" quotePrefix="1" applyNumberFormat="1" applyFont="1" applyFill="1" applyBorder="1" applyAlignment="1">
      <alignment horizontal="right" vertical="center" wrapText="1"/>
    </xf>
    <xf numFmtId="164" fontId="10" fillId="0" borderId="0" xfId="2" quotePrefix="1" applyNumberFormat="1" applyFont="1" applyFill="1" applyBorder="1" applyAlignment="1">
      <alignment horizontal="right" vertical="center" wrapText="1"/>
    </xf>
    <xf numFmtId="164" fontId="18" fillId="5" borderId="0" xfId="2" applyNumberFormat="1" applyFont="1" applyFill="1" applyBorder="1" applyAlignment="1">
      <alignment horizontal="right" vertical="center" wrapText="1"/>
    </xf>
    <xf numFmtId="164" fontId="18" fillId="5" borderId="0" xfId="2" quotePrefix="1" applyNumberFormat="1" applyFont="1" applyFill="1" applyBorder="1" applyAlignment="1">
      <alignment horizontal="right" vertical="center" wrapText="1"/>
    </xf>
    <xf numFmtId="164" fontId="18" fillId="0" borderId="0" xfId="2" applyNumberFormat="1" applyFont="1" applyFill="1" applyBorder="1" applyAlignment="1">
      <alignment horizontal="right" vertical="center" wrapText="1"/>
    </xf>
    <xf numFmtId="9" fontId="45" fillId="0" borderId="0" xfId="11" quotePrefix="1" applyNumberFormat="1" applyFont="1" applyFill="1" applyBorder="1" applyAlignment="1">
      <alignment horizontal="right" vertical="center" wrapText="1"/>
    </xf>
    <xf numFmtId="0" fontId="0" fillId="5" borderId="0" xfId="0" applyFill="1"/>
    <xf numFmtId="9" fontId="0" fillId="5" borderId="0" xfId="0" applyNumberFormat="1" applyFill="1"/>
    <xf numFmtId="9" fontId="10" fillId="5" borderId="0" xfId="11" quotePrefix="1" applyNumberFormat="1" applyFont="1" applyFill="1" applyBorder="1" applyAlignment="1">
      <alignment horizontal="right" vertical="center" wrapText="1"/>
    </xf>
    <xf numFmtId="3" fontId="0" fillId="5" borderId="0" xfId="0" applyNumberFormat="1" applyFill="1"/>
    <xf numFmtId="9" fontId="45" fillId="5" borderId="0" xfId="11" quotePrefix="1" applyNumberFormat="1" applyFont="1" applyFill="1" applyBorder="1" applyAlignment="1">
      <alignment horizontal="right" vertical="center" wrapText="1"/>
    </xf>
    <xf numFmtId="9" fontId="10" fillId="7" borderId="0" xfId="11" applyNumberFormat="1" applyFont="1" applyFill="1" applyBorder="1" applyAlignment="1">
      <alignment horizontal="right" vertical="center" wrapText="1"/>
    </xf>
    <xf numFmtId="9" fontId="10" fillId="0" borderId="0" xfId="11" quotePrefix="1" applyNumberFormat="1" applyFont="1" applyFill="1" applyBorder="1" applyAlignment="1">
      <alignment horizontal="right" vertical="center" wrapText="1"/>
    </xf>
    <xf numFmtId="9" fontId="45" fillId="7" borderId="0" xfId="11" quotePrefix="1" applyNumberFormat="1" applyFont="1" applyFill="1" applyBorder="1" applyAlignment="1">
      <alignment horizontal="right" vertical="center" wrapText="1"/>
    </xf>
    <xf numFmtId="9" fontId="18" fillId="5" borderId="0" xfId="11" applyNumberFormat="1" applyFont="1" applyFill="1" applyBorder="1" applyAlignment="1">
      <alignment horizontal="right" vertical="center" wrapText="1"/>
    </xf>
    <xf numFmtId="9" fontId="3" fillId="0" borderId="0" xfId="0" applyNumberFormat="1" applyFont="1"/>
    <xf numFmtId="9" fontId="18" fillId="7" borderId="0" xfId="11" applyNumberFormat="1" applyFont="1" applyFill="1" applyBorder="1" applyAlignment="1">
      <alignment horizontal="right" vertical="center" wrapText="1"/>
    </xf>
    <xf numFmtId="9" fontId="46" fillId="7" borderId="0" xfId="11" quotePrefix="1" applyNumberFormat="1" applyFont="1" applyFill="1" applyBorder="1" applyAlignment="1">
      <alignment horizontal="right" vertical="center" wrapText="1"/>
    </xf>
    <xf numFmtId="0" fontId="22" fillId="12" borderId="2" xfId="0" applyFont="1" applyFill="1" applyBorder="1"/>
    <xf numFmtId="164" fontId="22" fillId="12" borderId="3" xfId="0" applyNumberFormat="1" applyFont="1" applyFill="1" applyBorder="1"/>
    <xf numFmtId="164" fontId="22" fillId="12" borderId="1" xfId="0" applyNumberFormat="1" applyFont="1" applyFill="1" applyBorder="1"/>
    <xf numFmtId="164" fontId="9" fillId="12" borderId="0" xfId="2" applyNumberFormat="1" applyFont="1" applyFill="1" applyBorder="1" applyAlignment="1">
      <alignment horizontal="right" vertical="center" wrapText="1"/>
    </xf>
    <xf numFmtId="164" fontId="9" fillId="0" borderId="0" xfId="2" applyNumberFormat="1" applyFont="1" applyBorder="1" applyAlignment="1">
      <alignment horizontal="right" vertical="center" wrapText="1"/>
    </xf>
    <xf numFmtId="164" fontId="20" fillId="0" borderId="0" xfId="2" applyNumberFormat="1" applyFont="1" applyBorder="1" applyAlignment="1">
      <alignment horizontal="right" vertical="center" wrapText="1"/>
    </xf>
    <xf numFmtId="164" fontId="1" fillId="0" borderId="0" xfId="2" applyNumberFormat="1" applyFont="1"/>
    <xf numFmtId="0" fontId="0" fillId="3" borderId="2" xfId="0" applyFont="1" applyFill="1" applyBorder="1" applyAlignment="1">
      <alignment horizontal="left" indent="1"/>
    </xf>
    <xf numFmtId="3" fontId="9" fillId="0" borderId="2" xfId="0" applyNumberFormat="1" applyFont="1" applyFill="1" applyBorder="1" applyAlignment="1">
      <alignment vertical="center"/>
    </xf>
    <xf numFmtId="3" fontId="9" fillId="0" borderId="2" xfId="0" applyNumberFormat="1" applyFont="1" applyFill="1" applyBorder="1" applyAlignment="1">
      <alignment vertical="center" wrapText="1"/>
    </xf>
    <xf numFmtId="3" fontId="11" fillId="4" borderId="1" xfId="2" applyNumberFormat="1" applyFont="1" applyFill="1" applyBorder="1"/>
    <xf numFmtId="3" fontId="0" fillId="4" borderId="1" xfId="2" applyNumberFormat="1" applyFont="1" applyFill="1" applyBorder="1"/>
    <xf numFmtId="3" fontId="11" fillId="0" borderId="1" xfId="2" applyNumberFormat="1" applyFont="1" applyFill="1" applyBorder="1"/>
    <xf numFmtId="4" fontId="14" fillId="0" borderId="3" xfId="0" applyNumberFormat="1" applyFont="1" applyFill="1" applyBorder="1"/>
    <xf numFmtId="4" fontId="7" fillId="0" borderId="3" xfId="0" applyNumberFormat="1" applyFont="1" applyFill="1" applyBorder="1"/>
    <xf numFmtId="4" fontId="7" fillId="0" borderId="1" xfId="0" applyNumberFormat="1" applyFont="1" applyFill="1" applyBorder="1"/>
    <xf numFmtId="4" fontId="14" fillId="0" borderId="3" xfId="0" applyNumberFormat="1" applyFont="1" applyFill="1" applyBorder="1" applyAlignment="1">
      <alignment horizontal="right"/>
    </xf>
    <xf numFmtId="4" fontId="14" fillId="0" borderId="3" xfId="0" applyNumberFormat="1" applyFont="1" applyFill="1" applyBorder="1" applyAlignment="1"/>
    <xf numFmtId="4" fontId="7" fillId="4" borderId="2" xfId="0" applyNumberFormat="1" applyFont="1" applyFill="1" applyBorder="1"/>
    <xf numFmtId="4" fontId="14" fillId="4" borderId="3" xfId="0" applyNumberFormat="1" applyFont="1" applyFill="1" applyBorder="1" applyAlignment="1">
      <alignment horizontal="right"/>
    </xf>
    <xf numFmtId="4" fontId="14" fillId="4" borderId="3" xfId="0" applyNumberFormat="1" applyFont="1" applyFill="1" applyBorder="1" applyAlignment="1"/>
    <xf numFmtId="3" fontId="0" fillId="8" borderId="1" xfId="4" quotePrefix="1" applyNumberFormat="1" applyFont="1" applyFill="1" applyBorder="1" applyAlignment="1">
      <alignment horizontal="right" wrapText="1"/>
    </xf>
    <xf numFmtId="3" fontId="10" fillId="5" borderId="1" xfId="37" applyNumberFormat="1" applyFont="1" applyFill="1" applyBorder="1" applyAlignment="1">
      <alignment horizontal="right" vertical="center"/>
    </xf>
    <xf numFmtId="164" fontId="10" fillId="5" borderId="1" xfId="180" applyNumberFormat="1" applyFont="1" applyFill="1" applyBorder="1" applyAlignment="1">
      <alignment horizontal="right" vertical="center"/>
    </xf>
    <xf numFmtId="3" fontId="10" fillId="5" borderId="1" xfId="180" applyNumberFormat="1" applyFont="1" applyFill="1" applyBorder="1" applyAlignment="1">
      <alignment horizontal="right" vertical="center"/>
    </xf>
    <xf numFmtId="3" fontId="10" fillId="5" borderId="1" xfId="41" applyNumberFormat="1" applyFont="1" applyFill="1" applyBorder="1" applyAlignment="1">
      <alignment horizontal="right" vertical="center"/>
    </xf>
    <xf numFmtId="3" fontId="10" fillId="5" borderId="1" xfId="47" applyNumberFormat="1" applyFont="1" applyFill="1" applyBorder="1" applyAlignment="1">
      <alignment horizontal="right" vertical="center"/>
    </xf>
    <xf numFmtId="3" fontId="74" fillId="5" borderId="1" xfId="39" applyNumberFormat="1" applyFont="1" applyFill="1" applyBorder="1" applyAlignment="1">
      <alignment horizontal="right" vertical="center"/>
    </xf>
    <xf numFmtId="164" fontId="74" fillId="5" borderId="1" xfId="180" applyNumberFormat="1" applyFont="1" applyFill="1" applyBorder="1" applyAlignment="1">
      <alignment horizontal="right" vertical="center"/>
    </xf>
    <xf numFmtId="0" fontId="50" fillId="0" borderId="0" xfId="8" applyNumberFormat="1" applyFont="1" applyFill="1" applyBorder="1" applyAlignment="1">
      <alignment horizontal="left" vertical="top" wrapText="1" indent="1"/>
    </xf>
    <xf numFmtId="3" fontId="45" fillId="0" borderId="1" xfId="38" applyNumberFormat="1" applyFont="1" applyFill="1" applyBorder="1" applyAlignment="1">
      <alignment horizontal="right" vertical="center"/>
    </xf>
    <xf numFmtId="0" fontId="9" fillId="0" borderId="0" xfId="8" applyNumberFormat="1" applyFont="1" applyFill="1" applyBorder="1" applyAlignment="1">
      <alignment vertical="top" wrapText="1"/>
    </xf>
    <xf numFmtId="164" fontId="45" fillId="5" borderId="1" xfId="180" applyNumberFormat="1" applyFont="1" applyFill="1" applyBorder="1" applyAlignment="1">
      <alignment horizontal="right" vertical="center"/>
    </xf>
    <xf numFmtId="3" fontId="45" fillId="5" borderId="1" xfId="44" applyNumberFormat="1" applyFont="1" applyFill="1" applyBorder="1" applyAlignment="1">
      <alignment horizontal="right" vertical="center"/>
    </xf>
    <xf numFmtId="3" fontId="72" fillId="5" borderId="1" xfId="39" applyNumberFormat="1" applyFont="1" applyFill="1" applyBorder="1" applyAlignment="1">
      <alignment horizontal="right" vertical="center"/>
    </xf>
    <xf numFmtId="164" fontId="72" fillId="5" borderId="1" xfId="180" applyNumberFormat="1" applyFont="1" applyFill="1" applyBorder="1" applyAlignment="1">
      <alignment horizontal="right" vertical="center"/>
    </xf>
    <xf numFmtId="3" fontId="45" fillId="5" borderId="1" xfId="41" applyNumberFormat="1" applyFont="1" applyFill="1" applyBorder="1" applyAlignment="1">
      <alignment horizontal="right" vertical="center"/>
    </xf>
    <xf numFmtId="3" fontId="45" fillId="5" borderId="1" xfId="47" applyNumberFormat="1" applyFont="1" applyFill="1" applyBorder="1" applyAlignment="1">
      <alignment horizontal="right" vertical="center"/>
    </xf>
    <xf numFmtId="3" fontId="10" fillId="5" borderId="1" xfId="37" applyNumberFormat="1" applyFont="1" applyFill="1" applyBorder="1" applyAlignment="1">
      <alignment vertical="center"/>
    </xf>
    <xf numFmtId="49" fontId="7" fillId="0" borderId="2" xfId="0" applyNumberFormat="1" applyFont="1" applyBorder="1"/>
    <xf numFmtId="3" fontId="7" fillId="0" borderId="3" xfId="0" applyNumberFormat="1" applyFont="1" applyBorder="1"/>
    <xf numFmtId="0" fontId="7" fillId="0" borderId="2" xfId="0" applyFont="1" applyBorder="1"/>
    <xf numFmtId="3" fontId="7" fillId="0" borderId="3" xfId="0" applyNumberFormat="1" applyFont="1" applyBorder="1" applyAlignment="1">
      <alignment horizontal="right"/>
    </xf>
    <xf numFmtId="164" fontId="7" fillId="0" borderId="1" xfId="2" applyNumberFormat="1" applyFont="1" applyBorder="1" applyAlignment="1">
      <alignment horizontal="right"/>
    </xf>
    <xf numFmtId="0" fontId="18" fillId="0" borderId="2" xfId="0" applyFont="1" applyBorder="1" applyAlignment="1">
      <alignment horizontal="right"/>
    </xf>
    <xf numFmtId="3" fontId="18" fillId="0" borderId="3" xfId="0" applyNumberFormat="1" applyFont="1" applyBorder="1" applyAlignment="1">
      <alignment horizontal="right"/>
    </xf>
    <xf numFmtId="164" fontId="18" fillId="0" borderId="3" xfId="2" applyNumberFormat="1" applyFont="1" applyBorder="1" applyAlignment="1">
      <alignment horizontal="right"/>
    </xf>
    <xf numFmtId="164" fontId="18" fillId="0" borderId="1" xfId="2" applyNumberFormat="1" applyFont="1" applyBorder="1" applyAlignment="1">
      <alignment horizontal="right"/>
    </xf>
    <xf numFmtId="164" fontId="0" fillId="0" borderId="3" xfId="0" applyNumberFormat="1" applyBorder="1" applyAlignment="1">
      <alignment horizontal="right"/>
    </xf>
    <xf numFmtId="3" fontId="0" fillId="0" borderId="3" xfId="0" applyNumberFormat="1" applyBorder="1" applyAlignment="1">
      <alignment horizontal="right"/>
    </xf>
    <xf numFmtId="164" fontId="0" fillId="5" borderId="3" xfId="0" applyNumberFormat="1" applyFill="1" applyBorder="1" applyAlignment="1">
      <alignment horizontal="right"/>
    </xf>
    <xf numFmtId="3" fontId="0" fillId="5" borderId="3" xfId="0" applyNumberFormat="1" applyFill="1" applyBorder="1" applyAlignment="1">
      <alignment horizontal="right"/>
    </xf>
    <xf numFmtId="0" fontId="19" fillId="0" borderId="3" xfId="0" applyFont="1" applyBorder="1" applyAlignment="1">
      <alignment horizontal="right" vertical="center" wrapText="1"/>
    </xf>
    <xf numFmtId="0" fontId="39" fillId="0" borderId="2" xfId="0" applyFont="1" applyBorder="1" applyAlignment="1">
      <alignment horizontal="right" wrapText="1"/>
    </xf>
    <xf numFmtId="0" fontId="10" fillId="0" borderId="2" xfId="0" applyFont="1" applyBorder="1"/>
    <xf numFmtId="164" fontId="7" fillId="0" borderId="3" xfId="0" applyNumberFormat="1" applyFont="1" applyBorder="1"/>
    <xf numFmtId="164" fontId="7" fillId="0" borderId="2" xfId="0" applyNumberFormat="1" applyFont="1" applyBorder="1"/>
    <xf numFmtId="164" fontId="7" fillId="0" borderId="3" xfId="0" quotePrefix="1" applyNumberFormat="1" applyFont="1" applyBorder="1" applyAlignment="1">
      <alignment horizontal="right"/>
    </xf>
    <xf numFmtId="164" fontId="7" fillId="0" borderId="2" xfId="0" quotePrefix="1" applyNumberFormat="1" applyFont="1" applyBorder="1" applyAlignment="1">
      <alignment horizontal="right"/>
    </xf>
    <xf numFmtId="0" fontId="14" fillId="0" borderId="2" xfId="0" applyFont="1" applyBorder="1"/>
    <xf numFmtId="164" fontId="14" fillId="0" borderId="3" xfId="0" quotePrefix="1" applyNumberFormat="1" applyFont="1" applyBorder="1" applyAlignment="1">
      <alignment horizontal="right"/>
    </xf>
    <xf numFmtId="164" fontId="14" fillId="0" borderId="2" xfId="0" quotePrefix="1" applyNumberFormat="1" applyFont="1" applyBorder="1" applyAlignment="1">
      <alignment horizontal="right"/>
    </xf>
    <xf numFmtId="0" fontId="10" fillId="0" borderId="0" xfId="0" applyFont="1"/>
    <xf numFmtId="164" fontId="7" fillId="0" borderId="3" xfId="0" applyNumberFormat="1" applyFont="1" applyBorder="1" applyAlignment="1">
      <alignment horizontal="right"/>
    </xf>
    <xf numFmtId="164" fontId="7" fillId="0" borderId="2" xfId="0" applyNumberFormat="1" applyFont="1" applyBorder="1" applyAlignment="1">
      <alignment horizontal="right"/>
    </xf>
    <xf numFmtId="0" fontId="43" fillId="0" borderId="0" xfId="0" applyFont="1"/>
    <xf numFmtId="0" fontId="22" fillId="0" borderId="2" xfId="0" applyFont="1" applyBorder="1"/>
    <xf numFmtId="0" fontId="18" fillId="0" borderId="2" xfId="0" applyFont="1" applyBorder="1"/>
    <xf numFmtId="0" fontId="26" fillId="0" borderId="2" xfId="0" applyFont="1" applyBorder="1"/>
    <xf numFmtId="164" fontId="14" fillId="0" borderId="3" xfId="0" applyNumberFormat="1" applyFont="1" applyBorder="1"/>
    <xf numFmtId="164" fontId="14" fillId="0" borderId="3" xfId="0" applyNumberFormat="1" applyFont="1" applyBorder="1" applyAlignment="1">
      <alignment horizontal="right"/>
    </xf>
    <xf numFmtId="164" fontId="7" fillId="0" borderId="2" xfId="2" applyNumberFormat="1" applyFont="1" applyBorder="1"/>
    <xf numFmtId="0" fontId="14" fillId="0" borderId="2" xfId="0" applyFont="1" applyBorder="1" applyAlignment="1">
      <alignment horizontal="left" wrapText="1"/>
    </xf>
    <xf numFmtId="164" fontId="14" fillId="0" borderId="2" xfId="2" applyNumberFormat="1" applyFont="1" applyBorder="1" applyAlignment="1">
      <alignment horizontal="right" wrapText="1"/>
    </xf>
    <xf numFmtId="0" fontId="14" fillId="0" borderId="2" xfId="0" applyFont="1" applyBorder="1" applyAlignment="1">
      <alignment horizontal="right" wrapText="1"/>
    </xf>
    <xf numFmtId="0" fontId="39" fillId="0" borderId="2" xfId="0" applyFont="1" applyBorder="1" applyAlignment="1">
      <alignment horizontal="left" wrapText="1"/>
    </xf>
    <xf numFmtId="0" fontId="39" fillId="0" borderId="2" xfId="0" applyFont="1" applyBorder="1" applyAlignment="1">
      <alignment horizontal="center" wrapText="1"/>
    </xf>
    <xf numFmtId="0" fontId="14" fillId="0" borderId="2" xfId="2" applyNumberFormat="1" applyFont="1" applyBorder="1" applyAlignment="1">
      <alignment horizontal="right" wrapText="1"/>
    </xf>
    <xf numFmtId="0" fontId="10" fillId="0" borderId="2" xfId="0" applyFont="1" applyBorder="1" applyAlignment="1">
      <alignment horizontal="right"/>
    </xf>
    <xf numFmtId="0" fontId="14" fillId="0" borderId="2" xfId="0" applyFont="1" applyBorder="1" applyAlignment="1">
      <alignment horizontal="left"/>
    </xf>
    <xf numFmtId="0" fontId="7" fillId="0" borderId="3" xfId="0" applyFont="1" applyBorder="1"/>
    <xf numFmtId="164" fontId="7" fillId="0" borderId="0" xfId="2" applyNumberFormat="1" applyFont="1"/>
    <xf numFmtId="10" fontId="10" fillId="0" borderId="1" xfId="11" applyNumberFormat="1" applyFill="1" applyBorder="1" applyAlignment="1">
      <alignment horizontal="right"/>
    </xf>
    <xf numFmtId="10" fontId="10" fillId="8" borderId="1" xfId="11" quotePrefix="1" applyNumberFormat="1" applyFill="1" applyBorder="1" applyAlignment="1">
      <alignment horizontal="right"/>
    </xf>
    <xf numFmtId="10" fontId="10" fillId="8" borderId="1" xfId="11" applyNumberFormat="1" applyFill="1" applyBorder="1" applyAlignment="1">
      <alignment horizontal="right"/>
    </xf>
    <xf numFmtId="0" fontId="0" fillId="0" borderId="0" xfId="0"/>
    <xf numFmtId="164" fontId="7" fillId="0" borderId="2" xfId="2" applyNumberFormat="1" applyFont="1" applyBorder="1" applyAlignment="1">
      <alignment horizontal="right"/>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0" fontId="19" fillId="2" borderId="1"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19" fillId="2" borderId="1"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0" fillId="4" borderId="3" xfId="0" applyFont="1" applyFill="1" applyBorder="1" applyAlignment="1">
      <alignment horizontal="left" vertical="center" wrapText="1"/>
    </xf>
    <xf numFmtId="168" fontId="0" fillId="4" borderId="3" xfId="1" applyNumberFormat="1" applyFont="1" applyFill="1" applyBorder="1" applyAlignment="1">
      <alignment horizontal="center" vertical="center"/>
    </xf>
    <xf numFmtId="3" fontId="9" fillId="0" borderId="2" xfId="0" applyNumberFormat="1" applyFont="1" applyFill="1" applyBorder="1" applyAlignment="1">
      <alignment horizontal="left" vertical="center" wrapText="1"/>
    </xf>
    <xf numFmtId="168" fontId="0" fillId="0" borderId="1" xfId="1" applyNumberFormat="1" applyFont="1" applyFill="1" applyBorder="1" applyAlignment="1">
      <alignment horizontal="right" vertical="center"/>
    </xf>
    <xf numFmtId="168" fontId="0" fillId="4" borderId="3" xfId="1" applyNumberFormat="1" applyFont="1" applyFill="1" applyBorder="1" applyAlignment="1">
      <alignment horizontal="right" vertical="center"/>
    </xf>
    <xf numFmtId="0" fontId="0" fillId="0" borderId="2" xfId="0" applyFont="1" applyFill="1" applyBorder="1" applyAlignment="1">
      <alignment horizontal="left" vertical="center" wrapText="1"/>
    </xf>
    <xf numFmtId="0" fontId="44" fillId="4" borderId="1" xfId="0" applyFont="1" applyFill="1" applyBorder="1" applyAlignment="1">
      <alignment horizontal="center" wrapText="1"/>
    </xf>
    <xf numFmtId="0" fontId="44" fillId="4" borderId="2" xfId="0" applyFont="1" applyFill="1" applyBorder="1" applyAlignment="1">
      <alignment horizontal="center" wrapText="1"/>
    </xf>
    <xf numFmtId="0" fontId="14" fillId="0"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26" fillId="4" borderId="2" xfId="0" applyFont="1" applyFill="1" applyBorder="1" applyAlignment="1">
      <alignment horizontal="left" vertical="center" wrapText="1"/>
    </xf>
    <xf numFmtId="0" fontId="14" fillId="4" borderId="0" xfId="0" applyFont="1" applyFill="1" applyBorder="1" applyAlignment="1">
      <alignment horizontal="left" vertical="center" wrapText="1"/>
    </xf>
    <xf numFmtId="0" fontId="44" fillId="0" borderId="0" xfId="0" applyFont="1" applyBorder="1" applyAlignment="1">
      <alignment horizontal="center"/>
    </xf>
    <xf numFmtId="49" fontId="44" fillId="0" borderId="1" xfId="0" applyNumberFormat="1" applyFont="1" applyFill="1" applyBorder="1" applyAlignment="1">
      <alignment horizontal="center"/>
    </xf>
    <xf numFmtId="49" fontId="44" fillId="0" borderId="0" xfId="0" applyNumberFormat="1" applyFont="1" applyFill="1" applyBorder="1" applyAlignment="1">
      <alignment horizontal="center"/>
    </xf>
    <xf numFmtId="0" fontId="44" fillId="0" borderId="1" xfId="0" applyNumberFormat="1" applyFont="1" applyFill="1" applyBorder="1" applyAlignment="1">
      <alignment horizontal="center"/>
    </xf>
    <xf numFmtId="0" fontId="44" fillId="0" borderId="0" xfId="0" applyFont="1" applyFill="1" applyBorder="1" applyAlignment="1">
      <alignment horizontal="center"/>
    </xf>
    <xf numFmtId="0" fontId="44" fillId="0" borderId="2" xfId="0" applyFont="1" applyFill="1" applyBorder="1" applyAlignment="1">
      <alignment horizontal="center"/>
    </xf>
    <xf numFmtId="0" fontId="44" fillId="0" borderId="0" xfId="0" applyNumberFormat="1" applyFont="1" applyFill="1" applyBorder="1" applyAlignment="1">
      <alignment horizontal="center"/>
    </xf>
    <xf numFmtId="0" fontId="44" fillId="0" borderId="2" xfId="0" applyNumberFormat="1" applyFont="1" applyFill="1" applyBorder="1" applyAlignment="1">
      <alignment horizontal="center"/>
    </xf>
    <xf numFmtId="0" fontId="44" fillId="0" borderId="1" xfId="0" applyFont="1" applyBorder="1" applyAlignment="1">
      <alignment horizontal="center"/>
    </xf>
    <xf numFmtId="0" fontId="44" fillId="0" borderId="2" xfId="0" applyFont="1" applyBorder="1" applyAlignment="1">
      <alignment horizontal="center"/>
    </xf>
    <xf numFmtId="0" fontId="44" fillId="0" borderId="1" xfId="0" applyFont="1" applyBorder="1" applyAlignment="1">
      <alignment horizontal="center" vertical="center"/>
    </xf>
    <xf numFmtId="0" fontId="44" fillId="0" borderId="0" xfId="0" applyFont="1" applyBorder="1" applyAlignment="1">
      <alignment horizontal="center" vertical="center"/>
    </xf>
    <xf numFmtId="0" fontId="44" fillId="0" borderId="1" xfId="0" applyNumberFormat="1" applyFont="1" applyBorder="1" applyAlignment="1">
      <alignment horizontal="center" vertical="center"/>
    </xf>
    <xf numFmtId="0" fontId="44" fillId="0" borderId="2" xfId="0" applyFont="1" applyBorder="1" applyAlignment="1">
      <alignment horizontal="center" vertical="center"/>
    </xf>
    <xf numFmtId="0" fontId="39" fillId="8" borderId="3" xfId="11" applyFont="1" applyFill="1" applyBorder="1" applyAlignment="1">
      <alignment horizontal="center" vertical="center" wrapText="1"/>
    </xf>
    <xf numFmtId="0" fontId="43" fillId="10" borderId="0" xfId="14" applyFont="1" applyFill="1" applyAlignment="1">
      <alignment horizontal="left" vertical="top"/>
    </xf>
    <xf numFmtId="0" fontId="43" fillId="10" borderId="0" xfId="14" applyFont="1" applyFill="1" applyAlignment="1">
      <alignment horizontal="left" vertical="top" wrapText="1"/>
    </xf>
    <xf numFmtId="0" fontId="43" fillId="0" borderId="0" xfId="16" applyFont="1" applyFill="1" applyAlignment="1">
      <alignment horizontal="left" vertical="top"/>
    </xf>
    <xf numFmtId="0" fontId="18" fillId="8" borderId="0" xfId="11" applyFont="1" applyFill="1" applyAlignment="1">
      <alignment horizontal="left" vertical="center" wrapText="1"/>
    </xf>
    <xf numFmtId="0" fontId="10" fillId="0" borderId="0" xfId="11" applyFont="1" applyAlignment="1">
      <alignment horizontal="left" vertical="center" wrapText="1"/>
    </xf>
    <xf numFmtId="0" fontId="10" fillId="8" borderId="0" xfId="11" applyFont="1" applyFill="1" applyAlignment="1">
      <alignment horizontal="left" vertical="center" wrapText="1"/>
    </xf>
    <xf numFmtId="0" fontId="18" fillId="0" borderId="2" xfId="13" applyFont="1" applyFill="1" applyBorder="1" applyAlignment="1" applyProtection="1">
      <alignment horizontal="left" vertical="center" wrapText="1"/>
      <protection locked="0"/>
    </xf>
    <xf numFmtId="0" fontId="0" fillId="0" borderId="0" xfId="13" applyFont="1" applyFill="1" applyAlignment="1" applyProtection="1">
      <alignment horizontal="left" vertical="center" wrapText="1"/>
      <protection locked="0"/>
    </xf>
    <xf numFmtId="0" fontId="0" fillId="8" borderId="2" xfId="13" applyFont="1" applyFill="1" applyBorder="1" applyAlignment="1" applyProtection="1">
      <alignment horizontal="left" vertical="center" wrapText="1"/>
      <protection locked="0"/>
    </xf>
    <xf numFmtId="0" fontId="0" fillId="0" borderId="2" xfId="13" applyFont="1" applyFill="1" applyBorder="1" applyAlignment="1" applyProtection="1">
      <alignment horizontal="left" vertical="center" wrapText="1"/>
      <protection locked="0"/>
    </xf>
    <xf numFmtId="0" fontId="18" fillId="8" borderId="2" xfId="13" applyFont="1" applyFill="1" applyBorder="1" applyAlignment="1" applyProtection="1">
      <alignment horizontal="left" vertical="center" wrapText="1"/>
      <protection locked="0"/>
    </xf>
    <xf numFmtId="0" fontId="45" fillId="0" borderId="2" xfId="13" applyFont="1" applyFill="1" applyBorder="1" applyAlignment="1" applyProtection="1">
      <alignment horizontal="left" vertical="center" wrapText="1"/>
      <protection locked="0"/>
    </xf>
    <xf numFmtId="0" fontId="10" fillId="0" borderId="0" xfId="11" applyAlignment="1">
      <alignment horizontal="left" vertical="center" wrapText="1"/>
    </xf>
    <xf numFmtId="0" fontId="10" fillId="8" borderId="0" xfId="11" applyFill="1" applyAlignment="1">
      <alignment horizontal="left" vertical="center" wrapText="1"/>
    </xf>
    <xf numFmtId="0" fontId="10" fillId="0" borderId="2" xfId="11" applyFill="1" applyBorder="1" applyAlignment="1">
      <alignment horizontal="left" vertical="center" wrapText="1"/>
    </xf>
    <xf numFmtId="0" fontId="10" fillId="8" borderId="2" xfId="11" applyFill="1" applyBorder="1" applyAlignment="1">
      <alignment horizontal="left" vertical="center" wrapText="1"/>
    </xf>
    <xf numFmtId="0" fontId="39" fillId="8" borderId="0" xfId="11" applyFont="1" applyFill="1" applyAlignment="1">
      <alignment horizontal="center" wrapText="1"/>
    </xf>
    <xf numFmtId="0" fontId="10" fillId="0" borderId="0" xfId="11" applyFill="1" applyAlignment="1">
      <alignment horizontal="left" vertical="center" wrapText="1"/>
    </xf>
    <xf numFmtId="0" fontId="18" fillId="0" borderId="2" xfId="11" applyFont="1" applyFill="1" applyBorder="1" applyAlignment="1">
      <alignment horizontal="left" vertical="center" wrapText="1"/>
    </xf>
    <xf numFmtId="0" fontId="10" fillId="8" borderId="3" xfId="11" applyFill="1" applyBorder="1" applyAlignment="1">
      <alignment horizontal="left" vertical="center" wrapText="1"/>
    </xf>
    <xf numFmtId="0" fontId="18" fillId="8" borderId="3" xfId="11" applyFont="1" applyFill="1" applyBorder="1" applyAlignment="1">
      <alignment horizontal="left" vertical="center" wrapText="1"/>
    </xf>
    <xf numFmtId="0" fontId="39" fillId="0" borderId="1" xfId="11" applyFont="1" applyFill="1" applyBorder="1" applyAlignment="1">
      <alignment horizontal="center" wrapText="1"/>
    </xf>
    <xf numFmtId="0" fontId="39" fillId="0" borderId="0" xfId="11" applyFont="1" applyFill="1" applyBorder="1" applyAlignment="1">
      <alignment horizontal="center" wrapText="1"/>
    </xf>
    <xf numFmtId="0" fontId="39" fillId="0" borderId="2" xfId="11" applyFont="1" applyFill="1" applyBorder="1" applyAlignment="1">
      <alignment horizontal="center" wrapText="1"/>
    </xf>
    <xf numFmtId="0" fontId="39" fillId="8" borderId="1" xfId="4" applyFont="1" applyFill="1" applyBorder="1" applyAlignment="1">
      <alignment horizontal="center" vertical="center" wrapText="1"/>
    </xf>
    <xf numFmtId="0" fontId="39" fillId="8" borderId="0" xfId="4" applyFont="1" applyFill="1" applyBorder="1" applyAlignment="1">
      <alignment horizontal="center" vertical="center" wrapText="1"/>
    </xf>
    <xf numFmtId="0" fontId="39" fillId="8" borderId="2" xfId="4" applyFont="1" applyFill="1" applyBorder="1" applyAlignment="1">
      <alignment horizontal="center" vertical="center" wrapText="1"/>
    </xf>
    <xf numFmtId="0" fontId="44" fillId="0" borderId="3" xfId="11" applyFont="1" applyFill="1" applyBorder="1" applyAlignment="1">
      <alignment horizontal="center"/>
    </xf>
    <xf numFmtId="0" fontId="44" fillId="0" borderId="1" xfId="11" applyFont="1" applyFill="1" applyBorder="1" applyAlignment="1">
      <alignment horizontal="center"/>
    </xf>
    <xf numFmtId="0" fontId="39" fillId="8" borderId="1" xfId="5" applyFont="1" applyFill="1" applyBorder="1" applyAlignment="1">
      <alignment horizontal="center" wrapText="1"/>
    </xf>
    <xf numFmtId="0" fontId="39" fillId="8" borderId="2" xfId="5" applyFont="1" applyFill="1" applyBorder="1" applyAlignment="1">
      <alignment horizontal="center" wrapText="1"/>
    </xf>
    <xf numFmtId="0" fontId="1" fillId="0" borderId="0" xfId="11" applyFont="1" applyFill="1" applyBorder="1" applyAlignment="1">
      <alignment horizontal="left" vertical="center" wrapText="1"/>
    </xf>
    <xf numFmtId="0" fontId="44" fillId="5" borderId="0" xfId="11" applyFont="1" applyFill="1" applyBorder="1" applyAlignment="1">
      <alignment horizontal="center" vertical="center" wrapText="1"/>
    </xf>
    <xf numFmtId="0" fontId="1" fillId="5" borderId="0" xfId="11" applyFont="1" applyFill="1" applyBorder="1" applyAlignment="1">
      <alignment horizontal="left" vertical="center" wrapText="1"/>
    </xf>
    <xf numFmtId="0" fontId="39" fillId="0" borderId="3" xfId="11" applyFont="1" applyFill="1" applyBorder="1" applyAlignment="1">
      <alignment horizontal="center" wrapText="1"/>
    </xf>
    <xf numFmtId="0" fontId="44" fillId="5" borderId="0" xfId="0" applyFont="1" applyFill="1" applyBorder="1" applyAlignment="1">
      <alignment horizontal="center" vertical="center" wrapText="1"/>
    </xf>
    <xf numFmtId="0" fontId="44" fillId="5" borderId="0" xfId="0" applyFont="1" applyFill="1" applyBorder="1" applyAlignment="1">
      <alignment horizontal="center" wrapText="1"/>
    </xf>
    <xf numFmtId="0" fontId="55" fillId="5" borderId="0" xfId="0" applyFont="1" applyFill="1" applyBorder="1" applyAlignment="1">
      <alignment horizontal="center" vertical="center" wrapText="1"/>
    </xf>
    <xf numFmtId="0" fontId="44" fillId="5" borderId="0" xfId="0" applyFont="1" applyFill="1" applyBorder="1" applyAlignment="1">
      <alignment horizontal="right" vertical="center" wrapText="1"/>
    </xf>
    <xf numFmtId="0" fontId="44"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2" xfId="0" applyFont="1" applyBorder="1" applyAlignment="1">
      <alignment horizontal="center" vertical="center" wrapText="1"/>
    </xf>
    <xf numFmtId="0" fontId="44" fillId="5" borderId="3"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61" fillId="0" borderId="26" xfId="154" applyFont="1" applyFill="1" applyBorder="1" applyAlignment="1">
      <alignment horizontal="left" vertical="top"/>
    </xf>
    <xf numFmtId="0" fontId="61" fillId="0" borderId="0" xfId="163" applyFont="1" applyFill="1" applyBorder="1" applyAlignment="1">
      <alignment horizontal="left" vertical="top"/>
    </xf>
    <xf numFmtId="0" fontId="61" fillId="0" borderId="17" xfId="164" applyFont="1" applyFill="1" applyBorder="1" applyAlignment="1">
      <alignment horizontal="left" vertical="top"/>
    </xf>
    <xf numFmtId="0" fontId="61" fillId="0" borderId="18" xfId="165" applyFont="1" applyFill="1" applyBorder="1" applyAlignment="1">
      <alignment horizontal="left" vertical="top"/>
    </xf>
    <xf numFmtId="0" fontId="3" fillId="0" borderId="2" xfId="0" applyFont="1" applyFill="1" applyBorder="1" applyAlignment="1">
      <alignment horizontal="left" vertical="center" wrapText="1"/>
    </xf>
    <xf numFmtId="0" fontId="3" fillId="5" borderId="2" xfId="0" applyFont="1" applyFill="1" applyBorder="1" applyAlignment="1">
      <alignment horizontal="left" vertical="center" wrapText="1"/>
    </xf>
    <xf numFmtId="0" fontId="71" fillId="0" borderId="0" xfId="138" applyFont="1" applyFill="1" applyBorder="1" applyAlignment="1">
      <alignment horizontal="center" vertical="center"/>
    </xf>
    <xf numFmtId="0" fontId="61" fillId="0" borderId="12" xfId="139" applyFont="1" applyFill="1" applyBorder="1" applyAlignment="1">
      <alignment horizontal="left"/>
    </xf>
    <xf numFmtId="0" fontId="61" fillId="0" borderId="13" xfId="140" applyFont="1" applyFill="1" applyBorder="1" applyAlignment="1">
      <alignment horizontal="left"/>
    </xf>
    <xf numFmtId="0" fontId="61" fillId="0" borderId="14" xfId="141" applyFont="1" applyFill="1" applyBorder="1" applyAlignment="1">
      <alignment horizontal="left"/>
    </xf>
    <xf numFmtId="0" fontId="61" fillId="0" borderId="17" xfId="144" applyFont="1" applyFill="1" applyBorder="1" applyAlignment="1">
      <alignment horizontal="left"/>
    </xf>
    <xf numFmtId="0" fontId="61" fillId="0" borderId="18" xfId="145" applyFont="1" applyFill="1" applyBorder="1" applyAlignment="1">
      <alignment horizontal="left"/>
    </xf>
    <xf numFmtId="0" fontId="61" fillId="0" borderId="19" xfId="146" applyFont="1" applyFill="1" applyBorder="1" applyAlignment="1">
      <alignment horizontal="left"/>
    </xf>
    <xf numFmtId="0" fontId="61" fillId="0" borderId="16" xfId="143" applyFont="1" applyFill="1" applyBorder="1" applyAlignment="1">
      <alignment horizontal="center"/>
    </xf>
    <xf numFmtId="0" fontId="61" fillId="0" borderId="21" xfId="148" applyFont="1" applyFill="1" applyBorder="1" applyAlignment="1">
      <alignment horizontal="center"/>
    </xf>
    <xf numFmtId="0" fontId="61" fillId="0" borderId="22" xfId="149" applyFont="1" applyFill="1" applyBorder="1" applyAlignment="1">
      <alignment horizontal="left" vertical="top"/>
    </xf>
    <xf numFmtId="0" fontId="61" fillId="0" borderId="31" xfId="159" applyFont="1" applyFill="1" applyBorder="1" applyAlignment="1">
      <alignment horizontal="left" vertical="top"/>
    </xf>
    <xf numFmtId="0" fontId="61" fillId="0" borderId="23" xfId="150" applyFont="1" applyFill="1" applyBorder="1" applyAlignment="1">
      <alignment horizontal="left" vertical="top"/>
    </xf>
    <xf numFmtId="0" fontId="61" fillId="0" borderId="27" xfId="155" applyFont="1" applyFill="1" applyBorder="1" applyAlignment="1">
      <alignment horizontal="left" vertical="top"/>
    </xf>
    <xf numFmtId="0" fontId="3" fillId="5" borderId="3" xfId="0" applyFont="1" applyFill="1" applyBorder="1" applyAlignment="1">
      <alignment horizontal="left" vertical="center" wrapText="1"/>
    </xf>
    <xf numFmtId="0" fontId="3" fillId="0" borderId="0" xfId="0" applyFont="1" applyFill="1" applyBorder="1" applyAlignment="1">
      <alignment horizontal="left" vertical="center"/>
    </xf>
    <xf numFmtId="0" fontId="3" fillId="5" borderId="0" xfId="0" applyFont="1" applyFill="1" applyBorder="1" applyAlignment="1">
      <alignment horizontal="left" vertical="center"/>
    </xf>
    <xf numFmtId="0" fontId="3" fillId="5"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wrapText="1"/>
    </xf>
    <xf numFmtId="0" fontId="44" fillId="5" borderId="0" xfId="8" applyFont="1" applyFill="1" applyBorder="1" applyAlignment="1">
      <alignment horizontal="center" vertical="center" wrapText="1"/>
    </xf>
    <xf numFmtId="0" fontId="44" fillId="0" borderId="0" xfId="8" applyFont="1" applyFill="1" applyBorder="1" applyAlignment="1">
      <alignment horizontal="center" vertical="center" wrapText="1"/>
    </xf>
    <xf numFmtId="0" fontId="55" fillId="0" borderId="0" xfId="8" applyFont="1" applyFill="1" applyBorder="1" applyAlignment="1">
      <alignment horizontal="center" vertical="center" wrapText="1"/>
    </xf>
    <xf numFmtId="0" fontId="44" fillId="5" borderId="0" xfId="8" applyNumberFormat="1" applyFont="1" applyFill="1" applyBorder="1" applyAlignment="1">
      <alignment horizontal="center" vertical="center" wrapText="1"/>
    </xf>
    <xf numFmtId="0" fontId="39" fillId="4" borderId="1" xfId="8" applyFont="1" applyFill="1" applyBorder="1" applyAlignment="1">
      <alignment horizontal="center" vertical="center" wrapText="1"/>
    </xf>
    <xf numFmtId="0" fontId="39" fillId="4" borderId="2" xfId="8" applyFont="1" applyFill="1" applyBorder="1" applyAlignment="1">
      <alignment horizontal="center" vertical="center" wrapText="1"/>
    </xf>
    <xf numFmtId="0" fontId="55" fillId="5" borderId="0" xfId="8" applyFont="1" applyFill="1" applyBorder="1" applyAlignment="1">
      <alignment horizontal="center" vertical="center" wrapText="1"/>
    </xf>
    <xf numFmtId="0" fontId="20" fillId="5" borderId="0" xfId="184" applyNumberFormat="1" applyFont="1" applyFill="1" applyBorder="1" applyAlignment="1">
      <alignment horizontal="left" vertical="center" wrapText="1"/>
    </xf>
    <xf numFmtId="0" fontId="3" fillId="0" borderId="0" xfId="8" applyFont="1" applyFill="1" applyBorder="1" applyAlignment="1">
      <alignment horizontal="left" vertical="center" wrapText="1"/>
    </xf>
    <xf numFmtId="0" fontId="3" fillId="5" borderId="0" xfId="8" applyFont="1" applyFill="1" applyBorder="1" applyAlignment="1">
      <alignment horizontal="left" vertical="center" wrapText="1"/>
    </xf>
    <xf numFmtId="0" fontId="44" fillId="0" borderId="0" xfId="8" applyFont="1" applyBorder="1" applyAlignment="1">
      <alignment horizontal="center" vertical="center"/>
    </xf>
    <xf numFmtId="0" fontId="80" fillId="0" borderId="1" xfId="0" applyFont="1" applyFill="1" applyBorder="1" applyAlignment="1">
      <alignment horizontal="center" vertical="center" wrapText="1"/>
    </xf>
    <xf numFmtId="0" fontId="80" fillId="0" borderId="0" xfId="0" applyFont="1" applyFill="1" applyBorder="1" applyAlignment="1">
      <alignment horizontal="center" vertical="center" wrapText="1"/>
    </xf>
    <xf numFmtId="0" fontId="75" fillId="12" borderId="0" xfId="0" applyFont="1" applyFill="1" applyBorder="1" applyAlignment="1">
      <alignment horizontal="center" vertical="center" wrapText="1"/>
    </xf>
    <xf numFmtId="0" fontId="75" fillId="12" borderId="1" xfId="0" applyFont="1" applyFill="1" applyBorder="1" applyAlignment="1">
      <alignment horizontal="center" vertical="center" wrapText="1"/>
    </xf>
    <xf numFmtId="0" fontId="75" fillId="12" borderId="2" xfId="0" applyFont="1" applyFill="1" applyBorder="1" applyAlignment="1">
      <alignment horizontal="center" vertical="center" wrapText="1"/>
    </xf>
    <xf numFmtId="0" fontId="75" fillId="0" borderId="0" xfId="0" applyFont="1" applyFill="1" applyBorder="1" applyAlignment="1">
      <alignment horizontal="center" vertical="top" wrapText="1"/>
    </xf>
    <xf numFmtId="0" fontId="30" fillId="0" borderId="0" xfId="6" applyFont="1" applyFill="1" applyAlignment="1">
      <alignment horizontal="center" vertical="top"/>
      <protection locked="0"/>
    </xf>
    <xf numFmtId="0" fontId="75" fillId="12" borderId="0" xfId="0" applyFont="1" applyFill="1" applyBorder="1" applyAlignment="1">
      <alignment horizontal="center"/>
    </xf>
    <xf numFmtId="49" fontId="75" fillId="0" borderId="0" xfId="206" applyNumberFormat="1" applyFont="1" applyBorder="1" applyAlignment="1">
      <alignment horizontal="center" vertical="top" wrapText="1"/>
    </xf>
    <xf numFmtId="3" fontId="3" fillId="0" borderId="0" xfId="0" applyNumberFormat="1" applyFont="1" applyFill="1" applyAlignment="1">
      <alignment horizontal="center"/>
    </xf>
    <xf numFmtId="0" fontId="75" fillId="0" borderId="1" xfId="0" applyFont="1" applyFill="1" applyBorder="1" applyAlignment="1">
      <alignment horizontal="center" wrapText="1"/>
    </xf>
    <xf numFmtId="0" fontId="75" fillId="0" borderId="2" xfId="0" applyFont="1" applyFill="1" applyBorder="1" applyAlignment="1">
      <alignment horizontal="center" wrapText="1"/>
    </xf>
    <xf numFmtId="0" fontId="84" fillId="12" borderId="1" xfId="0" applyFont="1" applyFill="1" applyBorder="1" applyAlignment="1">
      <alignment horizontal="center" wrapText="1"/>
    </xf>
    <xf numFmtId="0" fontId="84" fillId="12" borderId="2" xfId="0" applyFont="1" applyFill="1" applyBorder="1" applyAlignment="1">
      <alignment horizontal="center" wrapText="1"/>
    </xf>
    <xf numFmtId="0" fontId="75" fillId="12" borderId="1" xfId="0" applyFont="1" applyFill="1" applyBorder="1" applyAlignment="1">
      <alignment horizontal="center" wrapText="1"/>
    </xf>
    <xf numFmtId="0" fontId="75" fillId="12" borderId="0" xfId="0" applyFont="1" applyFill="1" applyBorder="1" applyAlignment="1">
      <alignment horizontal="center" wrapText="1"/>
    </xf>
    <xf numFmtId="0" fontId="75" fillId="13" borderId="1" xfId="0" applyFont="1" applyFill="1" applyBorder="1" applyAlignment="1">
      <alignment horizontal="center" vertical="center" wrapText="1"/>
    </xf>
    <xf numFmtId="0" fontId="75" fillId="13" borderId="2" xfId="0" applyFont="1" applyFill="1" applyBorder="1" applyAlignment="1">
      <alignment horizontal="center" vertical="center" wrapText="1"/>
    </xf>
    <xf numFmtId="0" fontId="75" fillId="13" borderId="0" xfId="0" applyFont="1" applyFill="1" applyBorder="1" applyAlignment="1">
      <alignment horizontal="center" vertical="center" wrapText="1"/>
    </xf>
    <xf numFmtId="0" fontId="75" fillId="12" borderId="0" xfId="0" applyFont="1" applyFill="1" applyBorder="1" applyAlignment="1">
      <alignment horizontal="center" vertical="center"/>
    </xf>
    <xf numFmtId="0" fontId="75" fillId="12" borderId="1" xfId="0" applyFont="1" applyFill="1" applyBorder="1" applyAlignment="1">
      <alignment horizontal="center" vertical="center"/>
    </xf>
    <xf numFmtId="0" fontId="75" fillId="12" borderId="2" xfId="0" applyFont="1" applyFill="1" applyBorder="1" applyAlignment="1">
      <alignment horizontal="center" vertical="center"/>
    </xf>
    <xf numFmtId="0" fontId="75" fillId="0" borderId="1" xfId="0" applyFont="1" applyBorder="1" applyAlignment="1">
      <alignment horizontal="center" vertical="center"/>
    </xf>
    <xf numFmtId="0" fontId="75" fillId="0" borderId="0" xfId="0" applyFont="1" applyBorder="1" applyAlignment="1">
      <alignment horizontal="center" vertical="center"/>
    </xf>
    <xf numFmtId="0" fontId="75" fillId="0" borderId="2" xfId="0" applyFont="1" applyBorder="1" applyAlignment="1">
      <alignment horizontal="center" vertical="center"/>
    </xf>
    <xf numFmtId="0" fontId="75" fillId="12" borderId="3" xfId="0" applyFont="1" applyFill="1" applyBorder="1" applyAlignment="1">
      <alignment horizontal="center" vertical="center"/>
    </xf>
    <xf numFmtId="0" fontId="84" fillId="0" borderId="1" xfId="0" applyFont="1" applyBorder="1" applyAlignment="1">
      <alignment horizontal="center" vertical="center"/>
    </xf>
    <xf numFmtId="0" fontId="84" fillId="0" borderId="0" xfId="0" applyFont="1" applyBorder="1" applyAlignment="1">
      <alignment horizontal="center" vertical="center"/>
    </xf>
    <xf numFmtId="0" fontId="84" fillId="0" borderId="2" xfId="0" applyFont="1" applyBorder="1" applyAlignment="1">
      <alignment horizontal="center" vertical="center"/>
    </xf>
    <xf numFmtId="0" fontId="84" fillId="12" borderId="1" xfId="0" applyFont="1" applyFill="1" applyBorder="1" applyAlignment="1">
      <alignment horizontal="center" vertical="center"/>
    </xf>
    <xf numFmtId="0" fontId="84" fillId="12" borderId="2" xfId="0" applyFont="1" applyFill="1" applyBorder="1" applyAlignment="1">
      <alignment horizontal="center" vertical="center"/>
    </xf>
    <xf numFmtId="0" fontId="84" fillId="12" borderId="1" xfId="0" applyFont="1" applyFill="1" applyBorder="1" applyAlignment="1">
      <alignment horizontal="center" vertical="center" wrapText="1"/>
    </xf>
    <xf numFmtId="0" fontId="84" fillId="12" borderId="2" xfId="0" applyFont="1" applyFill="1" applyBorder="1" applyAlignment="1">
      <alignment horizontal="center" vertical="center" wrapText="1"/>
    </xf>
    <xf numFmtId="0" fontId="75" fillId="12" borderId="0" xfId="0" applyFont="1" applyFill="1" applyBorder="1" applyAlignment="1">
      <alignment vertical="center"/>
    </xf>
    <xf numFmtId="0" fontId="84" fillId="12" borderId="0" xfId="0" applyFont="1" applyFill="1" applyBorder="1" applyAlignment="1">
      <alignment horizontal="center" vertical="center" wrapText="1"/>
    </xf>
    <xf numFmtId="0" fontId="93" fillId="12" borderId="0" xfId="0" applyFont="1" applyFill="1" applyBorder="1" applyAlignment="1">
      <alignment vertical="center"/>
    </xf>
    <xf numFmtId="0" fontId="84" fillId="12" borderId="0" xfId="0" applyFont="1" applyFill="1" applyBorder="1" applyAlignment="1">
      <alignment horizontal="center" vertical="center"/>
    </xf>
    <xf numFmtId="0" fontId="3" fillId="0" borderId="0" xfId="0" applyFont="1" applyAlignment="1">
      <alignment horizontal="center" vertical="center"/>
    </xf>
    <xf numFmtId="0" fontId="0" fillId="0" borderId="0" xfId="0" applyFont="1" applyAlignment="1">
      <alignment horizontal="center" vertical="center"/>
    </xf>
    <xf numFmtId="0" fontId="80" fillId="0" borderId="1" xfId="0" applyFont="1" applyBorder="1" applyAlignment="1">
      <alignment horizontal="center" vertical="center"/>
    </xf>
    <xf numFmtId="0" fontId="80" fillId="0" borderId="0" xfId="0" applyFont="1" applyBorder="1" applyAlignment="1">
      <alignment horizontal="center" vertical="center"/>
    </xf>
    <xf numFmtId="0" fontId="80" fillId="0" borderId="2" xfId="0" applyFont="1" applyBorder="1" applyAlignment="1">
      <alignment horizontal="center" vertical="center"/>
    </xf>
    <xf numFmtId="3" fontId="80" fillId="0" borderId="1" xfId="0" applyNumberFormat="1" applyFont="1" applyBorder="1" applyAlignment="1">
      <alignment horizontal="center" vertical="center"/>
    </xf>
    <xf numFmtId="3" fontId="80" fillId="0" borderId="0" xfId="0" applyNumberFormat="1" applyFont="1" applyBorder="1" applyAlignment="1">
      <alignment horizontal="center" vertical="center"/>
    </xf>
    <xf numFmtId="3" fontId="80" fillId="0" borderId="2" xfId="0" applyNumberFormat="1" applyFont="1" applyBorder="1" applyAlignment="1">
      <alignment horizontal="center" vertical="center"/>
    </xf>
    <xf numFmtId="0" fontId="18" fillId="13" borderId="0"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75" fillId="15" borderId="0" xfId="0" applyFont="1" applyFill="1" applyBorder="1" applyAlignment="1">
      <alignment horizontal="left"/>
    </xf>
    <xf numFmtId="0" fontId="0" fillId="12" borderId="0" xfId="0" applyFont="1" applyFill="1" applyBorder="1" applyAlignment="1">
      <alignment horizontal="center" vertical="center" wrapText="1"/>
    </xf>
    <xf numFmtId="49" fontId="75" fillId="12" borderId="0" xfId="8" applyNumberFormat="1" applyFont="1" applyFill="1" applyBorder="1" applyAlignment="1">
      <alignment horizontal="center" vertical="top" wrapText="1"/>
    </xf>
    <xf numFmtId="0" fontId="3" fillId="15" borderId="0"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80" fillId="12" borderId="0" xfId="0" applyFont="1" applyFill="1" applyBorder="1" applyAlignment="1">
      <alignment horizontal="center" vertical="center" wrapText="1"/>
    </xf>
    <xf numFmtId="0" fontId="75" fillId="7" borderId="0" xfId="0" applyFont="1" applyFill="1" applyBorder="1" applyAlignment="1">
      <alignment horizontal="center" vertical="center" wrapText="1"/>
    </xf>
    <xf numFmtId="0" fontId="9" fillId="7" borderId="0" xfId="235" applyNumberFormat="1" applyFont="1" applyFill="1" applyBorder="1" applyAlignment="1">
      <alignment horizontal="left" vertical="center" wrapText="1"/>
    </xf>
    <xf numFmtId="0" fontId="9" fillId="12" borderId="0" xfId="235" applyNumberFormat="1" applyFont="1" applyFill="1" applyBorder="1" applyAlignment="1">
      <alignment horizontal="left" vertical="center" wrapText="1"/>
    </xf>
    <xf numFmtId="0" fontId="20" fillId="12" borderId="0" xfId="235" applyNumberFormat="1" applyFont="1" applyFill="1" applyBorder="1" applyAlignment="1">
      <alignment horizontal="left" vertical="center" wrapText="1"/>
    </xf>
    <xf numFmtId="0" fontId="9" fillId="0" borderId="0" xfId="230" applyFont="1" applyFill="1" applyBorder="1" applyAlignment="1">
      <alignment horizontal="left" vertical="center" wrapText="1"/>
    </xf>
    <xf numFmtId="0" fontId="3" fillId="7" borderId="0" xfId="0" applyFont="1" applyFill="1" applyBorder="1" applyAlignment="1">
      <alignment horizontal="center"/>
    </xf>
    <xf numFmtId="0" fontId="20" fillId="7" borderId="0" xfId="235" applyNumberFormat="1" applyFont="1" applyFill="1" applyBorder="1" applyAlignment="1">
      <alignment horizontal="left" vertical="center" wrapText="1"/>
    </xf>
    <xf numFmtId="3" fontId="20" fillId="12" borderId="0" xfId="236" applyNumberFormat="1" applyFont="1" applyFill="1" applyBorder="1" applyAlignment="1">
      <alignment horizontal="left" vertical="center"/>
    </xf>
    <xf numFmtId="0" fontId="9" fillId="7" borderId="0" xfId="230" applyNumberFormat="1" applyFont="1" applyFill="1" applyBorder="1" applyAlignment="1">
      <alignment horizontal="left" vertical="center" wrapText="1"/>
    </xf>
    <xf numFmtId="0" fontId="9" fillId="0" borderId="0" xfId="235" applyNumberFormat="1" applyFont="1" applyFill="1" applyBorder="1" applyAlignment="1">
      <alignment horizontal="left" vertical="center"/>
    </xf>
    <xf numFmtId="0" fontId="9" fillId="0" borderId="0" xfId="235" applyNumberFormat="1" applyFont="1" applyFill="1" applyBorder="1" applyAlignment="1">
      <alignment horizontal="left" vertical="center" wrapText="1"/>
    </xf>
    <xf numFmtId="0" fontId="50" fillId="12" borderId="0" xfId="0" applyFont="1" applyFill="1" applyBorder="1" applyAlignment="1">
      <alignment horizontal="center" vertical="center"/>
    </xf>
    <xf numFmtId="3" fontId="20" fillId="0" borderId="0" xfId="0" applyNumberFormat="1" applyFont="1" applyFill="1" applyBorder="1" applyAlignment="1">
      <alignment horizontal="center" vertical="center"/>
    </xf>
    <xf numFmtId="0" fontId="3" fillId="15" borderId="0" xfId="0" applyFont="1" applyFill="1" applyBorder="1" applyAlignment="1">
      <alignment horizontal="left" vertical="center"/>
    </xf>
    <xf numFmtId="3" fontId="9" fillId="0" borderId="0" xfId="0" applyNumberFormat="1" applyFont="1" applyFill="1" applyBorder="1" applyAlignment="1">
      <alignment horizontal="center" vertical="center"/>
    </xf>
    <xf numFmtId="3" fontId="50" fillId="12"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9" fillId="12"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3" fontId="9" fillId="0" borderId="0" xfId="0" applyNumberFormat="1" applyFont="1" applyBorder="1" applyAlignment="1">
      <alignment horizontal="center" vertical="center"/>
    </xf>
    <xf numFmtId="0" fontId="75" fillId="15" borderId="0" xfId="0" applyFont="1" applyFill="1" applyBorder="1" applyAlignment="1">
      <alignment horizontal="left" vertical="center"/>
    </xf>
  </cellXfs>
  <cellStyles count="237">
    <cellStyle name="ANCLAS,REZONES Y SUS PARTES,DE FUNDICION,DE HIERRO O DE ACERO 2" xfId="203" xr:uid="{32DEDB1E-712E-4DDD-81D3-BE310E4FB003}"/>
    <cellStyle name="Comma" xfId="1" builtinId="3"/>
    <cellStyle name="Comma 10" xfId="209" xr:uid="{ED9332A5-3BA5-40CC-94EF-88AB608F9B52}"/>
    <cellStyle name="Comma 12" xfId="211" xr:uid="{D4863741-CB6C-4345-B1F5-FBC57B5CD2D6}"/>
    <cellStyle name="Comma 14" xfId="212" xr:uid="{57E3DA6E-A78D-4D92-B3FA-5D8C64DA9D1D}"/>
    <cellStyle name="Comma 2" xfId="227" xr:uid="{214D0B82-0639-4B15-B162-9C2DC17AB1E8}"/>
    <cellStyle name="Comma 6" xfId="207" xr:uid="{E5A91A1A-1941-40AE-9E0C-7E5041A7EEAE}"/>
    <cellStyle name="Hyperlink" xfId="3" builtinId="8"/>
    <cellStyle name="Hyperlink 2" xfId="12" xr:uid="{A2EC963F-4F02-4F5E-9972-FE89A2573202}"/>
    <cellStyle name="Hyperlink 2 2" xfId="181" xr:uid="{B5A7D2EE-186E-4F69-B741-F6CC1AF0FEC8}"/>
    <cellStyle name="Normal" xfId="0" builtinId="0"/>
    <cellStyle name="Normal 10" xfId="226" xr:uid="{35ADEA7F-8C93-4E48-97F0-CE5C2254D84F}"/>
    <cellStyle name="Normal 100" xfId="23" xr:uid="{CF81BBF6-6210-422D-A8BA-B07C25B316AA}"/>
    <cellStyle name="Normal 2" xfId="6" xr:uid="{EC92D446-2FAB-49CC-9386-E70676EEB8AC}"/>
    <cellStyle name="Normal 2 10" xfId="20" xr:uid="{00952F51-530F-4B4A-A0D7-9D96E2C09161}"/>
    <cellStyle name="Normal 2 2" xfId="4" xr:uid="{7114986B-14D2-4095-9F0E-C546D3B21ABB}"/>
    <cellStyle name="Normal 2 2 2" xfId="8" xr:uid="{60D9EA10-7CE6-482A-84C5-81339F7C076B}"/>
    <cellStyle name="Normal 2 3" xfId="13" xr:uid="{9E3AE04E-560F-43DE-9233-352D9880EA7C}"/>
    <cellStyle name="Normal 3" xfId="11" xr:uid="{A027E88D-478F-4D24-9377-D4F3D17C03F8}"/>
    <cellStyle name="Normal 3 2" xfId="196" xr:uid="{E0AB6898-61B7-495B-B03E-37354BE6D462}"/>
    <cellStyle name="Normal 3 3" xfId="5" xr:uid="{CE6C952B-E03D-4D7F-BB5B-C085BBE24BC0}"/>
    <cellStyle name="Normal 3 3 2" xfId="202" xr:uid="{4FB93CDC-3760-4A57-AA9E-001E1B04BEBE}"/>
    <cellStyle name="Normal 3 4" xfId="7" xr:uid="{3D2D5F1B-88EA-4938-BA2A-3C5576D71248}"/>
    <cellStyle name="Normal 5 4" xfId="14" xr:uid="{EF43890A-C3B8-4F6E-80A8-6D4E305313E5}"/>
    <cellStyle name="Normal 54" xfId="24" xr:uid="{D2B21078-851D-4801-8ADC-A58C26981516}"/>
    <cellStyle name="Normal 6" xfId="206" xr:uid="{C0703657-7534-4787-A9FC-1083F67AF81D}"/>
    <cellStyle name="Normal 8" xfId="10" xr:uid="{DDFF27D7-A2BA-45BB-B563-F57290352F26}"/>
    <cellStyle name="Normal 9" xfId="9" xr:uid="{99F085FB-10C7-4630-BB68-478AD3CB9414}"/>
    <cellStyle name="Normal_Engineering SIC SOC" xfId="214" xr:uid="{352AAFE3-95AC-49CE-B4AF-23153FFA9898}"/>
    <cellStyle name="Normal_Sheet1" xfId="208" xr:uid="{07FF907A-0618-4764-9B6C-AF50308B6509}"/>
    <cellStyle name="Normal_Sheet10" xfId="218" xr:uid="{FCD909DB-9C22-4669-93BB-A320D5050BEF}"/>
    <cellStyle name="Normal_Sheet5" xfId="210" xr:uid="{4BBDF5BD-756F-4F8E-BDBE-0B2041A6D309}"/>
    <cellStyle name="Normal_Tab18 new " xfId="204" xr:uid="{4FCEDD1C-2AA5-4A73-B261-5DE0F743F6FC}"/>
    <cellStyle name="Normal_Table 4 version8" xfId="16" xr:uid="{D77F388B-F584-4220-82E5-8DCD4E1FC2D6}"/>
    <cellStyle name="Normal_Table 5" xfId="19" xr:uid="{BFB4CA68-A39D-4294-AA22-3620C9E60F1D}"/>
    <cellStyle name="Normal_Table 5 version2" xfId="18" xr:uid="{7BF06F9D-C5A4-46A6-B51E-F87A6082479F}"/>
    <cellStyle name="Percent" xfId="2" builtinId="5"/>
    <cellStyle name="Percent 2" xfId="15" xr:uid="{C97DDF9D-AC4B-4444-B46D-AC97E694EBE8}"/>
    <cellStyle name="Percent 2 2" xfId="21" xr:uid="{AEC03529-0599-4694-BE1E-8D5055E9FEFB}"/>
    <cellStyle name="Percent 2 2 2" xfId="180" xr:uid="{2065DEB6-416B-4BDF-9EB4-16B739BC7A51}"/>
    <cellStyle name="Percent 2 3" xfId="205" xr:uid="{E847064C-F8AE-4A45-BF1E-48D1876FB853}"/>
    <cellStyle name="Percent 2 4" xfId="22" xr:uid="{5D662250-5A12-4082-8655-1F47C90CED54}"/>
    <cellStyle name="style1502363452770" xfId="84" xr:uid="{EE115E18-43C4-4F12-8C79-60CE5564024D}"/>
    <cellStyle name="style1502363452813" xfId="53" xr:uid="{3352CA28-E32D-4952-993E-47E25016381C}"/>
    <cellStyle name="style1502363452849" xfId="85" xr:uid="{10CDDEE9-B4B9-40E5-98FA-28212B5AB4FF}"/>
    <cellStyle name="style1502363452884" xfId="86" xr:uid="{ED6A6458-1756-4AB5-855C-24D5E80FC3AD}"/>
    <cellStyle name="style1502363452917" xfId="89" xr:uid="{787D1808-DA37-4F19-AF39-60D2A77FB18F}"/>
    <cellStyle name="style1502363452950" xfId="106" xr:uid="{92367E8C-FA63-4A2C-9052-86F3AF0BEB2C}"/>
    <cellStyle name="style1502363452989" xfId="107" xr:uid="{06CDF6E6-C512-44A2-B95E-5C568BDBB318}"/>
    <cellStyle name="style1502363453519" xfId="31" xr:uid="{05D81906-CCA8-4007-AF94-3B3003BEC5AE}"/>
    <cellStyle name="style1502363453707" xfId="32" xr:uid="{EBC9DA63-9326-4F64-B391-D0D4891B489E}"/>
    <cellStyle name="style1502363453752" xfId="33" xr:uid="{CE84EE20-E0DC-4672-A672-E5DE40B68AAD}"/>
    <cellStyle name="style1502363453790" xfId="35" xr:uid="{47DD49CA-6271-426F-A528-9B75BD308E87}"/>
    <cellStyle name="style1502363454189" xfId="83" xr:uid="{1907CDB6-98C0-4C6E-BEFB-F25177DA2E8C}"/>
    <cellStyle name="style1502363454306" xfId="30" xr:uid="{F36DE6DB-7221-422D-9815-D0C109229A2F}"/>
    <cellStyle name="style1502363454629" xfId="91" xr:uid="{C06078D8-58CE-4345-9A74-1CB433902F90}"/>
    <cellStyle name="style1502363454684" xfId="46" xr:uid="{FCCC64B7-6089-4902-B677-216CDB736784}"/>
    <cellStyle name="style1502363454762" xfId="92" xr:uid="{56FCF10E-7B3F-4EF8-B7C1-ADD9EB742342}"/>
    <cellStyle name="style1502363454855" xfId="96" xr:uid="{CC321F6D-FA8C-4701-97B4-A09B4F5788C6}"/>
    <cellStyle name="style1502363454966" xfId="93" xr:uid="{F78700C4-517F-447C-BE51-F5EA1D4AC21B}"/>
    <cellStyle name="style1502363455009" xfId="98" xr:uid="{A4A7DEA2-542D-44E7-9E41-E3B3FB726F99}"/>
    <cellStyle name="style1502363455343" xfId="88" xr:uid="{52351DD1-D12A-486F-9A60-CAB125BDDBE2}"/>
    <cellStyle name="style1502363455401" xfId="87" xr:uid="{C068305A-E1FC-4235-A23A-842A7C3B0DEE}"/>
    <cellStyle name="style1502363455466" xfId="95" xr:uid="{7AEB4F5A-0E48-492A-8589-9A4BA22813FD}"/>
    <cellStyle name="style1502363455495" xfId="94" xr:uid="{EC402D87-5BC0-4A79-81D6-48955484F8EA}"/>
    <cellStyle name="style1502363455554" xfId="97" xr:uid="{A67B6CC1-E2DA-4C8E-8C76-2D690E80B48F}"/>
    <cellStyle name="style1502363455582" xfId="99" xr:uid="{58BB7B25-707C-49B5-B810-9B82916B766A}"/>
    <cellStyle name="style1502363455647" xfId="109" xr:uid="{FFDC2F38-82C0-4835-83B7-1B1E1237F748}"/>
    <cellStyle name="style1502363455672" xfId="108" xr:uid="{0D7EE092-5A73-47E7-8D96-A3474608CA7B}"/>
    <cellStyle name="style1502363455766" xfId="100" xr:uid="{92F399A6-CC37-4C01-BD8C-F9358565BD7B}"/>
    <cellStyle name="style1502363455804" xfId="102" xr:uid="{EADDE7EF-84AF-498C-994E-DEFB9DCE647F}"/>
    <cellStyle name="style1502363455985" xfId="101" xr:uid="{205E84D2-6376-4538-A922-F7F46D49930B}"/>
    <cellStyle name="style1502363456389" xfId="90" xr:uid="{06BFF999-94CE-4A72-89B5-EF69C3ECD520}"/>
    <cellStyle name="style1502363456430" xfId="104" xr:uid="{A72017C6-2225-46D0-A341-DBA986CCE12B}"/>
    <cellStyle name="style1502363456470" xfId="105" xr:uid="{28B865FB-A515-4C71-9E2A-23CB7D6D4249}"/>
    <cellStyle name="style1502363456766" xfId="103" xr:uid="{D85DA50F-82F5-40EA-9A5F-65695D21157C}"/>
    <cellStyle name="style1502374599112 2" xfId="115" xr:uid="{C60C9BA6-B41B-4C72-ACA7-67CDEF3916A3}"/>
    <cellStyle name="style1502374599149 2" xfId="135" xr:uid="{33637A7A-D8D9-4283-B494-4AE6CE4F6100}"/>
    <cellStyle name="style1502374599186 2" xfId="116" xr:uid="{976AD861-F3CD-4115-9C21-B1647F53F6F7}"/>
    <cellStyle name="style1502374599227 2" xfId="118" xr:uid="{AAC05CEC-1197-4733-9088-EE9C91A95402}"/>
    <cellStyle name="style1502374599272 2" xfId="120" xr:uid="{F2E6D794-5A26-464D-9F58-E7654E5E5D33}"/>
    <cellStyle name="style1502374599712 2" xfId="122" xr:uid="{0035AD0B-2478-4971-9794-5CBB9C510C25}"/>
    <cellStyle name="style1502374600208 2" xfId="113" xr:uid="{48B90070-081F-488F-A536-E6EE2F5B30A7}"/>
    <cellStyle name="style1502374600353 2" xfId="111" xr:uid="{32F8F049-4CE4-4525-A0CD-6588942911E6}"/>
    <cellStyle name="style1502374600396 2" xfId="112" xr:uid="{95603883-8F67-4313-B8E8-05CA765EC058}"/>
    <cellStyle name="style1502374600437 2" xfId="114" xr:uid="{D58F408A-A5F1-4C25-A51B-6E1968A47D08}"/>
    <cellStyle name="style1502374600724 2" xfId="110" xr:uid="{22B9C840-CFF6-45C2-AF5E-B2467F29D02A}"/>
    <cellStyle name="style1502374600979 2" xfId="125" xr:uid="{4C51F48F-BC64-4562-B8F7-6504A7AD795E}"/>
    <cellStyle name="style1502374601052 2" xfId="130" xr:uid="{2453A0AA-0F80-47A6-9EBB-036294ACD42D}"/>
    <cellStyle name="style1502374601328 2" xfId="117" xr:uid="{D589F9BB-4661-4F4D-908F-3ADA5B741E66}"/>
    <cellStyle name="style1502374601359 2" xfId="119" xr:uid="{21CEF265-E14C-4C53-8D99-5BF4FBCB589B}"/>
    <cellStyle name="style1502374601417 2" xfId="123" xr:uid="{F4D3BE0C-CEFA-4B62-9EE6-293A270240E4}"/>
    <cellStyle name="style1502374601448 2" xfId="124" xr:uid="{D660CA80-5DF3-4DE7-9A40-24C74D593A5F}"/>
    <cellStyle name="style1502374601505 2" xfId="126" xr:uid="{94D072F4-E75B-4F26-AF1F-CDA47D55830D}"/>
    <cellStyle name="style1502374601537 2" xfId="127" xr:uid="{05023708-F7F9-44D1-9748-723DCAD5ADF1}"/>
    <cellStyle name="style1502374601590 2" xfId="133" xr:uid="{471C2C61-F48D-4F8D-95A9-221D84DEADBC}"/>
    <cellStyle name="style1502374601624 2" xfId="136" xr:uid="{AB56B250-BA9B-4180-A617-B3C8CA543627}"/>
    <cellStyle name="style1502374601654 2" xfId="137" xr:uid="{C4FDAA19-C136-4797-A8F2-BF213DEA28AC}"/>
    <cellStyle name="style1502374601732 2" xfId="128" xr:uid="{DF76DA9C-80E2-4EF9-9CAE-DFA2794F05DE}"/>
    <cellStyle name="style1502374601761 2" xfId="131" xr:uid="{10501CB7-8DCC-4FDE-9855-B701F96239BF}"/>
    <cellStyle name="style1502374601813 2" xfId="129" xr:uid="{2EEFD904-0FA2-4B8E-B01A-484F7308E61A}"/>
    <cellStyle name="style1502374602206 2" xfId="121" xr:uid="{0621DF3C-3ED4-4A8F-BE42-63B35A258FD5}"/>
    <cellStyle name="style1502374602238 2" xfId="134" xr:uid="{672D4E08-A32A-43BD-9268-F9326F1FABB8}"/>
    <cellStyle name="style1502374602469 2" xfId="132" xr:uid="{3F47B4F5-FBE0-4FAD-A400-019CD405FF0B}"/>
    <cellStyle name="style1502383791391" xfId="36" xr:uid="{0A5BC40D-275B-4BB6-B76A-7742F3BC947A}"/>
    <cellStyle name="style1502383791511" xfId="37" xr:uid="{E368EEC6-8D21-48D4-889A-7B0553C356DE}"/>
    <cellStyle name="style1502383791556" xfId="39" xr:uid="{B2A78DCE-78CD-4E91-8CC7-F4C8832C1315}"/>
    <cellStyle name="style1502383791601" xfId="41" xr:uid="{4A93C123-A55F-4E9B-8BF9-915828B2125D}"/>
    <cellStyle name="style1502383792022" xfId="43" xr:uid="{A454A8FC-D0DD-456C-9404-54F870F6BDE9}"/>
    <cellStyle name="style1502383792490" xfId="34" xr:uid="{9598A671-91AC-459F-8C81-8BFD41923552}"/>
    <cellStyle name="style1502383792658" xfId="27" xr:uid="{5393CE37-4CC7-44CA-94E3-99BD8A1DE9B4}"/>
    <cellStyle name="style1502383792690" xfId="29" xr:uid="{47AC11EA-7833-48AF-B9B6-D5527C17C511}"/>
    <cellStyle name="style1502383792727" xfId="28" xr:uid="{15AA4173-7129-44C7-953E-11D1DBEEC533}"/>
    <cellStyle name="style1502383793070" xfId="25" xr:uid="{4EE423A3-1387-40CC-B46B-B3C7E8F0448F}"/>
    <cellStyle name="style1502383793206" xfId="26" xr:uid="{ACBC43A1-DA8E-4300-BCCE-510284D1F3CF}"/>
    <cellStyle name="style1502383793471" xfId="50" xr:uid="{9BFEBC8D-8BC4-4807-BC3D-CC2D871F41E9}"/>
    <cellStyle name="style1502383793749" xfId="38" xr:uid="{C89070E6-E660-4E7E-93C5-F92B9A2DC01E}"/>
    <cellStyle name="style1502383793783" xfId="40" xr:uid="{E0F45B1F-07E6-4F93-A3A1-5C4E0385973A}"/>
    <cellStyle name="style1502383793839" xfId="44" xr:uid="{3B2D94B3-EB8E-4396-A90A-45E060EC93C9}"/>
    <cellStyle name="style1502383793864" xfId="45" xr:uid="{FD4C23E6-B48D-431F-A439-9184BEB9B1F7}"/>
    <cellStyle name="style1502383793914" xfId="49" xr:uid="{5AEBE5A4-6659-4EB6-84FF-CD622454D865}"/>
    <cellStyle name="style1502383793951" xfId="47" xr:uid="{7E0549F3-3D1C-46A4-B37D-3A92CF017372}"/>
    <cellStyle name="style1502383794037" xfId="48" xr:uid="{E522720D-E0A8-486D-8F23-E728052E66E7}"/>
    <cellStyle name="style1502383794069" xfId="54" xr:uid="{875C5634-0EA1-4471-89D4-6970FEE7C998}"/>
    <cellStyle name="style1502383794099" xfId="55" xr:uid="{3A363A61-56EE-4889-A510-45BA825432E0}"/>
    <cellStyle name="style1502383794231" xfId="51" xr:uid="{9950958C-B5CF-4432-BA1A-447B019322DF}"/>
    <cellStyle name="style1502383794524" xfId="42" xr:uid="{CD9660D9-3E3B-42DC-8FD3-016CA5C50077}"/>
    <cellStyle name="style1502383794581" xfId="52" xr:uid="{94AED468-CF3D-46FC-B0FF-F7C9D4F44AD8}"/>
    <cellStyle name="style1502442180142" xfId="62" xr:uid="{3F21A878-1046-4407-B898-C35730576D54}"/>
    <cellStyle name="style1502442180265" xfId="63" xr:uid="{2CE933CE-3336-461F-A675-6F01390B9B68}"/>
    <cellStyle name="style1502442180333" xfId="65" xr:uid="{546DB30D-FE7E-41EC-A33D-9AB3B348A454}"/>
    <cellStyle name="style1502442180406" xfId="68" xr:uid="{57AF3EE2-CB7C-49FA-9AC6-D5A15BC4DBF7}"/>
    <cellStyle name="style1502442181034" xfId="69" xr:uid="{DC0777A2-9774-49EC-96C6-6D9558AA641D}"/>
    <cellStyle name="style1502442181925" xfId="59" xr:uid="{B0290AC0-B6B7-4125-BC84-26C58B3650F1}"/>
    <cellStyle name="style1502442182166" xfId="58" xr:uid="{F67B9FD4-6546-48E8-ACA8-FDE0EC9FD6B4}"/>
    <cellStyle name="style1502442182226" xfId="60" xr:uid="{0C71C15B-A214-4606-9386-D0A6B17DF884}"/>
    <cellStyle name="style1502442182286" xfId="61" xr:uid="{9FCA9D6D-E5BB-4FF4-8962-9423FF63225E}"/>
    <cellStyle name="style1502442182746" xfId="56" xr:uid="{CCE785FD-6F29-4BEB-A863-C026212BE606}"/>
    <cellStyle name="style1502442182918" xfId="57" xr:uid="{6E770310-4093-4E30-9F24-85C9B9442848}"/>
    <cellStyle name="style1502442183342" xfId="77" xr:uid="{1122F81A-26FD-4284-AA1A-C71FCD4F0F6C}"/>
    <cellStyle name="style1502442183701" xfId="64" xr:uid="{90D8FCA7-809B-48F2-B5F7-35E97317055F}"/>
    <cellStyle name="style1502442183761" xfId="66" xr:uid="{A4FD7F4B-C800-400F-A05A-897CA3813D9A}"/>
    <cellStyle name="style1502442183853" xfId="70" xr:uid="{6DDA074A-DC3E-4B66-A581-A9F9AA4D0A16}"/>
    <cellStyle name="style1502442183895" xfId="71" xr:uid="{883A7A1F-8A0A-48A3-A4B3-334F18885790}"/>
    <cellStyle name="style1502442183974" xfId="79" xr:uid="{ADBE27D2-3E28-445C-95A4-D6A4C451FA8A}"/>
    <cellStyle name="style1502442184023" xfId="73" xr:uid="{53D4BE63-C1A3-434A-B2F0-334173C24152}"/>
    <cellStyle name="style1502442184091" xfId="72" xr:uid="{E3B5BA8B-52A1-43CE-9C4F-AE63781E7B44}"/>
    <cellStyle name="style1502442184135" xfId="81" xr:uid="{32768F26-C435-47EE-99AF-CBE501AEC372}"/>
    <cellStyle name="style1502442184179" xfId="82" xr:uid="{103E9A31-11B8-44C1-A81B-CFED7EABEB3B}"/>
    <cellStyle name="style1502442184270" xfId="75" xr:uid="{F6BAACD0-8E8C-438A-989D-3BC4405D879B}"/>
    <cellStyle name="style1502442184301" xfId="76" xr:uid="{F1311C9A-A3C8-4C6C-8CD9-FC5DBD31D448}"/>
    <cellStyle name="style1502442184463" xfId="67" xr:uid="{3CE597A4-DE22-4B88-9E38-1A39CF473CD1}"/>
    <cellStyle name="style1502442184506" xfId="80" xr:uid="{1B0A9770-171C-4F6C-8F1A-00B93A144BEE}"/>
    <cellStyle name="style1502442184583" xfId="74" xr:uid="{2DD22DFA-BFC5-4AE0-A814-98FB51595209}"/>
    <cellStyle name="style1502442185016" xfId="78" xr:uid="{4F53214A-F48E-49F9-A245-9F460CD45150}"/>
    <cellStyle name="style1502543096948" xfId="197" xr:uid="{08210722-82BA-46AC-B1F9-DB4B8261245D}"/>
    <cellStyle name="style1502543096986" xfId="198" xr:uid="{FDBF94FC-F1AC-4313-A3CB-FCB2A2316817}"/>
    <cellStyle name="style1502543096986 3" xfId="200" xr:uid="{23AF155F-D61E-4602-BE4B-ABAA16E445FC}"/>
    <cellStyle name="style1502543097025" xfId="199" xr:uid="{B20A9AD7-43D3-4F81-9870-F5772E4578C4}"/>
    <cellStyle name="style1502543097025 3" xfId="201" xr:uid="{2FA521D1-881B-4FD5-818E-23C3E8331F3C}"/>
    <cellStyle name="style1502570326951" xfId="184" xr:uid="{BFDE8A0C-9E1B-4696-A184-AD1CF486C5FF}"/>
    <cellStyle name="style1502570327008" xfId="193" xr:uid="{89FD648F-2168-46C6-AA76-422907844A35}"/>
    <cellStyle name="style1502570327049" xfId="185" xr:uid="{5A6F3473-3193-45FC-8538-926B2C34B34A}"/>
    <cellStyle name="style1502570327087" xfId="187" xr:uid="{2BCA7DB9-4884-4EC6-ADFC-003A50B0E39F}"/>
    <cellStyle name="style1502570327123" xfId="189" xr:uid="{F9E26906-50A3-48C3-B923-2B7DBBE56B0E}"/>
    <cellStyle name="style1502570327524" xfId="190" xr:uid="{A08798DA-C2CB-46AA-BF63-54F7977C8EB3}"/>
    <cellStyle name="style1502570328282" xfId="183" xr:uid="{980636BD-CC01-4B34-9D2D-BA36DEC05219}"/>
    <cellStyle name="style1502570328622" xfId="182" xr:uid="{BADB4C3D-10C5-4617-9AAC-784DDC1113F6}"/>
    <cellStyle name="style1502570328732" xfId="186" xr:uid="{44B6F405-B14C-4164-8EB3-1B969548E657}"/>
    <cellStyle name="style1502570328765" xfId="188" xr:uid="{1FEE689B-ADC8-4BA0-A75F-F369EDEA38B7}"/>
    <cellStyle name="style1502570328825" xfId="191" xr:uid="{7AFF3B8D-BADC-46CF-8D90-3F739E145E5A}"/>
    <cellStyle name="style1502570328850" xfId="192" xr:uid="{7726A890-7249-4A06-933C-6C9ACF15372F}"/>
    <cellStyle name="style1502570328912" xfId="194" xr:uid="{83EB3324-5CD5-45A1-865C-306FD064EF95}"/>
    <cellStyle name="style1502570328951" xfId="195" xr:uid="{8CFBC3B9-14A7-48F0-BD0A-01B4A68CC822}"/>
    <cellStyle name="style1507814628480" xfId="231" xr:uid="{29AD3568-7EDC-4C26-AA11-147F85E20BE9}"/>
    <cellStyle name="style1507814628579" xfId="232" xr:uid="{D5258A51-7D4C-488C-AE05-FF686D8D069E}"/>
    <cellStyle name="style1507814631209" xfId="228" xr:uid="{2BA1F86B-8A9C-445D-A411-5B149A37C853}"/>
    <cellStyle name="style1507814631255" xfId="229" xr:uid="{CA4C56A0-58B0-4648-B3AC-49555CFEC33F}"/>
    <cellStyle name="style1507814631526" xfId="235" xr:uid="{EDEEBF10-54D5-4517-81AF-304367ADAF35}"/>
    <cellStyle name="style1507814631570" xfId="230" xr:uid="{AB827218-5B01-44E8-AB2D-80581DD01A6C}"/>
    <cellStyle name="style1507814631615" xfId="233" xr:uid="{879ACE62-7235-4630-9111-950048FA30DD}"/>
    <cellStyle name="style1507814631666" xfId="234" xr:uid="{75C40AB4-A903-4EE9-B00A-C360642D5752}"/>
    <cellStyle name="style1507814631952" xfId="236" xr:uid="{D7EE0410-DFD1-4859-81A1-2D32AC95FEBC}"/>
    <cellStyle name="style1510221902825" xfId="220" xr:uid="{8F04C2BE-ED48-40D5-BCC3-E0EA1B5B6ED9}"/>
    <cellStyle name="style1510221906457" xfId="219" xr:uid="{45096F26-92B6-40D6-A895-D5CFACA19864}"/>
    <cellStyle name="style1510221906639" xfId="217" xr:uid="{B817520B-6676-4B0B-963A-3A9811326E47}"/>
    <cellStyle name="style1510221906732" xfId="216" xr:uid="{AC46167C-8EDF-4B16-A76C-8CA49D5CCC06}"/>
    <cellStyle name="style1510221907228" xfId="222" xr:uid="{1A083FC7-7A4B-46A6-899E-8E39658FFD9E}"/>
    <cellStyle name="style1510221907345" xfId="221" xr:uid="{BAEC3888-1E6D-4DFE-8ABA-6020C4143561}"/>
    <cellStyle name="style1510221907431" xfId="223" xr:uid="{ABBB8AF7-73FE-4320-B34E-C380AA145DBE}"/>
    <cellStyle name="style1510221907623" xfId="224" xr:uid="{F330905B-6EB3-4520-A4C6-C424F233CCEC}"/>
    <cellStyle name="style1510221907717" xfId="225" xr:uid="{D7394527-B1FA-4CC9-94ED-D4F40F66DDA2}"/>
    <cellStyle name="style1510221908514" xfId="17" xr:uid="{EFEB8C8D-4835-4F59-ACCC-7665D1743C39}"/>
    <cellStyle name="style1510221908514 2" xfId="213" xr:uid="{E0AC2DC2-7A46-4E1E-BBA8-50AF63C55461}"/>
    <cellStyle name="style1510221908686" xfId="215" xr:uid="{78CFA5AF-67A8-49E6-B243-774828732BF9}"/>
    <cellStyle name="style1548346530436" xfId="169" xr:uid="{4C33527B-30EE-460B-A99C-039CB346AD79}"/>
    <cellStyle name="style1548346530467" xfId="170" xr:uid="{FAC9C785-BA78-41FA-90F4-B06D1EF67768}"/>
    <cellStyle name="style1548346530528" xfId="171" xr:uid="{31EF1141-0A78-490F-A7C2-41A897C8290C}"/>
    <cellStyle name="style1548346530567" xfId="172" xr:uid="{3BAA8535-1213-4326-A6AE-58B547F922AC}"/>
    <cellStyle name="style1548346530605" xfId="173" xr:uid="{F7EBE5A5-B8B8-4785-B54E-E7D5DC3DB5BE}"/>
    <cellStyle name="style1548346530654" xfId="174" xr:uid="{7F083077-7F7B-4334-A1DE-F4B3DF6A583D}"/>
    <cellStyle name="style1548346531063" xfId="175" xr:uid="{75A7119E-9920-4AA4-BF3F-66BD7817CCC3}"/>
    <cellStyle name="style1548346531089" xfId="176" xr:uid="{87E782CA-0877-45BA-B37D-BB06CDAE1E62}"/>
    <cellStyle name="style1548346531118" xfId="177" xr:uid="{5C081EDE-68D9-487E-906E-1243EF9DF8F1}"/>
    <cellStyle name="style1548346531146" xfId="178" xr:uid="{BB4EDCB3-D4E4-47C4-A041-ABE8159A73F2}"/>
    <cellStyle name="style1548346531171" xfId="179" xr:uid="{401FB0DC-E1FF-420F-B80A-511A041EEF1F}"/>
    <cellStyle name="style1548425039659" xfId="138" xr:uid="{301A3D8B-1AA6-4B08-B12C-CC5B846505AF}"/>
    <cellStyle name="style1548425040032" xfId="164" xr:uid="{97D5D2DD-1794-4979-90D8-EF5427565ED9}"/>
    <cellStyle name="style1548425040069" xfId="151" xr:uid="{D542B694-BBC0-4219-B54F-4BEE4FEDE677}"/>
    <cellStyle name="style1548425040105" xfId="166" xr:uid="{9F1C0D40-5E17-4D91-A6CE-15C48DAAB4EB}"/>
    <cellStyle name="style1548425040140" xfId="152" xr:uid="{FE1CD9BB-AA9D-4A5B-AE2D-857D0535BA1D}"/>
    <cellStyle name="style1548425040223" xfId="153" xr:uid="{0BCC3CE8-6377-4F53-A8A1-96DC8B61A73B}"/>
    <cellStyle name="style1548425040690" xfId="142" xr:uid="{18CCDD3E-31D0-482A-B10B-F90398FD0B26}"/>
    <cellStyle name="style1548425040767" xfId="143" xr:uid="{D13894C0-8405-4C2C-8D23-D22BF6B0AED0}"/>
    <cellStyle name="style1548425040920" xfId="147" xr:uid="{0BC15D71-59D8-48CF-8BA1-830A01A4D68F}"/>
    <cellStyle name="style1548425041000" xfId="148" xr:uid="{946FBAF2-6D8D-444B-86C8-555DF9A62F7C}"/>
    <cellStyle name="style1548425041209" xfId="139" xr:uid="{751D2A2E-E555-4DE0-9617-FC7606057D37}"/>
    <cellStyle name="style1548425041246" xfId="140" xr:uid="{4D021295-0102-4B49-B040-99C09202C1B7}"/>
    <cellStyle name="style1548425041292" xfId="141" xr:uid="{AD333FC1-E374-42B1-B07C-0077172D190C}"/>
    <cellStyle name="style1548425041329" xfId="144" xr:uid="{E9E69114-B423-4595-8A92-42B9D423F1AA}"/>
    <cellStyle name="style1548425041370" xfId="145" xr:uid="{121A679C-CD9A-4DD3-B87B-8F04F31B80B3}"/>
    <cellStyle name="style1548425041420" xfId="146" xr:uid="{87CD0F9F-BDF8-4A0C-A811-C45F6A453008}"/>
    <cellStyle name="style1548425041452" xfId="159" xr:uid="{CF2CE0E2-6F67-47BF-A5C2-AE76291A0D8F}"/>
    <cellStyle name="style1548425041511" xfId="154" xr:uid="{C13F0BDA-9AA5-4464-9EF3-4DC1279D97CB}"/>
    <cellStyle name="style1548425041561" xfId="149" xr:uid="{4FE481B5-7F4F-4202-81C2-3E0245BB0FD6}"/>
    <cellStyle name="style1548425041642" xfId="155" xr:uid="{DC051F68-B6F5-4E54-AA69-7E7BC209AFD7}"/>
    <cellStyle name="style1548425041685" xfId="150" xr:uid="{E7B3C5BC-7E22-4C5E-AFFA-4AE31BA99BB3}"/>
    <cellStyle name="style1548425041725" xfId="156" xr:uid="{54C4BBC9-809B-4A87-AD5E-6701B9E8BB1A}"/>
    <cellStyle name="style1548425041767" xfId="163" xr:uid="{49D485D3-D038-4308-815C-0751E5F78DAF}"/>
    <cellStyle name="style1548425041803" xfId="160" xr:uid="{32CB27C9-2D7B-4C99-AFA2-D41E8805C235}"/>
    <cellStyle name="style1548425041851" xfId="165" xr:uid="{7D8BDD43-4D8A-4ADC-9618-D9D8F4919BBE}"/>
    <cellStyle name="style1548425041886" xfId="157" xr:uid="{BC7F34A2-A607-474D-82B6-493732B27B5D}"/>
    <cellStyle name="style1548425041935" xfId="158" xr:uid="{CDC15058-62D9-4902-A47E-69284D8C5F75}"/>
    <cellStyle name="style1548425041985" xfId="161" xr:uid="{A4AB3BFF-9A15-454D-969E-D2ACA69B10EA}"/>
    <cellStyle name="style1548425042031" xfId="162" xr:uid="{15BBF100-ACDC-451E-955C-760D1F51F5EA}"/>
    <cellStyle name="style1548425042068" xfId="167" xr:uid="{50CB7940-0A8B-4FCB-93BA-23E129E0AFF6}"/>
    <cellStyle name="style1548425042097" xfId="168" xr:uid="{B23DC232-54FB-49F6-A1F3-31AA7B0F1E79}"/>
  </cellStyles>
  <dxfs count="1">
    <dxf>
      <fill>
        <patternFill>
          <bgColor rgb="FFFFFF00"/>
        </patternFill>
      </fill>
    </dxf>
  </dxfs>
  <tableStyles count="0" defaultTableStyle="TableStyleMedium2" defaultPivotStyle="PivotStyleLight16"/>
  <colors>
    <mruColors>
      <color rgb="FFEFF2F4"/>
      <color rgb="FFE6F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theme" Target="theme/theme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Output per hour</c:v>
          </c:tx>
          <c:spPr>
            <a:ln w="28575" cap="rnd">
              <a:solidFill>
                <a:srgbClr val="7030A0"/>
              </a:solidFill>
              <a:round/>
            </a:ln>
            <a:effectLst/>
          </c:spPr>
          <c:marker>
            <c:symbol val="none"/>
          </c:marker>
          <c:cat>
            <c:strLit>
              <c:ptCount val="7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strLit>
          </c:cat>
          <c:val>
            <c:numLit>
              <c:formatCode>General</c:formatCode>
              <c:ptCount val="74"/>
              <c:pt idx="0">
                <c:v>87.4</c:v>
              </c:pt>
              <c:pt idx="1">
                <c:v>86.7</c:v>
              </c:pt>
              <c:pt idx="2">
                <c:v>86.8</c:v>
              </c:pt>
              <c:pt idx="3">
                <c:v>86.1</c:v>
              </c:pt>
              <c:pt idx="4">
                <c:v>87.5</c:v>
              </c:pt>
              <c:pt idx="5">
                <c:v>87.6</c:v>
              </c:pt>
              <c:pt idx="6">
                <c:v>88.3</c:v>
              </c:pt>
              <c:pt idx="7">
                <c:v>88.7</c:v>
              </c:pt>
              <c:pt idx="8">
                <c:v>89.2</c:v>
              </c:pt>
              <c:pt idx="9">
                <c:v>90.3</c:v>
              </c:pt>
              <c:pt idx="10">
                <c:v>90.3</c:v>
              </c:pt>
              <c:pt idx="11">
                <c:v>90.9</c:v>
              </c:pt>
              <c:pt idx="12">
                <c:v>91.7</c:v>
              </c:pt>
              <c:pt idx="13">
                <c:v>92.4</c:v>
              </c:pt>
              <c:pt idx="14">
                <c:v>93</c:v>
              </c:pt>
              <c:pt idx="15">
                <c:v>94.2</c:v>
              </c:pt>
              <c:pt idx="16">
                <c:v>93.7</c:v>
              </c:pt>
              <c:pt idx="17">
                <c:v>94.4</c:v>
              </c:pt>
              <c:pt idx="18">
                <c:v>94.2</c:v>
              </c:pt>
              <c:pt idx="19">
                <c:v>93.3</c:v>
              </c:pt>
              <c:pt idx="20">
                <c:v>94.2</c:v>
              </c:pt>
              <c:pt idx="21">
                <c:v>95.4</c:v>
              </c:pt>
              <c:pt idx="22">
                <c:v>96</c:v>
              </c:pt>
              <c:pt idx="23">
                <c:v>97.7</c:v>
              </c:pt>
              <c:pt idx="24">
                <c:v>97.5</c:v>
              </c:pt>
              <c:pt idx="25">
                <c:v>97.7</c:v>
              </c:pt>
              <c:pt idx="26">
                <c:v>97.5</c:v>
              </c:pt>
              <c:pt idx="27">
                <c:v>97.5</c:v>
              </c:pt>
              <c:pt idx="28">
                <c:v>98.3</c:v>
              </c:pt>
              <c:pt idx="29">
                <c:v>98.7</c:v>
              </c:pt>
              <c:pt idx="30">
                <c:v>99.2</c:v>
              </c:pt>
              <c:pt idx="31">
                <c:v>100</c:v>
              </c:pt>
              <c:pt idx="32">
                <c:v>99.2</c:v>
              </c:pt>
              <c:pt idx="33">
                <c:v>99.6</c:v>
              </c:pt>
              <c:pt idx="34">
                <c:v>98.1</c:v>
              </c:pt>
              <c:pt idx="35">
                <c:v>96.7</c:v>
              </c:pt>
              <c:pt idx="36">
                <c:v>96.5</c:v>
              </c:pt>
              <c:pt idx="37">
                <c:v>96.6</c:v>
              </c:pt>
              <c:pt idx="38">
                <c:v>97.3</c:v>
              </c:pt>
              <c:pt idx="39">
                <c:v>97.4</c:v>
              </c:pt>
              <c:pt idx="40">
                <c:v>98.1</c:v>
              </c:pt>
              <c:pt idx="41">
                <c:v>98.1</c:v>
              </c:pt>
              <c:pt idx="42">
                <c:v>98.4</c:v>
              </c:pt>
              <c:pt idx="43">
                <c:v>98.2</c:v>
              </c:pt>
              <c:pt idx="44">
                <c:v>98.8</c:v>
              </c:pt>
              <c:pt idx="45">
                <c:v>99.8</c:v>
              </c:pt>
              <c:pt idx="46">
                <c:v>99.3</c:v>
              </c:pt>
              <c:pt idx="47">
                <c:v>99.1</c:v>
              </c:pt>
              <c:pt idx="48">
                <c:v>99.3</c:v>
              </c:pt>
              <c:pt idx="49">
                <c:v>98.5</c:v>
              </c:pt>
              <c:pt idx="50">
                <c:v>98.5</c:v>
              </c:pt>
              <c:pt idx="51">
                <c:v>98</c:v>
              </c:pt>
              <c:pt idx="52">
                <c:v>98.4</c:v>
              </c:pt>
              <c:pt idx="53">
                <c:v>98.4</c:v>
              </c:pt>
              <c:pt idx="54">
                <c:v>97.8</c:v>
              </c:pt>
              <c:pt idx="55">
                <c:v>98.2</c:v>
              </c:pt>
              <c:pt idx="56">
                <c:v>98.4</c:v>
              </c:pt>
              <c:pt idx="57">
                <c:v>98.4</c:v>
              </c:pt>
              <c:pt idx="58">
                <c:v>98.9</c:v>
              </c:pt>
              <c:pt idx="59">
                <c:v>99.4</c:v>
              </c:pt>
              <c:pt idx="60">
                <c:v>99.4</c:v>
              </c:pt>
              <c:pt idx="61">
                <c:v>100.2</c:v>
              </c:pt>
              <c:pt idx="62">
                <c:v>100.4</c:v>
              </c:pt>
              <c:pt idx="63">
                <c:v>99.1</c:v>
              </c:pt>
              <c:pt idx="64">
                <c:v>99.8</c:v>
              </c:pt>
              <c:pt idx="65">
                <c:v>100</c:v>
              </c:pt>
              <c:pt idx="66">
                <c:v>100.3</c:v>
              </c:pt>
              <c:pt idx="67">
                <c:v>101</c:v>
              </c:pt>
              <c:pt idx="68">
                <c:v>100.6</c:v>
              </c:pt>
              <c:pt idx="69">
                <c:v>100.4</c:v>
              </c:pt>
              <c:pt idx="70">
                <c:v>101.3</c:v>
              </c:pt>
              <c:pt idx="71">
                <c:v>102</c:v>
              </c:pt>
              <c:pt idx="72">
                <c:v>101.4</c:v>
              </c:pt>
              <c:pt idx="73">
                <c:v>101.9</c:v>
              </c:pt>
            </c:numLit>
          </c:val>
          <c:smooth val="0"/>
          <c:extLst>
            <c:ext xmlns:c16="http://schemas.microsoft.com/office/drawing/2014/chart" uri="{C3380CC4-5D6E-409C-BE32-E72D297353CC}">
              <c16:uniqueId val="{00000000-56ED-4EDB-8C8B-223BBF185970}"/>
            </c:ext>
          </c:extLst>
        </c:ser>
        <c:ser>
          <c:idx val="1"/>
          <c:order val="1"/>
          <c:tx>
            <c:v>Continuation of pre-crisis trend</c:v>
          </c:tx>
          <c:spPr>
            <a:ln w="28575" cap="rnd">
              <a:solidFill>
                <a:schemeClr val="accent1">
                  <a:lumMod val="75000"/>
                </a:schemeClr>
              </a:solidFill>
              <a:prstDash val="sysDash"/>
              <a:round/>
            </a:ln>
            <a:effectLst/>
          </c:spPr>
          <c:marker>
            <c:symbol val="none"/>
          </c:marker>
          <c:dPt>
            <c:idx val="31"/>
            <c:marker>
              <c:symbol val="none"/>
            </c:marker>
            <c:bubble3D val="0"/>
            <c:spPr>
              <a:ln w="28575" cap="rnd">
                <a:solidFill>
                  <a:schemeClr val="bg1"/>
                </a:solidFill>
                <a:prstDash val="sysDash"/>
                <a:round/>
              </a:ln>
              <a:effectLst/>
            </c:spPr>
            <c:extLst>
              <c:ext xmlns:c16="http://schemas.microsoft.com/office/drawing/2014/chart" uri="{C3380CC4-5D6E-409C-BE32-E72D297353CC}">
                <c16:uniqueId val="{00000002-56ED-4EDB-8C8B-223BBF185970}"/>
              </c:ext>
            </c:extLst>
          </c:dPt>
          <c:cat>
            <c:strLit>
              <c:ptCount val="7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strLit>
          </c:cat>
          <c:val>
            <c:numLit>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100</c:v>
              </c:pt>
              <c:pt idx="32">
                <c:v>100.5</c:v>
              </c:pt>
              <c:pt idx="33">
                <c:v>101</c:v>
              </c:pt>
              <c:pt idx="34">
                <c:v>101.5</c:v>
              </c:pt>
              <c:pt idx="35">
                <c:v>102</c:v>
              </c:pt>
              <c:pt idx="36">
                <c:v>102.6</c:v>
              </c:pt>
              <c:pt idx="37">
                <c:v>103.1</c:v>
              </c:pt>
              <c:pt idx="38">
                <c:v>103.6</c:v>
              </c:pt>
              <c:pt idx="39">
                <c:v>104.1</c:v>
              </c:pt>
              <c:pt idx="40">
                <c:v>104.7</c:v>
              </c:pt>
              <c:pt idx="41">
                <c:v>105.2</c:v>
              </c:pt>
              <c:pt idx="42">
                <c:v>105.7</c:v>
              </c:pt>
              <c:pt idx="43">
                <c:v>106.3</c:v>
              </c:pt>
              <c:pt idx="44">
                <c:v>106.8</c:v>
              </c:pt>
              <c:pt idx="45">
                <c:v>107.3</c:v>
              </c:pt>
              <c:pt idx="46">
                <c:v>107.9</c:v>
              </c:pt>
              <c:pt idx="47">
                <c:v>108.4</c:v>
              </c:pt>
              <c:pt idx="48">
                <c:v>109</c:v>
              </c:pt>
              <c:pt idx="49">
                <c:v>109.5</c:v>
              </c:pt>
              <c:pt idx="50">
                <c:v>110.1</c:v>
              </c:pt>
              <c:pt idx="51">
                <c:v>110.6</c:v>
              </c:pt>
              <c:pt idx="52">
                <c:v>111.2</c:v>
              </c:pt>
              <c:pt idx="53">
                <c:v>111.8</c:v>
              </c:pt>
              <c:pt idx="54">
                <c:v>112.3</c:v>
              </c:pt>
              <c:pt idx="55">
                <c:v>112.9</c:v>
              </c:pt>
              <c:pt idx="56">
                <c:v>113.5</c:v>
              </c:pt>
              <c:pt idx="57">
                <c:v>114</c:v>
              </c:pt>
              <c:pt idx="58">
                <c:v>114.6</c:v>
              </c:pt>
              <c:pt idx="59">
                <c:v>115.2</c:v>
              </c:pt>
              <c:pt idx="60">
                <c:v>115.8</c:v>
              </c:pt>
              <c:pt idx="61">
                <c:v>116.4</c:v>
              </c:pt>
              <c:pt idx="62">
                <c:v>117</c:v>
              </c:pt>
              <c:pt idx="63">
                <c:v>117.6</c:v>
              </c:pt>
              <c:pt idx="64">
                <c:v>118.1</c:v>
              </c:pt>
              <c:pt idx="65">
                <c:v>118.7</c:v>
              </c:pt>
              <c:pt idx="66">
                <c:v>119.3</c:v>
              </c:pt>
              <c:pt idx="67">
                <c:v>120</c:v>
              </c:pt>
              <c:pt idx="68">
                <c:v>120.6</c:v>
              </c:pt>
              <c:pt idx="69">
                <c:v>121.2</c:v>
              </c:pt>
              <c:pt idx="70">
                <c:v>121.8</c:v>
              </c:pt>
              <c:pt idx="71">
                <c:v>122.4</c:v>
              </c:pt>
              <c:pt idx="72">
                <c:v>123</c:v>
              </c:pt>
              <c:pt idx="73">
                <c:v>123.6</c:v>
              </c:pt>
            </c:numLit>
          </c:val>
          <c:smooth val="0"/>
          <c:extLst>
            <c:ext xmlns:c16="http://schemas.microsoft.com/office/drawing/2014/chart" uri="{C3380CC4-5D6E-409C-BE32-E72D297353CC}">
              <c16:uniqueId val="{00000003-56ED-4EDB-8C8B-223BBF185970}"/>
            </c:ext>
          </c:extLst>
        </c:ser>
        <c:dLbls>
          <c:showLegendKey val="0"/>
          <c:showVal val="0"/>
          <c:showCatName val="0"/>
          <c:showSerName val="0"/>
          <c:showPercent val="0"/>
          <c:showBubbleSize val="0"/>
        </c:dLbls>
        <c:smooth val="0"/>
        <c:axId val="452829544"/>
        <c:axId val="452829936"/>
      </c:lineChart>
      <c:catAx>
        <c:axId val="4528295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9936"/>
        <c:crosses val="autoZero"/>
        <c:auto val="0"/>
        <c:lblAlgn val="ctr"/>
        <c:lblOffset val="100"/>
        <c:tickLblSkip val="4"/>
        <c:tickMarkSkip val="4"/>
        <c:noMultiLvlLbl val="0"/>
      </c:catAx>
      <c:valAx>
        <c:axId val="452829936"/>
        <c:scaling>
          <c:orientation val="minMax"/>
          <c:max val="125"/>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9544"/>
        <c:crosses val="autoZero"/>
        <c:crossBetween val="between"/>
        <c:dispUnits>
          <c:builtInUnit val="hundre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Proportion of young people who would consider a career in engineering by age group (2013-2019) -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2013</c:v>
          </c:tx>
          <c:spPr>
            <a:solidFill>
              <a:schemeClr val="accent1"/>
            </a:solidFill>
            <a:ln>
              <a:noFill/>
            </a:ln>
            <a:effectLst/>
          </c:spPr>
          <c:invertIfNegative val="0"/>
          <c:errBars>
            <c:errBarType val="both"/>
            <c:errValType val="cust"/>
            <c:noEndCap val="0"/>
            <c:plus>
              <c:numLit>
                <c:formatCode>General</c:formatCode>
                <c:ptCount val="3"/>
                <c:pt idx="0">
                  <c:v>5.6234092295660218E-2</c:v>
                </c:pt>
                <c:pt idx="1">
                  <c:v>6.9021218330878417E-2</c:v>
                </c:pt>
                <c:pt idx="2">
                  <c:v>2.5570807927559953E-2</c:v>
                </c:pt>
              </c:numLit>
            </c:plus>
            <c:minus>
              <c:numLit>
                <c:formatCode>General</c:formatCode>
                <c:ptCount val="3"/>
                <c:pt idx="0">
                  <c:v>5.6234092295660218E-2</c:v>
                </c:pt>
                <c:pt idx="1">
                  <c:v>6.9021218330878417E-2</c:v>
                </c:pt>
                <c:pt idx="2">
                  <c:v>2.5570807927559953E-2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0.47589999999999999</c:v>
              </c:pt>
              <c:pt idx="1">
                <c:v>0.43319999999999997</c:v>
              </c:pt>
              <c:pt idx="2">
                <c:v>0.2873</c:v>
              </c:pt>
            </c:numLit>
          </c:val>
          <c:extLst>
            <c:ext xmlns:c16="http://schemas.microsoft.com/office/drawing/2014/chart" uri="{C3380CC4-5D6E-409C-BE32-E72D297353CC}">
              <c16:uniqueId val="{00000000-3776-49D2-AD77-667D5B9C1D1E}"/>
            </c:ext>
          </c:extLst>
        </c:ser>
        <c:ser>
          <c:idx val="1"/>
          <c:order val="1"/>
          <c:tx>
            <c:v>2014</c:v>
          </c:tx>
          <c:spPr>
            <a:solidFill>
              <a:schemeClr val="accent2"/>
            </a:solidFill>
            <a:ln>
              <a:noFill/>
            </a:ln>
            <a:effectLst/>
          </c:spPr>
          <c:invertIfNegative val="0"/>
          <c:errBars>
            <c:errBarType val="both"/>
            <c:errValType val="cust"/>
            <c:noEndCap val="0"/>
            <c:plus>
              <c:numLit>
                <c:formatCode>General</c:formatCode>
                <c:ptCount val="3"/>
                <c:pt idx="0">
                  <c:v>4.8495970520300781E-2</c:v>
                </c:pt>
                <c:pt idx="1">
                  <c:v>6.7468027224160038E-2</c:v>
                </c:pt>
                <c:pt idx="2">
                  <c:v>4.0986594540359293E-2</c:v>
                </c:pt>
              </c:numLit>
            </c:plus>
            <c:minus>
              <c:numLit>
                <c:formatCode>General</c:formatCode>
                <c:ptCount val="3"/>
                <c:pt idx="0">
                  <c:v>4.8495970520300781E-2</c:v>
                </c:pt>
                <c:pt idx="1">
                  <c:v>6.7468027224160038E-2</c:v>
                </c:pt>
                <c:pt idx="2">
                  <c:v>4.0986594540359293E-2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0.51480000000000004</c:v>
              </c:pt>
              <c:pt idx="1">
                <c:v>0.38590000000000002</c:v>
              </c:pt>
              <c:pt idx="2">
                <c:v>0.33050000000000002</c:v>
              </c:pt>
            </c:numLit>
          </c:val>
          <c:extLst>
            <c:ext xmlns:c16="http://schemas.microsoft.com/office/drawing/2014/chart" uri="{C3380CC4-5D6E-409C-BE32-E72D297353CC}">
              <c16:uniqueId val="{00000001-3776-49D2-AD77-667D5B9C1D1E}"/>
            </c:ext>
          </c:extLst>
        </c:ser>
        <c:ser>
          <c:idx val="2"/>
          <c:order val="2"/>
          <c:tx>
            <c:v>2015</c:v>
          </c:tx>
          <c:spPr>
            <a:solidFill>
              <a:schemeClr val="accent3"/>
            </a:solidFill>
            <a:ln>
              <a:noFill/>
            </a:ln>
            <a:effectLst/>
          </c:spPr>
          <c:invertIfNegative val="0"/>
          <c:errBars>
            <c:errBarType val="both"/>
            <c:errValType val="cust"/>
            <c:noEndCap val="0"/>
            <c:plus>
              <c:numLit>
                <c:formatCode>General</c:formatCode>
                <c:ptCount val="3"/>
                <c:pt idx="0">
                  <c:v>4.8450065351743697E-2</c:v>
                </c:pt>
                <c:pt idx="1">
                  <c:v>6.9269295015901525E-2</c:v>
                </c:pt>
                <c:pt idx="2">
                  <c:v>8.5452403594047613E-2</c:v>
                </c:pt>
              </c:numLit>
            </c:plus>
            <c:minus>
              <c:numLit>
                <c:formatCode>General</c:formatCode>
                <c:ptCount val="3"/>
                <c:pt idx="0">
                  <c:v>4.8450065351743697E-2</c:v>
                </c:pt>
                <c:pt idx="1">
                  <c:v>6.9269295015901525E-2</c:v>
                </c:pt>
                <c:pt idx="2">
                  <c:v>8.5452403594047613E-2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0.52629999999999999</c:v>
              </c:pt>
              <c:pt idx="1">
                <c:v>0.48599999999999999</c:v>
              </c:pt>
              <c:pt idx="2">
                <c:v>0.35199999999999998</c:v>
              </c:pt>
            </c:numLit>
          </c:val>
          <c:extLst>
            <c:ext xmlns:c16="http://schemas.microsoft.com/office/drawing/2014/chart" uri="{C3380CC4-5D6E-409C-BE32-E72D297353CC}">
              <c16:uniqueId val="{00000002-3776-49D2-AD77-667D5B9C1D1E}"/>
            </c:ext>
          </c:extLst>
        </c:ser>
        <c:ser>
          <c:idx val="3"/>
          <c:order val="3"/>
          <c:tx>
            <c:v>2016</c:v>
          </c:tx>
          <c:spPr>
            <a:solidFill>
              <a:schemeClr val="accent4"/>
            </a:solidFill>
            <a:ln>
              <a:noFill/>
            </a:ln>
            <a:effectLst/>
          </c:spPr>
          <c:invertIfNegative val="0"/>
          <c:errBars>
            <c:errBarType val="both"/>
            <c:errValType val="cust"/>
            <c:noEndCap val="0"/>
            <c:plus>
              <c:numLit>
                <c:formatCode>General</c:formatCode>
                <c:ptCount val="3"/>
                <c:pt idx="0">
                  <c:v>3.6421116784769128E-2</c:v>
                </c:pt>
                <c:pt idx="1">
                  <c:v>3.9793839186604028E-2</c:v>
                </c:pt>
                <c:pt idx="2">
                  <c:v>3.7887455816042338E-2</c:v>
                </c:pt>
              </c:numLit>
            </c:plus>
            <c:minus>
              <c:numLit>
                <c:formatCode>General</c:formatCode>
                <c:ptCount val="3"/>
                <c:pt idx="0">
                  <c:v>3.6421116784769128E-2</c:v>
                </c:pt>
                <c:pt idx="1">
                  <c:v>3.9793839186604028E-2</c:v>
                </c:pt>
                <c:pt idx="2">
                  <c:v>3.7887455816042338E-2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0.54159999999999997</c:v>
              </c:pt>
              <c:pt idx="1">
                <c:v>0.45700000000000002</c:v>
              </c:pt>
              <c:pt idx="2">
                <c:v>0.36599999999999999</c:v>
              </c:pt>
            </c:numLit>
          </c:val>
          <c:extLst>
            <c:ext xmlns:c16="http://schemas.microsoft.com/office/drawing/2014/chart" uri="{C3380CC4-5D6E-409C-BE32-E72D297353CC}">
              <c16:uniqueId val="{00000003-3776-49D2-AD77-667D5B9C1D1E}"/>
            </c:ext>
          </c:extLst>
        </c:ser>
        <c:ser>
          <c:idx val="4"/>
          <c:order val="4"/>
          <c:tx>
            <c:v>2017</c:v>
          </c:tx>
          <c:spPr>
            <a:solidFill>
              <a:schemeClr val="accent5"/>
            </a:solidFill>
            <a:ln>
              <a:noFill/>
            </a:ln>
            <a:effectLst/>
          </c:spPr>
          <c:invertIfNegative val="0"/>
          <c:errBars>
            <c:errBarType val="both"/>
            <c:errValType val="cust"/>
            <c:noEndCap val="0"/>
            <c:plus>
              <c:numLit>
                <c:formatCode>General</c:formatCode>
                <c:ptCount val="3"/>
                <c:pt idx="0">
                  <c:v>3.6098594778531411E-2</c:v>
                </c:pt>
                <c:pt idx="1">
                  <c:v>3.9269140820949136E-2</c:v>
                </c:pt>
                <c:pt idx="2">
                  <c:v>3.8573462307282397E-2</c:v>
                </c:pt>
              </c:numLit>
            </c:plus>
            <c:minus>
              <c:numLit>
                <c:formatCode>General</c:formatCode>
                <c:ptCount val="3"/>
                <c:pt idx="0">
                  <c:v>3.6098594778531411E-2</c:v>
                </c:pt>
                <c:pt idx="1">
                  <c:v>3.9269140820949136E-2</c:v>
                </c:pt>
                <c:pt idx="2">
                  <c:v>3.8573462307282397E-2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0.58640000000000003</c:v>
              </c:pt>
              <c:pt idx="1">
                <c:v>0.54390000000000005</c:v>
              </c:pt>
              <c:pt idx="2">
                <c:v>0.3896</c:v>
              </c:pt>
            </c:numLit>
          </c:val>
          <c:extLst>
            <c:ext xmlns:c16="http://schemas.microsoft.com/office/drawing/2014/chart" uri="{C3380CC4-5D6E-409C-BE32-E72D297353CC}">
              <c16:uniqueId val="{00000004-3776-49D2-AD77-667D5B9C1D1E}"/>
            </c:ext>
          </c:extLst>
        </c:ser>
        <c:ser>
          <c:idx val="5"/>
          <c:order val="5"/>
          <c:tx>
            <c:v>2019</c:v>
          </c:tx>
          <c:spPr>
            <a:solidFill>
              <a:schemeClr val="accent6"/>
            </a:solidFill>
            <a:ln>
              <a:noFill/>
            </a:ln>
            <a:effectLst/>
          </c:spPr>
          <c:invertIfNegative val="0"/>
          <c:errBars>
            <c:errBarType val="both"/>
            <c:errValType val="cust"/>
            <c:noEndCap val="0"/>
            <c:plus>
              <c:numLit>
                <c:formatCode>General</c:formatCode>
                <c:ptCount val="3"/>
                <c:pt idx="0">
                  <c:v>3.6770899981259882E-2</c:v>
                </c:pt>
                <c:pt idx="1">
                  <c:v>3.9809062138950697E-2</c:v>
                </c:pt>
                <c:pt idx="2">
                  <c:v>3.9707325589724271E-2</c:v>
                </c:pt>
              </c:numLit>
            </c:plus>
            <c:minus>
              <c:numLit>
                <c:formatCode>General</c:formatCode>
                <c:ptCount val="3"/>
                <c:pt idx="0">
                  <c:v>3.6770899981259882E-2</c:v>
                </c:pt>
                <c:pt idx="1">
                  <c:v>3.9809062138950697E-2</c:v>
                </c:pt>
                <c:pt idx="2">
                  <c:v>3.9707325589724271E-2</c:v>
                </c:pt>
              </c:numLit>
            </c:minus>
            <c:spPr>
              <a:noFill/>
              <a:ln w="9525" cap="flat" cmpd="sng" algn="ctr">
                <a:solidFill>
                  <a:schemeClr val="tx1">
                    <a:lumMod val="65000"/>
                    <a:lumOff val="35000"/>
                  </a:schemeClr>
                </a:solidFill>
                <a:round/>
              </a:ln>
              <a:effectLst/>
            </c:spPr>
          </c:errBars>
          <c:cat>
            <c:strLit>
              <c:ptCount val="3"/>
              <c:pt idx="0">
                <c:v>Age 11–14</c:v>
              </c:pt>
              <c:pt idx="1">
                <c:v>Age 14–16</c:v>
              </c:pt>
              <c:pt idx="2">
                <c:v>Age 16–19</c:v>
              </c:pt>
            </c:strLit>
          </c:cat>
          <c:val>
            <c:numLit>
              <c:formatCode>0.0%</c:formatCode>
              <c:ptCount val="3"/>
              <c:pt idx="0">
                <c:v>0.54710000000000003</c:v>
              </c:pt>
              <c:pt idx="1">
                <c:v>0.503</c:v>
              </c:pt>
              <c:pt idx="2">
                <c:v>0.44590000000000002</c:v>
              </c:pt>
            </c:numLit>
          </c:val>
          <c:extLst>
            <c:ext xmlns:c16="http://schemas.microsoft.com/office/drawing/2014/chart" uri="{C3380CC4-5D6E-409C-BE32-E72D297353CC}">
              <c16:uniqueId val="{00000005-3776-49D2-AD77-667D5B9C1D1E}"/>
            </c:ext>
          </c:extLst>
        </c:ser>
        <c:dLbls>
          <c:showLegendKey val="0"/>
          <c:showVal val="0"/>
          <c:showCatName val="0"/>
          <c:showSerName val="0"/>
          <c:showPercent val="0"/>
          <c:showBubbleSize val="0"/>
        </c:dLbls>
        <c:gapWidth val="219"/>
        <c:overlap val="-27"/>
        <c:axId val="689776784"/>
        <c:axId val="689786296"/>
      </c:barChart>
      <c:catAx>
        <c:axId val="68977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9786296"/>
        <c:crosses val="autoZero"/>
        <c:auto val="1"/>
        <c:lblAlgn val="ctr"/>
        <c:lblOffset val="100"/>
        <c:noMultiLvlLbl val="0"/>
      </c:catAx>
      <c:valAx>
        <c:axId val="6897862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977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mn-lt"/>
                <a:ea typeface="+mn-ea"/>
                <a:cs typeface="+mn-cs"/>
              </a:defRPr>
            </a:pPr>
            <a:r>
              <a:rPr lang="en-GB" b="0"/>
              <a:t>Proportion of parents, non-parents and educators who believe a career in engineering is desirable, 2013-2019</a:t>
            </a:r>
          </a:p>
        </c:rich>
      </c:tx>
      <c:layout>
        <c:manualLayout>
          <c:xMode val="edge"/>
          <c:yMode val="edge"/>
          <c:x val="0.11564608479866477"/>
          <c:y val="1.5375039556225685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2013</c:v>
          </c:tx>
          <c:spPr>
            <a:solidFill>
              <a:schemeClr val="accent1"/>
            </a:solidFill>
            <a:ln>
              <a:noFill/>
            </a:ln>
            <a:effectLst/>
          </c:spPr>
          <c:invertIfNegative val="0"/>
          <c:errBars>
            <c:errBarType val="both"/>
            <c:errValType val="cust"/>
            <c:noEndCap val="0"/>
            <c:plus>
              <c:numLit>
                <c:formatCode>General</c:formatCode>
                <c:ptCount val="6"/>
                <c:pt idx="0">
                  <c:v>5.522546579370801E-2</c:v>
                </c:pt>
                <c:pt idx="1">
                  <c:v>6.6635754945006134E-2</c:v>
                </c:pt>
                <c:pt idx="2">
                  <c:v>2.8248635768411759E-2</c:v>
                </c:pt>
                <c:pt idx="3">
                  <c:v>2.8851627441541187E-2</c:v>
                </c:pt>
                <c:pt idx="4">
                  <c:v>4.9587628538185061E-2</c:v>
                </c:pt>
                <c:pt idx="5">
                  <c:v>5.5524677963800145E-2</c:v>
                </c:pt>
              </c:numLit>
            </c:plus>
            <c:minus>
              <c:numLit>
                <c:formatCode>General</c:formatCode>
                <c:ptCount val="6"/>
                <c:pt idx="0">
                  <c:v>5.522546579370801E-2</c:v>
                </c:pt>
                <c:pt idx="1">
                  <c:v>6.6635754945006134E-2</c:v>
                </c:pt>
                <c:pt idx="2">
                  <c:v>2.8248635768411759E-2</c:v>
                </c:pt>
                <c:pt idx="3">
                  <c:v>2.8851627441541187E-2</c:v>
                </c:pt>
                <c:pt idx="4">
                  <c:v>4.9587628538185061E-2</c:v>
                </c:pt>
                <c:pt idx="5">
                  <c:v>5.5524677963800145E-2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0.40279999999999999</c:v>
              </c:pt>
              <c:pt idx="1">
                <c:v>0.35460000000000003</c:v>
              </c:pt>
              <c:pt idx="2">
                <c:v>0.48949999999999999</c:v>
              </c:pt>
              <c:pt idx="3">
                <c:v>0.751</c:v>
              </c:pt>
              <c:pt idx="4">
                <c:v>0.51919999999999999</c:v>
              </c:pt>
              <c:pt idx="5">
                <c:v>0.56020000000000003</c:v>
              </c:pt>
            </c:numLit>
          </c:val>
          <c:extLst>
            <c:ext xmlns:c16="http://schemas.microsoft.com/office/drawing/2014/chart" uri="{C3380CC4-5D6E-409C-BE32-E72D297353CC}">
              <c16:uniqueId val="{00000000-BC23-4518-A899-7E6C0D596D07}"/>
            </c:ext>
          </c:extLst>
        </c:ser>
        <c:ser>
          <c:idx val="1"/>
          <c:order val="1"/>
          <c:tx>
            <c:v>2014</c:v>
          </c:tx>
          <c:spPr>
            <a:solidFill>
              <a:schemeClr val="accent2"/>
            </a:solidFill>
            <a:ln>
              <a:noFill/>
            </a:ln>
            <a:effectLst/>
          </c:spPr>
          <c:invertIfNegative val="0"/>
          <c:errBars>
            <c:errBarType val="both"/>
            <c:errValType val="cust"/>
            <c:noEndCap val="0"/>
            <c:plus>
              <c:numLit>
                <c:formatCode>General</c:formatCode>
                <c:ptCount val="6"/>
                <c:pt idx="0">
                  <c:v>4.7685221254783403E-2</c:v>
                </c:pt>
                <c:pt idx="1">
                  <c:v>6.5819099662028202E-2</c:v>
                </c:pt>
                <c:pt idx="2">
                  <c:v>4.3566166744099757E-2</c:v>
                </c:pt>
                <c:pt idx="3">
                  <c:v>3.2259544630227691E-2</c:v>
                </c:pt>
                <c:pt idx="4">
                  <c:v>4.4306134564526117E-2</c:v>
                </c:pt>
                <c:pt idx="5">
                  <c:v>4.004483727433094E-2</c:v>
                </c:pt>
              </c:numLit>
            </c:plus>
            <c:minus>
              <c:numLit>
                <c:formatCode>General</c:formatCode>
                <c:ptCount val="6"/>
                <c:pt idx="0">
                  <c:v>4.7685221254783403E-2</c:v>
                </c:pt>
                <c:pt idx="1">
                  <c:v>6.5819099662028202E-2</c:v>
                </c:pt>
                <c:pt idx="2">
                  <c:v>4.3566166744099757E-2</c:v>
                </c:pt>
                <c:pt idx="3">
                  <c:v>3.2259544630227691E-2</c:v>
                </c:pt>
                <c:pt idx="4">
                  <c:v>4.4306134564526117E-2</c:v>
                </c:pt>
                <c:pt idx="5">
                  <c:v>4.004483727433094E-2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0.4078</c:v>
              </c:pt>
              <c:pt idx="1">
                <c:v>0.34360000000000002</c:v>
              </c:pt>
              <c:pt idx="2">
                <c:v>0.50129999999999997</c:v>
              </c:pt>
              <c:pt idx="3">
                <c:v>0.73499999999999999</c:v>
              </c:pt>
              <c:pt idx="4">
                <c:v>0.56489999999999996</c:v>
              </c:pt>
              <c:pt idx="5">
                <c:v>0.57340000000000002</c:v>
              </c:pt>
            </c:numLit>
          </c:val>
          <c:extLst>
            <c:ext xmlns:c16="http://schemas.microsoft.com/office/drawing/2014/chart" uri="{C3380CC4-5D6E-409C-BE32-E72D297353CC}">
              <c16:uniqueId val="{00000001-BC23-4518-A899-7E6C0D596D07}"/>
            </c:ext>
          </c:extLst>
        </c:ser>
        <c:ser>
          <c:idx val="2"/>
          <c:order val="2"/>
          <c:tx>
            <c:v>2015</c:v>
          </c:tx>
          <c:spPr>
            <a:solidFill>
              <a:schemeClr val="accent3"/>
            </a:solidFill>
            <a:ln>
              <a:noFill/>
            </a:ln>
            <a:effectLst/>
          </c:spPr>
          <c:invertIfNegative val="0"/>
          <c:errBars>
            <c:errBarType val="both"/>
            <c:errValType val="cust"/>
            <c:noEndCap val="0"/>
            <c:plus>
              <c:numLit>
                <c:formatCode>General</c:formatCode>
                <c:ptCount val="6"/>
                <c:pt idx="0">
                  <c:v>4.8036659855148295E-2</c:v>
                </c:pt>
                <c:pt idx="1">
                  <c:v>6.85842831995786E-2</c:v>
                </c:pt>
                <c:pt idx="2">
                  <c:v>8.8656946363685082E-2</c:v>
                </c:pt>
                <c:pt idx="3">
                  <c:v>3.2520030513700657E-2</c:v>
                </c:pt>
                <c:pt idx="4">
                  <c:v>4.3885329363391283E-2</c:v>
                </c:pt>
                <c:pt idx="5">
                  <c:v>2.8595930462217874E-2</c:v>
                </c:pt>
              </c:numLit>
            </c:plus>
            <c:minus>
              <c:numLit>
                <c:formatCode>General</c:formatCode>
                <c:ptCount val="6"/>
                <c:pt idx="0">
                  <c:v>4.8036659855148295E-2</c:v>
                </c:pt>
                <c:pt idx="1">
                  <c:v>6.85842831995786E-2</c:v>
                </c:pt>
                <c:pt idx="2">
                  <c:v>8.8656946363685082E-2</c:v>
                </c:pt>
                <c:pt idx="3">
                  <c:v>3.2520030513700657E-2</c:v>
                </c:pt>
                <c:pt idx="4">
                  <c:v>4.3885329363391283E-2</c:v>
                </c:pt>
                <c:pt idx="5">
                  <c:v>2.8595930462217874E-2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0.42980000000000002</c:v>
              </c:pt>
              <c:pt idx="1">
                <c:v>0.42849999999999999</c:v>
              </c:pt>
              <c:pt idx="2">
                <c:v>0.43309999999999998</c:v>
              </c:pt>
              <c:pt idx="3">
                <c:v>0.72019999999999995</c:v>
              </c:pt>
              <c:pt idx="4">
                <c:v>0.624</c:v>
              </c:pt>
              <c:pt idx="5">
                <c:v>0.7883</c:v>
              </c:pt>
            </c:numLit>
          </c:val>
          <c:extLst>
            <c:ext xmlns:c16="http://schemas.microsoft.com/office/drawing/2014/chart" uri="{C3380CC4-5D6E-409C-BE32-E72D297353CC}">
              <c16:uniqueId val="{00000002-BC23-4518-A899-7E6C0D596D07}"/>
            </c:ext>
          </c:extLst>
        </c:ser>
        <c:ser>
          <c:idx val="3"/>
          <c:order val="3"/>
          <c:tx>
            <c:v>2016</c:v>
          </c:tx>
          <c:spPr>
            <a:solidFill>
              <a:schemeClr val="accent4"/>
            </a:solidFill>
            <a:ln>
              <a:noFill/>
            </a:ln>
            <a:effectLst/>
          </c:spPr>
          <c:invertIfNegative val="0"/>
          <c:errBars>
            <c:errBarType val="both"/>
            <c:errValType val="cust"/>
            <c:noEndCap val="0"/>
            <c:plus>
              <c:numLit>
                <c:formatCode>General</c:formatCode>
                <c:ptCount val="6"/>
                <c:pt idx="0">
                  <c:v>3.5890540581499562E-2</c:v>
                </c:pt>
                <c:pt idx="1">
                  <c:v>3.9459100108787941E-2</c:v>
                </c:pt>
                <c:pt idx="2">
                  <c:v>3.9105325140422552E-2</c:v>
                </c:pt>
                <c:pt idx="3">
                  <c:v>2.5259088890931914E-2</c:v>
                </c:pt>
                <c:pt idx="4">
                  <c:v>3.686503198724083E-2</c:v>
                </c:pt>
                <c:pt idx="5">
                  <c:v>3.5206302706706417E-2</c:v>
                </c:pt>
              </c:numLit>
            </c:plus>
            <c:minus>
              <c:numLit>
                <c:formatCode>General</c:formatCode>
                <c:ptCount val="6"/>
                <c:pt idx="0">
                  <c:v>3.5890540581499562E-2</c:v>
                </c:pt>
                <c:pt idx="1">
                  <c:v>3.9459100108787941E-2</c:v>
                </c:pt>
                <c:pt idx="2">
                  <c:v>3.9105325140422552E-2</c:v>
                </c:pt>
                <c:pt idx="3">
                  <c:v>2.5259088890931914E-2</c:v>
                </c:pt>
                <c:pt idx="4">
                  <c:v>3.686503198724083E-2</c:v>
                </c:pt>
                <c:pt idx="5">
                  <c:v>3.5206302706706417E-2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0.40560000000000002</c:v>
              </c:pt>
              <c:pt idx="1">
                <c:v>0.42249999999999999</c:v>
              </c:pt>
              <c:pt idx="2">
                <c:v>0.4471</c:v>
              </c:pt>
              <c:pt idx="3">
                <c:v>0.70989999999999998</c:v>
              </c:pt>
              <c:pt idx="4">
                <c:v>0.67410000000000003</c:v>
              </c:pt>
              <c:pt idx="5">
                <c:v>0.77349999999999997</c:v>
              </c:pt>
            </c:numLit>
          </c:val>
          <c:extLst>
            <c:ext xmlns:c16="http://schemas.microsoft.com/office/drawing/2014/chart" uri="{C3380CC4-5D6E-409C-BE32-E72D297353CC}">
              <c16:uniqueId val="{00000003-BC23-4518-A899-7E6C0D596D07}"/>
            </c:ext>
          </c:extLst>
        </c:ser>
        <c:ser>
          <c:idx val="4"/>
          <c:order val="4"/>
          <c:tx>
            <c:v>2017</c:v>
          </c:tx>
          <c:spPr>
            <a:solidFill>
              <a:schemeClr val="accent5"/>
            </a:solidFill>
            <a:ln>
              <a:noFill/>
            </a:ln>
            <a:effectLst/>
          </c:spPr>
          <c:invertIfNegative val="0"/>
          <c:errBars>
            <c:errBarType val="both"/>
            <c:errValType val="cust"/>
            <c:noEndCap val="0"/>
            <c:plus>
              <c:numLit>
                <c:formatCode>General</c:formatCode>
                <c:ptCount val="6"/>
                <c:pt idx="0">
                  <c:v>3.6202375924502816E-2</c:v>
                </c:pt>
                <c:pt idx="1">
                  <c:v>3.923084597064936E-2</c:v>
                </c:pt>
                <c:pt idx="2">
                  <c:v>3.9213963311131597E-2</c:v>
                </c:pt>
                <c:pt idx="3">
                  <c:v>2.5124540452628227E-2</c:v>
                </c:pt>
                <c:pt idx="4">
                  <c:v>3.7090803854669958E-2</c:v>
                </c:pt>
                <c:pt idx="5">
                  <c:v>4.7887826097245206E-2</c:v>
                </c:pt>
              </c:numLit>
            </c:plus>
            <c:minus>
              <c:numLit>
                <c:formatCode>General</c:formatCode>
                <c:ptCount val="6"/>
                <c:pt idx="0">
                  <c:v>3.6202375924502816E-2</c:v>
                </c:pt>
                <c:pt idx="1">
                  <c:v>3.923084597064936E-2</c:v>
                </c:pt>
                <c:pt idx="2">
                  <c:v>3.9213963311131597E-2</c:v>
                </c:pt>
                <c:pt idx="3">
                  <c:v>2.5124540452628227E-2</c:v>
                </c:pt>
                <c:pt idx="4">
                  <c:v>3.7090803854669958E-2</c:v>
                </c:pt>
                <c:pt idx="5">
                  <c:v>4.7887826097245206E-2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0.42209999999999998</c:v>
              </c:pt>
              <c:pt idx="1">
                <c:v>0.45090000000000002</c:v>
              </c:pt>
              <c:pt idx="2">
                <c:v>0.435</c:v>
              </c:pt>
              <c:pt idx="3">
                <c:v>0.71389999999999998</c:v>
              </c:pt>
              <c:pt idx="4">
                <c:v>0.66180000000000005</c:v>
              </c:pt>
              <c:pt idx="5">
                <c:v>0.86140000000000005</c:v>
              </c:pt>
            </c:numLit>
          </c:val>
          <c:extLst>
            <c:ext xmlns:c16="http://schemas.microsoft.com/office/drawing/2014/chart" uri="{C3380CC4-5D6E-409C-BE32-E72D297353CC}">
              <c16:uniqueId val="{00000004-BC23-4518-A899-7E6C0D596D07}"/>
            </c:ext>
          </c:extLst>
        </c:ser>
        <c:ser>
          <c:idx val="5"/>
          <c:order val="5"/>
          <c:tx>
            <c:v>2019</c:v>
          </c:tx>
          <c:spPr>
            <a:solidFill>
              <a:schemeClr val="accent6"/>
            </a:solidFill>
            <a:ln>
              <a:noFill/>
            </a:ln>
            <a:effectLst/>
          </c:spPr>
          <c:invertIfNegative val="0"/>
          <c:errBars>
            <c:errBarType val="both"/>
            <c:errValType val="cust"/>
            <c:noEndCap val="0"/>
            <c:plus>
              <c:numLit>
                <c:formatCode>General</c:formatCode>
                <c:ptCount val="6"/>
                <c:pt idx="0">
                  <c:v>3.5967492150741291E-2</c:v>
                </c:pt>
                <c:pt idx="1">
                  <c:v>3.939602655040729E-2</c:v>
                </c:pt>
                <c:pt idx="2">
                  <c:v>3.9408957952269189E-2</c:v>
                </c:pt>
                <c:pt idx="3">
                  <c:v>2.6345144942188828E-2</c:v>
                </c:pt>
                <c:pt idx="4">
                  <c:v>3.7398639974214602E-2</c:v>
                </c:pt>
                <c:pt idx="5">
                  <c:v>2.4662344070065664E-2</c:v>
                </c:pt>
              </c:numLit>
            </c:plus>
            <c:minus>
              <c:numLit>
                <c:formatCode>General</c:formatCode>
                <c:ptCount val="6"/>
                <c:pt idx="0">
                  <c:v>3.5967492150741291E-2</c:v>
                </c:pt>
                <c:pt idx="1">
                  <c:v>3.939602655040729E-2</c:v>
                </c:pt>
                <c:pt idx="2">
                  <c:v>3.9408957952269189E-2</c:v>
                </c:pt>
                <c:pt idx="3">
                  <c:v>2.6345144942188828E-2</c:v>
                </c:pt>
                <c:pt idx="4">
                  <c:v>3.7398639974214602E-2</c:v>
                </c:pt>
                <c:pt idx="5">
                  <c:v>2.4662344070065664E-2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0.38629999999999998</c:v>
              </c:pt>
              <c:pt idx="1">
                <c:v>0.42809999999999998</c:v>
              </c:pt>
              <c:pt idx="2">
                <c:v>0.41860000000000003</c:v>
              </c:pt>
              <c:pt idx="3">
                <c:v>0.68069999999999997</c:v>
              </c:pt>
              <c:pt idx="4">
                <c:v>0.67030000000000001</c:v>
              </c:pt>
              <c:pt idx="5">
                <c:v>0.79669999999999996</c:v>
              </c:pt>
            </c:numLit>
          </c:val>
          <c:extLst>
            <c:ext xmlns:c16="http://schemas.microsoft.com/office/drawing/2014/chart" uri="{C3380CC4-5D6E-409C-BE32-E72D297353CC}">
              <c16:uniqueId val="{00000005-BC23-4518-A899-7E6C0D596D07}"/>
            </c:ext>
          </c:extLst>
        </c:ser>
        <c:dLbls>
          <c:showLegendKey val="0"/>
          <c:showVal val="0"/>
          <c:showCatName val="0"/>
          <c:showSerName val="0"/>
          <c:showPercent val="0"/>
          <c:showBubbleSize val="0"/>
        </c:dLbls>
        <c:gapWidth val="219"/>
        <c:overlap val="-27"/>
        <c:axId val="682860088"/>
        <c:axId val="682857464"/>
      </c:barChart>
      <c:catAx>
        <c:axId val="682860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2857464"/>
        <c:crosses val="autoZero"/>
        <c:auto val="1"/>
        <c:lblAlgn val="ctr"/>
        <c:lblOffset val="100"/>
        <c:noMultiLvlLbl val="0"/>
      </c:catAx>
      <c:valAx>
        <c:axId val="68285746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2860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Proportion of respondents that knew a lot or quite a lot about what people working in engineering do, by age and respondent group, 2013-2019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2013</c:v>
          </c:tx>
          <c:spPr>
            <a:solidFill>
              <a:schemeClr val="accent1"/>
            </a:solidFill>
            <a:ln>
              <a:noFill/>
            </a:ln>
            <a:effectLst/>
          </c:spPr>
          <c:invertIfNegative val="0"/>
          <c:dLbls>
            <c:delete val="1"/>
          </c:dLbls>
          <c:errBars>
            <c:errBarType val="both"/>
            <c:errValType val="cust"/>
            <c:noEndCap val="0"/>
            <c:plus>
              <c:numLit>
                <c:formatCode>General</c:formatCode>
                <c:ptCount val="6"/>
                <c:pt idx="0">
                  <c:v>4.0620890075770799E-2</c:v>
                </c:pt>
                <c:pt idx="1">
                  <c:v>5.3721750218560967E-2</c:v>
                </c:pt>
                <c:pt idx="2">
                  <c:v>2.3995286431006992E-2</c:v>
                </c:pt>
                <c:pt idx="3">
                  <c:v>3.0234338410402104E-2</c:v>
                </c:pt>
                <c:pt idx="4">
                  <c:v>4.163895690705631E-2</c:v>
                </c:pt>
                <c:pt idx="5">
                  <c:v>5.2817840227086833E-2</c:v>
                </c:pt>
              </c:numLit>
            </c:plus>
            <c:minus>
              <c:numLit>
                <c:formatCode>General</c:formatCode>
                <c:ptCount val="6"/>
                <c:pt idx="0">
                  <c:v>4.0620890075770799E-2</c:v>
                </c:pt>
                <c:pt idx="1">
                  <c:v>5.3721750218560967E-2</c:v>
                </c:pt>
                <c:pt idx="2">
                  <c:v>2.3995286431006992E-2</c:v>
                </c:pt>
                <c:pt idx="3">
                  <c:v>3.0234338410402104E-2</c:v>
                </c:pt>
                <c:pt idx="4">
                  <c:v>4.163895690705631E-2</c:v>
                </c:pt>
                <c:pt idx="5">
                  <c:v>5.2817840227086833E-2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0.15379999999999999</c:v>
              </c:pt>
              <c:pt idx="1">
                <c:v>0.18179999999999999</c:v>
              </c:pt>
              <c:pt idx="2">
                <c:v>0.23599999999999999</c:v>
              </c:pt>
              <c:pt idx="3">
                <c:v>0.28870000000000001</c:v>
              </c:pt>
              <c:pt idx="4">
                <c:v>0.22800000000000001</c:v>
              </c:pt>
              <c:pt idx="5">
                <c:v>0.66449999999999998</c:v>
              </c:pt>
            </c:numLit>
          </c:val>
          <c:extLst>
            <c:ext xmlns:c16="http://schemas.microsoft.com/office/drawing/2014/chart" uri="{C3380CC4-5D6E-409C-BE32-E72D297353CC}">
              <c16:uniqueId val="{00000000-3751-4AAA-B5FD-19C547FD169A}"/>
            </c:ext>
          </c:extLst>
        </c:ser>
        <c:ser>
          <c:idx val="1"/>
          <c:order val="1"/>
          <c:tx>
            <c:v>2014</c:v>
          </c:tx>
          <c:spPr>
            <a:solidFill>
              <a:schemeClr val="accent2"/>
            </a:solidFill>
            <a:ln>
              <a:noFill/>
            </a:ln>
            <a:effectLst/>
          </c:spPr>
          <c:invertIfNegative val="0"/>
          <c:dLbls>
            <c:delete val="1"/>
          </c:dLbls>
          <c:errBars>
            <c:errBarType val="both"/>
            <c:errValType val="cust"/>
            <c:noEndCap val="0"/>
            <c:plus>
              <c:numLit>
                <c:formatCode>General</c:formatCode>
                <c:ptCount val="6"/>
                <c:pt idx="0">
                  <c:v>4.2233381964006236E-2</c:v>
                </c:pt>
                <c:pt idx="1">
                  <c:v>5.4985163490527157E-2</c:v>
                </c:pt>
                <c:pt idx="2">
                  <c:v>3.7572291379340587E-2</c:v>
                </c:pt>
                <c:pt idx="3">
                  <c:v>3.2398291479189371E-2</c:v>
                </c:pt>
                <c:pt idx="4">
                  <c:v>3.7068715709578995E-2</c:v>
                </c:pt>
                <c:pt idx="5">
                  <c:v>3.8435895871796411E-2</c:v>
                </c:pt>
              </c:numLit>
            </c:plus>
            <c:minus>
              <c:numLit>
                <c:formatCode>General</c:formatCode>
                <c:ptCount val="6"/>
                <c:pt idx="0">
                  <c:v>4.2233381964006236E-2</c:v>
                </c:pt>
                <c:pt idx="1">
                  <c:v>5.4985163490527157E-2</c:v>
                </c:pt>
                <c:pt idx="2">
                  <c:v>3.7572291379340587E-2</c:v>
                </c:pt>
                <c:pt idx="3">
                  <c:v>3.2398291479189371E-2</c:v>
                </c:pt>
                <c:pt idx="4">
                  <c:v>3.7068715709578995E-2</c:v>
                </c:pt>
                <c:pt idx="5">
                  <c:v>3.8435895871796411E-2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0.25390000000000001</c:v>
              </c:pt>
              <c:pt idx="1">
                <c:v>0.19570000000000001</c:v>
              </c:pt>
              <c:pt idx="2">
                <c:v>0.24690000000000001</c:v>
              </c:pt>
              <c:pt idx="3">
                <c:v>0.26860000000000001</c:v>
              </c:pt>
              <c:pt idx="4">
                <c:v>0.2208</c:v>
              </c:pt>
              <c:pt idx="5">
                <c:v>0.65700000000000003</c:v>
              </c:pt>
            </c:numLit>
          </c:val>
          <c:extLst>
            <c:ext xmlns:c16="http://schemas.microsoft.com/office/drawing/2014/chart" uri="{C3380CC4-5D6E-409C-BE32-E72D297353CC}">
              <c16:uniqueId val="{00000001-3751-4AAA-B5FD-19C547FD169A}"/>
            </c:ext>
          </c:extLst>
        </c:ser>
        <c:ser>
          <c:idx val="2"/>
          <c:order val="2"/>
          <c:tx>
            <c:v>2015</c:v>
          </c:tx>
          <c:spPr>
            <a:solidFill>
              <a:schemeClr val="accent3"/>
            </a:solidFill>
            <a:ln>
              <a:noFill/>
            </a:ln>
            <a:effectLst/>
          </c:spPr>
          <c:invertIfNegative val="0"/>
          <c:dLbls>
            <c:delete val="1"/>
          </c:dLbls>
          <c:errBars>
            <c:errBarType val="both"/>
            <c:errValType val="cust"/>
            <c:noEndCap val="0"/>
            <c:plus>
              <c:numLit>
                <c:formatCode>General</c:formatCode>
                <c:ptCount val="6"/>
                <c:pt idx="0">
                  <c:v>4.442855887694707E-2</c:v>
                </c:pt>
                <c:pt idx="1">
                  <c:v>6.5419384527217919E-2</c:v>
                </c:pt>
                <c:pt idx="2">
                  <c:v>7.5874194470408274E-2</c:v>
                </c:pt>
                <c:pt idx="3">
                  <c:v>3.1135596964899453E-2</c:v>
                </c:pt>
                <c:pt idx="4">
                  <c:v>3.448727541185783E-2</c:v>
                </c:pt>
                <c:pt idx="5">
                  <c:v>3.4736829792023333E-2</c:v>
                </c:pt>
              </c:numLit>
            </c:plus>
            <c:minus>
              <c:numLit>
                <c:formatCode>General</c:formatCode>
                <c:ptCount val="6"/>
                <c:pt idx="0">
                  <c:v>4.442855887694707E-2</c:v>
                </c:pt>
                <c:pt idx="1">
                  <c:v>6.5419384527217919E-2</c:v>
                </c:pt>
                <c:pt idx="2">
                  <c:v>7.5874194470408274E-2</c:v>
                </c:pt>
                <c:pt idx="3">
                  <c:v>3.1135596964899453E-2</c:v>
                </c:pt>
                <c:pt idx="4">
                  <c:v>3.448727541185783E-2</c:v>
                </c:pt>
                <c:pt idx="5">
                  <c:v>3.4736829792023333E-2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0.29909999999999998</c:v>
              </c:pt>
              <c:pt idx="1">
                <c:v>0.33510000000000001</c:v>
              </c:pt>
              <c:pt idx="2">
                <c:v>0.2351</c:v>
              </c:pt>
              <c:pt idx="3">
                <c:v>0.2445</c:v>
              </c:pt>
              <c:pt idx="4">
                <c:v>0.17580000000000001</c:v>
              </c:pt>
              <c:pt idx="5">
                <c:v>0.43880000000000002</c:v>
              </c:pt>
            </c:numLit>
          </c:val>
          <c:extLst>
            <c:ext xmlns:c16="http://schemas.microsoft.com/office/drawing/2014/chart" uri="{C3380CC4-5D6E-409C-BE32-E72D297353CC}">
              <c16:uniqueId val="{00000002-3751-4AAA-B5FD-19C547FD169A}"/>
            </c:ext>
          </c:extLst>
        </c:ser>
        <c:ser>
          <c:idx val="3"/>
          <c:order val="3"/>
          <c:tx>
            <c:v>2016</c:v>
          </c:tx>
          <c:spPr>
            <a:solidFill>
              <a:schemeClr val="accent4"/>
            </a:solidFill>
            <a:ln>
              <a:noFill/>
            </a:ln>
            <a:effectLst/>
          </c:spPr>
          <c:invertIfNegative val="0"/>
          <c:dLbls>
            <c:delete val="1"/>
          </c:dLbls>
          <c:errBars>
            <c:errBarType val="both"/>
            <c:errValType val="cust"/>
            <c:noEndCap val="0"/>
            <c:plus>
              <c:numLit>
                <c:formatCode>General</c:formatCode>
                <c:ptCount val="6"/>
                <c:pt idx="0">
                  <c:v>3.2405919566384417E-2</c:v>
                </c:pt>
                <c:pt idx="1">
                  <c:v>3.7189263847088615E-2</c:v>
                </c:pt>
                <c:pt idx="2">
                  <c:v>3.5822578880400448E-2</c:v>
                </c:pt>
                <c:pt idx="3">
                  <c:v>2.6131647257436653E-2</c:v>
                </c:pt>
                <c:pt idx="4">
                  <c:v>2.9419326422872486E-2</c:v>
                </c:pt>
                <c:pt idx="5">
                  <c:v>4.1807087453629592E-2</c:v>
                </c:pt>
              </c:numLit>
            </c:plus>
            <c:minus>
              <c:numLit>
                <c:formatCode>General</c:formatCode>
                <c:ptCount val="6"/>
                <c:pt idx="0">
                  <c:v>3.2405919566384417E-2</c:v>
                </c:pt>
                <c:pt idx="1">
                  <c:v>3.7189263847088615E-2</c:v>
                </c:pt>
                <c:pt idx="2">
                  <c:v>3.5822578880400448E-2</c:v>
                </c:pt>
                <c:pt idx="3">
                  <c:v>2.6131647257436653E-2</c:v>
                </c:pt>
                <c:pt idx="4">
                  <c:v>2.9419326422872486E-2</c:v>
                </c:pt>
                <c:pt idx="5">
                  <c:v>4.1807087453629592E-2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0.26879999999999998</c:v>
              </c:pt>
              <c:pt idx="1">
                <c:v>0.31759999999999999</c:v>
              </c:pt>
              <c:pt idx="2">
                <c:v>0.29370000000000002</c:v>
              </c:pt>
              <c:pt idx="3">
                <c:v>0.32800000000000001</c:v>
              </c:pt>
              <c:pt idx="4">
                <c:v>0.16819999999999999</c:v>
              </c:pt>
              <c:pt idx="5">
                <c:v>0.44569999999999999</c:v>
              </c:pt>
            </c:numLit>
          </c:val>
          <c:extLst>
            <c:ext xmlns:c16="http://schemas.microsoft.com/office/drawing/2014/chart" uri="{C3380CC4-5D6E-409C-BE32-E72D297353CC}">
              <c16:uniqueId val="{00000003-3751-4AAA-B5FD-19C547FD169A}"/>
            </c:ext>
          </c:extLst>
        </c:ser>
        <c:ser>
          <c:idx val="4"/>
          <c:order val="4"/>
          <c:tx>
            <c:v>2017</c:v>
          </c:tx>
          <c:spPr>
            <a:solidFill>
              <a:schemeClr val="accent5"/>
            </a:solidFill>
            <a:ln>
              <a:noFill/>
            </a:ln>
            <a:effectLst/>
          </c:spPr>
          <c:invertIfNegative val="0"/>
          <c:dLbls>
            <c:delete val="1"/>
          </c:dLbls>
          <c:errBars>
            <c:errBarType val="both"/>
            <c:errValType val="cust"/>
            <c:noEndCap val="0"/>
            <c:plus>
              <c:numLit>
                <c:formatCode>General</c:formatCode>
                <c:ptCount val="6"/>
                <c:pt idx="0">
                  <c:v>3.272203556716393E-2</c:v>
                </c:pt>
                <c:pt idx="1">
                  <c:v>3.6246106075962181E-2</c:v>
                </c:pt>
                <c:pt idx="2">
                  <c:v>3.4626053922835347E-2</c:v>
                </c:pt>
                <c:pt idx="3">
                  <c:v>2.5699973479487086E-2</c:v>
                </c:pt>
                <c:pt idx="4">
                  <c:v>3.0237281264452333E-2</c:v>
                </c:pt>
                <c:pt idx="5">
                  <c:v>6.9078786777997198E-2</c:v>
                </c:pt>
              </c:numLit>
            </c:plus>
            <c:minus>
              <c:numLit>
                <c:formatCode>General</c:formatCode>
                <c:ptCount val="6"/>
                <c:pt idx="0">
                  <c:v>3.272203556716393E-2</c:v>
                </c:pt>
                <c:pt idx="1">
                  <c:v>3.6246106075962181E-2</c:v>
                </c:pt>
                <c:pt idx="2">
                  <c:v>3.4626053922835347E-2</c:v>
                </c:pt>
                <c:pt idx="3">
                  <c:v>2.5699973479487086E-2</c:v>
                </c:pt>
                <c:pt idx="4">
                  <c:v>3.0237281264452333E-2</c:v>
                </c:pt>
                <c:pt idx="5">
                  <c:v>6.9078786777997198E-2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0.27479999999999999</c:v>
              </c:pt>
              <c:pt idx="1">
                <c:v>0.3034</c:v>
              </c:pt>
              <c:pt idx="2">
                <c:v>0.25840000000000002</c:v>
              </c:pt>
              <c:pt idx="3">
                <c:v>0.3095</c:v>
              </c:pt>
              <c:pt idx="4">
                <c:v>0.18179999999999999</c:v>
              </c:pt>
              <c:pt idx="5">
                <c:v>0.46039999999999998</c:v>
              </c:pt>
            </c:numLit>
          </c:val>
          <c:extLst>
            <c:ext xmlns:c16="http://schemas.microsoft.com/office/drawing/2014/chart" uri="{C3380CC4-5D6E-409C-BE32-E72D297353CC}">
              <c16:uniqueId val="{00000004-3751-4AAA-B5FD-19C547FD169A}"/>
            </c:ext>
          </c:extLst>
        </c:ser>
        <c:ser>
          <c:idx val="5"/>
          <c:order val="5"/>
          <c:tx>
            <c:v>2019</c:v>
          </c:tx>
          <c:spPr>
            <a:solidFill>
              <a:schemeClr val="accent6"/>
            </a:solidFill>
            <a:ln>
              <a:noFill/>
            </a:ln>
            <a:effectLst/>
          </c:spPr>
          <c:invertIfNegative val="0"/>
          <c:dLbls>
            <c:delete val="1"/>
          </c:dLbls>
          <c:errBars>
            <c:errBarType val="both"/>
            <c:errValType val="cust"/>
            <c:noEndCap val="0"/>
            <c:plus>
              <c:numLit>
                <c:formatCode>General</c:formatCode>
                <c:ptCount val="6"/>
                <c:pt idx="0">
                  <c:v>3.1362365518027548E-2</c:v>
                </c:pt>
                <c:pt idx="1">
                  <c:v>3.4671689995659505E-2</c:v>
                </c:pt>
                <c:pt idx="2">
                  <c:v>3.3994570359889648E-2</c:v>
                </c:pt>
                <c:pt idx="3">
                  <c:v>2.5226704476272108E-2</c:v>
                </c:pt>
                <c:pt idx="4">
                  <c:v>3.0035924944009539E-2</c:v>
                </c:pt>
                <c:pt idx="5">
                  <c:v>2.8057856583053358E-2</c:v>
                </c:pt>
              </c:numLit>
            </c:plus>
            <c:minus>
              <c:numLit>
                <c:formatCode>General</c:formatCode>
                <c:ptCount val="6"/>
                <c:pt idx="0">
                  <c:v>3.1362365518027548E-2</c:v>
                </c:pt>
                <c:pt idx="1">
                  <c:v>3.4671689995659505E-2</c:v>
                </c:pt>
                <c:pt idx="2">
                  <c:v>3.3994570359889648E-2</c:v>
                </c:pt>
                <c:pt idx="3">
                  <c:v>2.5226704476272108E-2</c:v>
                </c:pt>
                <c:pt idx="4">
                  <c:v>3.0035924944009539E-2</c:v>
                </c:pt>
                <c:pt idx="5">
                  <c:v>2.8057856583053358E-2</c:v>
                </c:pt>
              </c:numLit>
            </c:minus>
            <c:spPr>
              <a:noFill/>
              <a:ln w="9525" cap="flat" cmpd="sng" algn="ctr">
                <a:solidFill>
                  <a:schemeClr val="tx1">
                    <a:lumMod val="65000"/>
                    <a:lumOff val="35000"/>
                  </a:schemeClr>
                </a:solidFill>
                <a:round/>
              </a:ln>
              <a:effectLst/>
            </c:spPr>
          </c:errBars>
          <c:cat>
            <c:strLit>
              <c:ptCount val="6"/>
              <c:pt idx="0">
                <c:v>     Age 11–14</c:v>
              </c:pt>
              <c:pt idx="1">
                <c:v>     Age 14–16</c:v>
              </c:pt>
              <c:pt idx="2">
                <c:v>     Age 16–19</c:v>
              </c:pt>
              <c:pt idx="3">
                <c:v>Parents</c:v>
              </c:pt>
              <c:pt idx="4">
                <c:v>Non–parents</c:v>
              </c:pt>
              <c:pt idx="5">
                <c:v>Teachers</c:v>
              </c:pt>
            </c:strLit>
          </c:cat>
          <c:val>
            <c:numLit>
              <c:formatCode>0.0%</c:formatCode>
              <c:ptCount val="6"/>
              <c:pt idx="0">
                <c:v>0.2359</c:v>
              </c:pt>
              <c:pt idx="1">
                <c:v>0.25430000000000003</c:v>
              </c:pt>
              <c:pt idx="2">
                <c:v>0.23749999999999999</c:v>
              </c:pt>
              <c:pt idx="3">
                <c:v>0.27479999999999999</c:v>
              </c:pt>
              <c:pt idx="4">
                <c:v>0.17219999999999999</c:v>
              </c:pt>
              <c:pt idx="5">
                <c:v>0.29909999999999998</c:v>
              </c:pt>
            </c:numLit>
          </c:val>
          <c:extLst>
            <c:ext xmlns:c16="http://schemas.microsoft.com/office/drawing/2014/chart" uri="{C3380CC4-5D6E-409C-BE32-E72D297353CC}">
              <c16:uniqueId val="{00000005-3751-4AAA-B5FD-19C547FD169A}"/>
            </c:ext>
          </c:extLst>
        </c:ser>
        <c:dLbls>
          <c:dLblPos val="ctr"/>
          <c:showLegendKey val="0"/>
          <c:showVal val="1"/>
          <c:showCatName val="0"/>
          <c:showSerName val="0"/>
          <c:showPercent val="0"/>
          <c:showBubbleSize val="0"/>
        </c:dLbls>
        <c:gapWidth val="219"/>
        <c:overlap val="-27"/>
        <c:axId val="689781704"/>
        <c:axId val="689780392"/>
      </c:barChart>
      <c:catAx>
        <c:axId val="68978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9780392"/>
        <c:crosses val="autoZero"/>
        <c:auto val="1"/>
        <c:lblAlgn val="ctr"/>
        <c:lblOffset val="100"/>
        <c:noMultiLvlLbl val="0"/>
      </c:catAx>
      <c:valAx>
        <c:axId val="6897803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9781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val>
            <c:numRef>
              <c:f>'7.5'!#REF!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'7.5'!#REF!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'7.5'!#REF!</c15:sqref>
                        </c15:formulaRef>
                      </c:ext>
                    </c:extLst>
                  </c:multiLvlStrRef>
                </c15:cat>
              </c15:filteredCategoryTitle>
            </c:ext>
            <c:ext xmlns:c16="http://schemas.microsoft.com/office/drawing/2014/chart" uri="{C3380CC4-5D6E-409C-BE32-E72D297353CC}">
              <c16:uniqueId val="{00000000-A310-42BB-81D4-3870683D6678}"/>
            </c:ext>
          </c:extLst>
        </c:ser>
        <c:ser>
          <c:idx val="1"/>
          <c:order val="1"/>
          <c:spPr>
            <a:solidFill>
              <a:schemeClr val="accent2"/>
            </a:solidFill>
            <a:ln>
              <a:noFill/>
            </a:ln>
            <a:effectLst/>
          </c:spPr>
          <c:invertIfNegative val="0"/>
          <c:val>
            <c:numRef>
              <c:f>'7.5'!#REF!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'7.5'!#REF!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'7.5'!#REF!</c15:sqref>
                        </c15:formulaRef>
                      </c:ext>
                    </c:extLst>
                  </c:multiLvlStrRef>
                </c15:cat>
              </c15:filteredCategoryTitle>
            </c:ext>
            <c:ext xmlns:c16="http://schemas.microsoft.com/office/drawing/2014/chart" uri="{C3380CC4-5D6E-409C-BE32-E72D297353CC}">
              <c16:uniqueId val="{00000001-A310-42BB-81D4-3870683D6678}"/>
            </c:ext>
          </c:extLst>
        </c:ser>
        <c:dLbls>
          <c:showLegendKey val="0"/>
          <c:showVal val="0"/>
          <c:showCatName val="0"/>
          <c:showSerName val="0"/>
          <c:showPercent val="0"/>
          <c:showBubbleSize val="0"/>
        </c:dLbls>
        <c:gapWidth val="150"/>
        <c:overlap val="100"/>
        <c:axId val="349672128"/>
        <c:axId val="194490072"/>
      </c:barChart>
      <c:catAx>
        <c:axId val="34967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490072"/>
        <c:crosses val="autoZero"/>
        <c:auto val="1"/>
        <c:lblAlgn val="ctr"/>
        <c:lblOffset val="100"/>
        <c:noMultiLvlLbl val="0"/>
      </c:catAx>
      <c:valAx>
        <c:axId val="194490072"/>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672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5.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7.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8.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9.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6440581</xdr:colOff>
      <xdr:row>1</xdr:row>
      <xdr:rowOff>6723</xdr:rowOff>
    </xdr:from>
    <xdr:to>
      <xdr:col>2</xdr:col>
      <xdr:colOff>103094</xdr:colOff>
      <xdr:row>6</xdr:row>
      <xdr:rowOff>6723</xdr:rowOff>
    </xdr:to>
    <xdr:pic>
      <xdr:nvPicPr>
        <xdr:cNvPr id="2" name="Picture 1">
          <a:extLst>
            <a:ext uri="{FF2B5EF4-FFF2-40B4-BE49-F238E27FC236}">
              <a16:creationId xmlns:a16="http://schemas.microsoft.com/office/drawing/2014/main" id="{962A5B13-8244-4351-9032-BD29C6B63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6199" y="197223"/>
          <a:ext cx="2716866"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47624</xdr:colOff>
      <xdr:row>7</xdr:row>
      <xdr:rowOff>180975</xdr:rowOff>
    </xdr:from>
    <xdr:to>
      <xdr:col>14</xdr:col>
      <xdr:colOff>9524</xdr:colOff>
      <xdr:row>11</xdr:row>
      <xdr:rowOff>28575</xdr:rowOff>
    </xdr:to>
    <xdr:sp macro="" textlink="">
      <xdr:nvSpPr>
        <xdr:cNvPr id="2" name="TextBox 1">
          <a:extLst>
            <a:ext uri="{FF2B5EF4-FFF2-40B4-BE49-F238E27FC236}">
              <a16:creationId xmlns:a16="http://schemas.microsoft.com/office/drawing/2014/main" id="{50D4E235-3C41-4931-88F0-61C82723A2DC}"/>
            </a:ext>
          </a:extLst>
        </xdr:cNvPr>
        <xdr:cNvSpPr txBox="1"/>
      </xdr:nvSpPr>
      <xdr:spPr>
        <a:xfrm>
          <a:off x="47624" y="1514475"/>
          <a:ext cx="94583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800">
              <a:solidFill>
                <a:schemeClr val="dk1"/>
              </a:solidFill>
              <a:effectLst/>
              <a:latin typeface="+mn-lt"/>
              <a:ea typeface="+mn-ea"/>
              <a:cs typeface="+mn-cs"/>
            </a:rPr>
            <a:t>Note: Caution is advised in interpreting this data. As can be seen in the figure below, confidence intervals – that is, the range of values that are believed to contain, with 95% probability, the true value – relating to this question may overlap across years. </a:t>
          </a:r>
          <a:r>
            <a:rPr lang="en-GB" sz="800" baseline="0">
              <a:solidFill>
                <a:schemeClr val="dk1"/>
              </a:solidFill>
              <a:effectLst/>
              <a:latin typeface="+mn-lt"/>
              <a:ea typeface="+mn-ea"/>
              <a:cs typeface="+mn-cs"/>
            </a:rPr>
            <a:t> </a:t>
          </a:r>
          <a:r>
            <a:rPr lang="en-GB" sz="800">
              <a:solidFill>
                <a:schemeClr val="dk1"/>
              </a:solidFill>
              <a:effectLst/>
              <a:latin typeface="+mn-lt"/>
              <a:ea typeface="+mn-ea"/>
              <a:cs typeface="+mn-cs"/>
            </a:rPr>
            <a:t>When the confidence intervals for one year overlap with another year, it means that we cannot conclude the differences in the proportions who would</a:t>
          </a:r>
          <a:r>
            <a:rPr lang="en-GB" sz="800" baseline="0">
              <a:solidFill>
                <a:schemeClr val="dk1"/>
              </a:solidFill>
              <a:effectLst/>
              <a:latin typeface="+mn-lt"/>
              <a:ea typeface="+mn-ea"/>
              <a:cs typeface="+mn-cs"/>
            </a:rPr>
            <a:t> consider a career in engineering</a:t>
          </a:r>
          <a:r>
            <a:rPr lang="en-GB" sz="800">
              <a:solidFill>
                <a:schemeClr val="dk1"/>
              </a:solidFill>
              <a:effectLst/>
              <a:latin typeface="+mn-lt"/>
              <a:ea typeface="+mn-ea"/>
              <a:cs typeface="+mn-cs"/>
            </a:rPr>
            <a:t> are statistically significant. Years in which a statistically significant difference was observed compared with the previous year are denoted by an * in the table.</a:t>
          </a:r>
        </a:p>
        <a:p>
          <a:endParaRPr lang="en-GB" sz="1100"/>
        </a:p>
      </xdr:txBody>
    </xdr:sp>
    <xdr:clientData/>
  </xdr:twoCellAnchor>
  <xdr:twoCellAnchor>
    <xdr:from>
      <xdr:col>0</xdr:col>
      <xdr:colOff>171449</xdr:colOff>
      <xdr:row>11</xdr:row>
      <xdr:rowOff>38099</xdr:rowOff>
    </xdr:from>
    <xdr:to>
      <xdr:col>9</xdr:col>
      <xdr:colOff>552449</xdr:colOff>
      <xdr:row>29</xdr:row>
      <xdr:rowOff>47624</xdr:rowOff>
    </xdr:to>
    <xdr:graphicFrame macro="">
      <xdr:nvGraphicFramePr>
        <xdr:cNvPr id="3" name="Chart 2">
          <a:extLst>
            <a:ext uri="{FF2B5EF4-FFF2-40B4-BE49-F238E27FC236}">
              <a16:creationId xmlns:a16="http://schemas.microsoft.com/office/drawing/2014/main" id="{85A6124B-629B-4B66-B780-D969CAD2B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14</xdr:row>
      <xdr:rowOff>47624</xdr:rowOff>
    </xdr:from>
    <xdr:to>
      <xdr:col>17</xdr:col>
      <xdr:colOff>533400</xdr:colOff>
      <xdr:row>17</xdr:row>
      <xdr:rowOff>76199</xdr:rowOff>
    </xdr:to>
    <xdr:sp macro="" textlink="">
      <xdr:nvSpPr>
        <xdr:cNvPr id="2" name="TextBox 1">
          <a:extLst>
            <a:ext uri="{FF2B5EF4-FFF2-40B4-BE49-F238E27FC236}">
              <a16:creationId xmlns:a16="http://schemas.microsoft.com/office/drawing/2014/main" id="{0C3149A0-63BC-4DBC-9241-5F84DFD63C91}"/>
            </a:ext>
          </a:extLst>
        </xdr:cNvPr>
        <xdr:cNvSpPr txBox="1"/>
      </xdr:nvSpPr>
      <xdr:spPr>
        <a:xfrm>
          <a:off x="38100" y="2714624"/>
          <a:ext cx="11487150" cy="600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800">
              <a:solidFill>
                <a:schemeClr val="dk1"/>
              </a:solidFill>
              <a:effectLst/>
              <a:latin typeface="+mn-lt"/>
              <a:ea typeface="+mn-ea"/>
              <a:cs typeface="+mn-cs"/>
            </a:rPr>
            <a:t>Note: Caution is advised in interpreting this data. As can be seen in the figure below, confidence intervals – that is, the range of values that are believed to contain, with 95% probability, the true value – relating to this question may overlap across years. </a:t>
          </a:r>
        </a:p>
        <a:p>
          <a:pPr marL="0" marR="0" lvl="0" indent="0" defTabSz="914400" eaLnBrk="1" fontAlgn="auto" latinLnBrk="0" hangingPunct="1">
            <a:lnSpc>
              <a:spcPct val="100000"/>
            </a:lnSpc>
            <a:spcBef>
              <a:spcPts val="0"/>
            </a:spcBef>
            <a:spcAft>
              <a:spcPts val="0"/>
            </a:spcAft>
            <a:buClrTx/>
            <a:buSzTx/>
            <a:buFontTx/>
            <a:buNone/>
            <a:tabLst/>
            <a:defRPr/>
          </a:pPr>
          <a:r>
            <a:rPr lang="en-GB" sz="800">
              <a:solidFill>
                <a:schemeClr val="dk1"/>
              </a:solidFill>
              <a:effectLst/>
              <a:latin typeface="+mn-lt"/>
              <a:ea typeface="+mn-ea"/>
              <a:cs typeface="+mn-cs"/>
            </a:rPr>
            <a:t>When the confidence intervals for one year overlap with another year, it means that we cannot conclude the differences in the proportions reporting an engineering career to be desirable are statistically significant. Years in which a statistically significant difference was observed compared with the previous year are denoted by an * in the table.</a:t>
          </a:r>
        </a:p>
        <a:p>
          <a:endParaRPr lang="en-GB" sz="1100"/>
        </a:p>
      </xdr:txBody>
    </xdr:sp>
    <xdr:clientData/>
  </xdr:twoCellAnchor>
  <xdr:twoCellAnchor>
    <xdr:from>
      <xdr:col>0</xdr:col>
      <xdr:colOff>76199</xdr:colOff>
      <xdr:row>18</xdr:row>
      <xdr:rowOff>38100</xdr:rowOff>
    </xdr:from>
    <xdr:to>
      <xdr:col>15</xdr:col>
      <xdr:colOff>133350</xdr:colOff>
      <xdr:row>40</xdr:row>
      <xdr:rowOff>144780</xdr:rowOff>
    </xdr:to>
    <xdr:graphicFrame macro="">
      <xdr:nvGraphicFramePr>
        <xdr:cNvPr id="3" name="Chart 2">
          <a:extLst>
            <a:ext uri="{FF2B5EF4-FFF2-40B4-BE49-F238E27FC236}">
              <a16:creationId xmlns:a16="http://schemas.microsoft.com/office/drawing/2014/main" id="{E2246E67-E8CD-4A02-8F97-0372E7B86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13</xdr:row>
      <xdr:rowOff>47625</xdr:rowOff>
    </xdr:from>
    <xdr:to>
      <xdr:col>19</xdr:col>
      <xdr:colOff>123825</xdr:colOff>
      <xdr:row>16</xdr:row>
      <xdr:rowOff>76200</xdr:rowOff>
    </xdr:to>
    <xdr:sp macro="" textlink="">
      <xdr:nvSpPr>
        <xdr:cNvPr id="2" name="TextBox 1">
          <a:extLst>
            <a:ext uri="{FF2B5EF4-FFF2-40B4-BE49-F238E27FC236}">
              <a16:creationId xmlns:a16="http://schemas.microsoft.com/office/drawing/2014/main" id="{CA2AE741-DC70-48F2-B550-7AE67DF395EA}"/>
            </a:ext>
          </a:extLst>
        </xdr:cNvPr>
        <xdr:cNvSpPr txBox="1"/>
      </xdr:nvSpPr>
      <xdr:spPr>
        <a:xfrm>
          <a:off x="28575" y="2524125"/>
          <a:ext cx="12144375" cy="600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800">
              <a:solidFill>
                <a:schemeClr val="dk1"/>
              </a:solidFill>
              <a:effectLst/>
              <a:latin typeface="+mn-lt"/>
              <a:ea typeface="+mn-ea"/>
              <a:cs typeface="+mn-cs"/>
            </a:rPr>
            <a:t>Note: Caution is advised in interpreting this data. As can be seen in the figure below, confidence intervals – that is, the range of values that are believed to contain, with 95% probability, the true value – relating to this question may overlap across years. </a:t>
          </a:r>
        </a:p>
        <a:p>
          <a:pPr marL="0" marR="0" lvl="0" indent="0" defTabSz="914400" eaLnBrk="1" fontAlgn="auto" latinLnBrk="0" hangingPunct="1">
            <a:lnSpc>
              <a:spcPct val="100000"/>
            </a:lnSpc>
            <a:spcBef>
              <a:spcPts val="0"/>
            </a:spcBef>
            <a:spcAft>
              <a:spcPts val="0"/>
            </a:spcAft>
            <a:buClrTx/>
            <a:buSzTx/>
            <a:buFontTx/>
            <a:buNone/>
            <a:tabLst/>
            <a:defRPr/>
          </a:pPr>
          <a:r>
            <a:rPr lang="en-GB" sz="800">
              <a:solidFill>
                <a:schemeClr val="dk1"/>
              </a:solidFill>
              <a:effectLst/>
              <a:latin typeface="+mn-lt"/>
              <a:ea typeface="+mn-ea"/>
              <a:cs typeface="+mn-cs"/>
            </a:rPr>
            <a:t>When the confidence intervals for one year overlap with another year, it means that we cannot conclude the differences in the proportions reporting knowledge of what</a:t>
          </a:r>
          <a:r>
            <a:rPr lang="en-GB" sz="800" baseline="0">
              <a:solidFill>
                <a:schemeClr val="dk1"/>
              </a:solidFill>
              <a:effectLst/>
              <a:latin typeface="+mn-lt"/>
              <a:ea typeface="+mn-ea"/>
              <a:cs typeface="+mn-cs"/>
            </a:rPr>
            <a:t> people working in engineering do</a:t>
          </a:r>
          <a:r>
            <a:rPr lang="en-GB" sz="800">
              <a:solidFill>
                <a:schemeClr val="dk1"/>
              </a:solidFill>
              <a:effectLst/>
              <a:latin typeface="+mn-lt"/>
              <a:ea typeface="+mn-ea"/>
              <a:cs typeface="+mn-cs"/>
            </a:rPr>
            <a:t> are statistically significant. Years in which a statistically significant difference was observed compared with the previous year are denoted by an * in the table.</a:t>
          </a:r>
        </a:p>
        <a:p>
          <a:endParaRPr lang="en-GB" sz="1100"/>
        </a:p>
      </xdr:txBody>
    </xdr:sp>
    <xdr:clientData/>
  </xdr:twoCellAnchor>
  <xdr:twoCellAnchor>
    <xdr:from>
      <xdr:col>0</xdr:col>
      <xdr:colOff>0</xdr:colOff>
      <xdr:row>16</xdr:row>
      <xdr:rowOff>95250</xdr:rowOff>
    </xdr:from>
    <xdr:to>
      <xdr:col>15</xdr:col>
      <xdr:colOff>0</xdr:colOff>
      <xdr:row>43</xdr:row>
      <xdr:rowOff>83820</xdr:rowOff>
    </xdr:to>
    <xdr:graphicFrame macro="">
      <xdr:nvGraphicFramePr>
        <xdr:cNvPr id="3" name="Chart 2">
          <a:extLst>
            <a:ext uri="{FF2B5EF4-FFF2-40B4-BE49-F238E27FC236}">
              <a16:creationId xmlns:a16="http://schemas.microsoft.com/office/drawing/2014/main" id="{D759DAB1-7632-47A1-B8EB-F83529026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2</xdr:row>
      <xdr:rowOff>9525</xdr:rowOff>
    </xdr:from>
    <xdr:to>
      <xdr:col>13</xdr:col>
      <xdr:colOff>253365</xdr:colOff>
      <xdr:row>48</xdr:row>
      <xdr:rowOff>43053</xdr:rowOff>
    </xdr:to>
    <xdr:pic>
      <xdr:nvPicPr>
        <xdr:cNvPr id="2" name="Picture 1">
          <a:extLst>
            <a:ext uri="{FF2B5EF4-FFF2-40B4-BE49-F238E27FC236}">
              <a16:creationId xmlns:a16="http://schemas.microsoft.com/office/drawing/2014/main" id="{748DEF1C-C864-4C6F-89E1-C8AB37747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390525"/>
          <a:ext cx="7559040" cy="87965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6</xdr:col>
      <xdr:colOff>171735</xdr:colOff>
      <xdr:row>31</xdr:row>
      <xdr:rowOff>152401</xdr:rowOff>
    </xdr:to>
    <xdr:pic>
      <xdr:nvPicPr>
        <xdr:cNvPr id="2" name="Picture 1">
          <a:extLst>
            <a:ext uri="{FF2B5EF4-FFF2-40B4-BE49-F238E27FC236}">
              <a16:creationId xmlns:a16="http://schemas.microsoft.com/office/drawing/2014/main" id="{734982D3-2FC7-4AA8-9869-E169D8425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1"/>
          <a:ext cx="3219735" cy="5676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412119</xdr:colOff>
      <xdr:row>46</xdr:row>
      <xdr:rowOff>50321</xdr:rowOff>
    </xdr:to>
    <xdr:pic>
      <xdr:nvPicPr>
        <xdr:cNvPr id="2" name="Picture 1">
          <a:extLst>
            <a:ext uri="{FF2B5EF4-FFF2-40B4-BE49-F238E27FC236}">
              <a16:creationId xmlns:a16="http://schemas.microsoft.com/office/drawing/2014/main" id="{443F7085-1753-466D-830C-ADC2126C3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3460119" cy="8432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53340</xdr:colOff>
      <xdr:row>14</xdr:row>
      <xdr:rowOff>152400</xdr:rowOff>
    </xdr:from>
    <xdr:to>
      <xdr:col>12</xdr:col>
      <xdr:colOff>0</xdr:colOff>
      <xdr:row>15</xdr:row>
      <xdr:rowOff>0</xdr:rowOff>
    </xdr:to>
    <xdr:graphicFrame macro="">
      <xdr:nvGraphicFramePr>
        <xdr:cNvPr id="2" name="Chart 1">
          <a:extLst>
            <a:ext uri="{FF2B5EF4-FFF2-40B4-BE49-F238E27FC236}">
              <a16:creationId xmlns:a16="http://schemas.microsoft.com/office/drawing/2014/main" id="{CB0DD7C0-9EE6-4586-BCAA-23C62E844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xdr:colOff>
      <xdr:row>2</xdr:row>
      <xdr:rowOff>7620</xdr:rowOff>
    </xdr:from>
    <xdr:to>
      <xdr:col>6</xdr:col>
      <xdr:colOff>117348</xdr:colOff>
      <xdr:row>38</xdr:row>
      <xdr:rowOff>92964</xdr:rowOff>
    </xdr:to>
    <xdr:pic>
      <xdr:nvPicPr>
        <xdr:cNvPr id="2" name="Picture 1">
          <a:extLst>
            <a:ext uri="{FF2B5EF4-FFF2-40B4-BE49-F238E27FC236}">
              <a16:creationId xmlns:a16="http://schemas.microsoft.com/office/drawing/2014/main" id="{8743B12E-2A59-49D3-9AC4-418F1D1DD1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8620"/>
          <a:ext cx="3157728" cy="69433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15240</xdr:colOff>
      <xdr:row>2</xdr:row>
      <xdr:rowOff>7620</xdr:rowOff>
    </xdr:from>
    <xdr:to>
      <xdr:col>6</xdr:col>
      <xdr:colOff>124968</xdr:colOff>
      <xdr:row>28</xdr:row>
      <xdr:rowOff>50292</xdr:rowOff>
    </xdr:to>
    <xdr:pic>
      <xdr:nvPicPr>
        <xdr:cNvPr id="2" name="Picture 1">
          <a:extLst>
            <a:ext uri="{FF2B5EF4-FFF2-40B4-BE49-F238E27FC236}">
              <a16:creationId xmlns:a16="http://schemas.microsoft.com/office/drawing/2014/main" id="{CA408E13-0D8B-41BF-8E2C-7C0E4FD077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388620"/>
          <a:ext cx="3157728" cy="499567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601980</xdr:colOff>
      <xdr:row>2</xdr:row>
      <xdr:rowOff>7620</xdr:rowOff>
    </xdr:from>
    <xdr:to>
      <xdr:col>6</xdr:col>
      <xdr:colOff>102108</xdr:colOff>
      <xdr:row>19</xdr:row>
      <xdr:rowOff>62484</xdr:rowOff>
    </xdr:to>
    <xdr:pic>
      <xdr:nvPicPr>
        <xdr:cNvPr id="2" name="Picture 1">
          <a:extLst>
            <a:ext uri="{FF2B5EF4-FFF2-40B4-BE49-F238E27FC236}">
              <a16:creationId xmlns:a16="http://schemas.microsoft.com/office/drawing/2014/main" id="{155A1D83-9CE0-40CD-B457-2CB7FF520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 y="388620"/>
          <a:ext cx="3157728" cy="3293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66676</xdr:colOff>
      <xdr:row>2</xdr:row>
      <xdr:rowOff>47625</xdr:rowOff>
    </xdr:from>
    <xdr:to>
      <xdr:col>9</xdr:col>
      <xdr:colOff>76200</xdr:colOff>
      <xdr:row>20</xdr:row>
      <xdr:rowOff>0</xdr:rowOff>
    </xdr:to>
    <xdr:graphicFrame macro="">
      <xdr:nvGraphicFramePr>
        <xdr:cNvPr id="2" name="Chart 1">
          <a:extLst>
            <a:ext uri="{FF2B5EF4-FFF2-40B4-BE49-F238E27FC236}">
              <a16:creationId xmlns:a16="http://schemas.microsoft.com/office/drawing/2014/main" id="{442ADCBA-1B5E-4507-B36D-953DC405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15240</xdr:colOff>
      <xdr:row>2</xdr:row>
      <xdr:rowOff>30480</xdr:rowOff>
    </xdr:from>
    <xdr:to>
      <xdr:col>6</xdr:col>
      <xdr:colOff>124968</xdr:colOff>
      <xdr:row>31</xdr:row>
      <xdr:rowOff>12192</xdr:rowOff>
    </xdr:to>
    <xdr:pic>
      <xdr:nvPicPr>
        <xdr:cNvPr id="2" name="Picture 1">
          <a:extLst>
            <a:ext uri="{FF2B5EF4-FFF2-40B4-BE49-F238E27FC236}">
              <a16:creationId xmlns:a16="http://schemas.microsoft.com/office/drawing/2014/main" id="{2EDB0D43-E469-47B1-AFBC-0CF8A9B3A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411480"/>
          <a:ext cx="3157728" cy="55062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109728</xdr:colOff>
      <xdr:row>16</xdr:row>
      <xdr:rowOff>67056</xdr:rowOff>
    </xdr:to>
    <xdr:pic>
      <xdr:nvPicPr>
        <xdr:cNvPr id="2" name="Picture 1">
          <a:extLst>
            <a:ext uri="{FF2B5EF4-FFF2-40B4-BE49-F238E27FC236}">
              <a16:creationId xmlns:a16="http://schemas.microsoft.com/office/drawing/2014/main" id="{FEE6B5A6-2378-4145-9F80-D289C00BD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3157728" cy="27340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7620</xdr:colOff>
      <xdr:row>2</xdr:row>
      <xdr:rowOff>0</xdr:rowOff>
    </xdr:from>
    <xdr:to>
      <xdr:col>6</xdr:col>
      <xdr:colOff>117348</xdr:colOff>
      <xdr:row>34</xdr:row>
      <xdr:rowOff>103632</xdr:rowOff>
    </xdr:to>
    <xdr:pic>
      <xdr:nvPicPr>
        <xdr:cNvPr id="2" name="Picture 1">
          <a:extLst>
            <a:ext uri="{FF2B5EF4-FFF2-40B4-BE49-F238E27FC236}">
              <a16:creationId xmlns:a16="http://schemas.microsoft.com/office/drawing/2014/main" id="{B0D2C01F-2FA3-424D-AF8D-0D4F18ED26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1000"/>
          <a:ext cx="3157728" cy="61996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175260</xdr:rowOff>
    </xdr:from>
    <xdr:to>
      <xdr:col>6</xdr:col>
      <xdr:colOff>109728</xdr:colOff>
      <xdr:row>19</xdr:row>
      <xdr:rowOff>65532</xdr:rowOff>
    </xdr:to>
    <xdr:pic>
      <xdr:nvPicPr>
        <xdr:cNvPr id="2" name="Picture 1">
          <a:extLst>
            <a:ext uri="{FF2B5EF4-FFF2-40B4-BE49-F238E27FC236}">
              <a16:creationId xmlns:a16="http://schemas.microsoft.com/office/drawing/2014/main" id="{4CB14879-4DB1-4376-BEFD-437DE09C7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65760"/>
          <a:ext cx="3157728" cy="331927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7620</xdr:colOff>
      <xdr:row>2</xdr:row>
      <xdr:rowOff>7620</xdr:rowOff>
    </xdr:from>
    <xdr:to>
      <xdr:col>6</xdr:col>
      <xdr:colOff>117348</xdr:colOff>
      <xdr:row>17</xdr:row>
      <xdr:rowOff>25908</xdr:rowOff>
    </xdr:to>
    <xdr:pic>
      <xdr:nvPicPr>
        <xdr:cNvPr id="2" name="Picture 1">
          <a:extLst>
            <a:ext uri="{FF2B5EF4-FFF2-40B4-BE49-F238E27FC236}">
              <a16:creationId xmlns:a16="http://schemas.microsoft.com/office/drawing/2014/main" id="{C94F1D62-D285-49A8-92A3-AB570D8BC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8620"/>
          <a:ext cx="3157728" cy="28757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7620</xdr:colOff>
      <xdr:row>2</xdr:row>
      <xdr:rowOff>15240</xdr:rowOff>
    </xdr:from>
    <xdr:to>
      <xdr:col>10</xdr:col>
      <xdr:colOff>320040</xdr:colOff>
      <xdr:row>23</xdr:row>
      <xdr:rowOff>180638</xdr:rowOff>
    </xdr:to>
    <xdr:pic>
      <xdr:nvPicPr>
        <xdr:cNvPr id="2" name="Picture 1">
          <a:extLst>
            <a:ext uri="{FF2B5EF4-FFF2-40B4-BE49-F238E27FC236}">
              <a16:creationId xmlns:a16="http://schemas.microsoft.com/office/drawing/2014/main" id="{3B2D4938-5A15-42E7-9F27-0C4A6CB70AE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13"/>
        <a:stretch/>
      </xdr:blipFill>
      <xdr:spPr bwMode="auto">
        <a:xfrm>
          <a:off x="617220" y="396240"/>
          <a:ext cx="5798820" cy="416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15240</xdr:colOff>
      <xdr:row>2</xdr:row>
      <xdr:rowOff>7620</xdr:rowOff>
    </xdr:from>
    <xdr:to>
      <xdr:col>6</xdr:col>
      <xdr:colOff>124968</xdr:colOff>
      <xdr:row>17</xdr:row>
      <xdr:rowOff>32004</xdr:rowOff>
    </xdr:to>
    <xdr:pic>
      <xdr:nvPicPr>
        <xdr:cNvPr id="2" name="Picture 1">
          <a:extLst>
            <a:ext uri="{FF2B5EF4-FFF2-40B4-BE49-F238E27FC236}">
              <a16:creationId xmlns:a16="http://schemas.microsoft.com/office/drawing/2014/main" id="{2BBA08BE-088E-409C-82BC-AE00DEA22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388620"/>
          <a:ext cx="3157728" cy="288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601980</xdr:colOff>
      <xdr:row>2</xdr:row>
      <xdr:rowOff>0</xdr:rowOff>
    </xdr:from>
    <xdr:to>
      <xdr:col>11</xdr:col>
      <xdr:colOff>382524</xdr:colOff>
      <xdr:row>25</xdr:row>
      <xdr:rowOff>158496</xdr:rowOff>
    </xdr:to>
    <xdr:pic>
      <xdr:nvPicPr>
        <xdr:cNvPr id="2" name="Picture 1">
          <a:extLst>
            <a:ext uri="{FF2B5EF4-FFF2-40B4-BE49-F238E27FC236}">
              <a16:creationId xmlns:a16="http://schemas.microsoft.com/office/drawing/2014/main" id="{BE93BD39-32C2-47D4-8AF3-31B0CC4EB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 y="381000"/>
          <a:ext cx="6486144" cy="4539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196214</xdr:colOff>
      <xdr:row>2</xdr:row>
      <xdr:rowOff>24765</xdr:rowOff>
    </xdr:from>
    <xdr:ext cx="4204335" cy="3100494"/>
    <xdr:pic>
      <xdr:nvPicPr>
        <xdr:cNvPr id="2" name="Picture 1">
          <a:extLst>
            <a:ext uri="{FF2B5EF4-FFF2-40B4-BE49-F238E27FC236}">
              <a16:creationId xmlns:a16="http://schemas.microsoft.com/office/drawing/2014/main" id="{EFBFE570-A68A-4E66-BB81-E8F07D4D3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214" y="405765"/>
          <a:ext cx="4204335" cy="31004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45720</xdr:colOff>
      <xdr:row>2</xdr:row>
      <xdr:rowOff>22860</xdr:rowOff>
    </xdr:from>
    <xdr:ext cx="3157728" cy="4227576"/>
    <xdr:pic>
      <xdr:nvPicPr>
        <xdr:cNvPr id="2" name="Picture 1">
          <a:extLst>
            <a:ext uri="{FF2B5EF4-FFF2-40B4-BE49-F238E27FC236}">
              <a16:creationId xmlns:a16="http://schemas.microsoft.com/office/drawing/2014/main" id="{5C398A05-F98B-47FE-A779-F5BC50986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5320" y="403860"/>
          <a:ext cx="3157728" cy="422757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198119</xdr:colOff>
      <xdr:row>2</xdr:row>
      <xdr:rowOff>26669</xdr:rowOff>
    </xdr:from>
    <xdr:ext cx="3954781" cy="3840260"/>
    <xdr:pic>
      <xdr:nvPicPr>
        <xdr:cNvPr id="2" name="Picture 1">
          <a:extLst>
            <a:ext uri="{FF2B5EF4-FFF2-40B4-BE49-F238E27FC236}">
              <a16:creationId xmlns:a16="http://schemas.microsoft.com/office/drawing/2014/main" id="{DF4F2C0A-7606-46AA-B62A-114B0CE21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19" y="407669"/>
          <a:ext cx="3954781" cy="384026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22860</xdr:colOff>
      <xdr:row>2</xdr:row>
      <xdr:rowOff>7620</xdr:rowOff>
    </xdr:from>
    <xdr:ext cx="3157728" cy="7956804"/>
    <xdr:pic>
      <xdr:nvPicPr>
        <xdr:cNvPr id="2" name="Picture 1">
          <a:extLst>
            <a:ext uri="{FF2B5EF4-FFF2-40B4-BE49-F238E27FC236}">
              <a16:creationId xmlns:a16="http://schemas.microsoft.com/office/drawing/2014/main" id="{FD117129-6390-4428-A688-4C6B2DFF1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460" y="388620"/>
          <a:ext cx="3157728" cy="795680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93345</xdr:colOff>
      <xdr:row>1</xdr:row>
      <xdr:rowOff>161925</xdr:rowOff>
    </xdr:from>
    <xdr:ext cx="3450336" cy="7016496"/>
    <xdr:pic>
      <xdr:nvPicPr>
        <xdr:cNvPr id="2" name="Picture 1">
          <a:extLst>
            <a:ext uri="{FF2B5EF4-FFF2-40B4-BE49-F238E27FC236}">
              <a16:creationId xmlns:a16="http://schemas.microsoft.com/office/drawing/2014/main" id="{6A750B4C-C6DC-447D-8786-58F7747637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 y="352425"/>
          <a:ext cx="3450336" cy="701649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2</xdr:row>
      <xdr:rowOff>28575</xdr:rowOff>
    </xdr:from>
    <xdr:to>
      <xdr:col>10</xdr:col>
      <xdr:colOff>580644</xdr:colOff>
      <xdr:row>15</xdr:row>
      <xdr:rowOff>106299</xdr:rowOff>
    </xdr:to>
    <xdr:pic>
      <xdr:nvPicPr>
        <xdr:cNvPr id="2" name="Picture 1">
          <a:extLst>
            <a:ext uri="{FF2B5EF4-FFF2-40B4-BE49-F238E27FC236}">
              <a16:creationId xmlns:a16="http://schemas.microsoft.com/office/drawing/2014/main" id="{4908E5AF-A83B-4CB9-B092-7E7D652147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409575"/>
          <a:ext cx="6486144" cy="25542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133350</xdr:colOff>
      <xdr:row>32</xdr:row>
      <xdr:rowOff>114300</xdr:rowOff>
    </xdr:to>
    <xdr:pic>
      <xdr:nvPicPr>
        <xdr:cNvPr id="2" name="Picture 1">
          <a:extLst>
            <a:ext uri="{FF2B5EF4-FFF2-40B4-BE49-F238E27FC236}">
              <a16:creationId xmlns:a16="http://schemas.microsoft.com/office/drawing/2014/main" id="{2374C309-0A0A-4FCF-9299-655B5CBCC0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68" b="33129"/>
        <a:stretch/>
      </xdr:blipFill>
      <xdr:spPr>
        <a:xfrm>
          <a:off x="609600" y="381000"/>
          <a:ext cx="3181350" cy="582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dfeesudb\stfdir\output\roee_c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e_c01"/>
      <sheetName val="Contents"/>
      <sheetName val="Chapter 7 - Charts"/>
      <sheetName val="Chapter 5 - Charts"/>
      <sheetName val="Chapter 3 - Charts"/>
      <sheetName val="Chapter 4 - Charts"/>
      <sheetName val="Chapter 2 - Charts"/>
      <sheetName val="Chapter_7_-_Charts"/>
      <sheetName val="Chapter_5_-_Charts"/>
      <sheetName val="Chapter_3_-_Charts"/>
      <sheetName val="Chapter_4_-_Charts"/>
      <sheetName val="Chapter_2_-_Charts"/>
      <sheetName val="Chapter_7_-_Charts1"/>
      <sheetName val="Chapter_5_-_Charts1"/>
      <sheetName val="Chapter_3_-_Charts1"/>
      <sheetName val="Chapter_4_-_Charts1"/>
      <sheetName val="Chapter_2_-_Charts1"/>
      <sheetName val="Chapter_7_-_Charts2"/>
      <sheetName val="Chapter_5_-_Charts2"/>
      <sheetName val="Chapter_3_-_Charts2"/>
      <sheetName val="Chapter_4_-_Charts2"/>
      <sheetName val="Chapter_2_-_Charts2"/>
      <sheetName val="Chapter_7_-_Charts3"/>
      <sheetName val="Chapter_5_-_Charts3"/>
      <sheetName val="Chapter_3_-_Charts3"/>
      <sheetName val="Chapter_4_-_Charts3"/>
      <sheetName val="Chapter_2_-_Charts3"/>
    </sheetNames>
    <sheetDataSet>
      <sheetData sheetId="0" refreshError="1"/>
      <sheetData sheetId="1" refreshError="1"/>
      <sheetData sheetId="2" refreshError="1">
        <row r="25">
          <cell r="D25" t="str">
            <v>Chart 7.1.   Regional economic activity rates, 1971-2010</v>
          </cell>
        </row>
        <row r="26">
          <cell r="D26" t="str">
            <v>All Regions</v>
          </cell>
        </row>
        <row r="27">
          <cell r="D27" t="str">
            <v>Total Employment</v>
          </cell>
        </row>
        <row r="67">
          <cell r="D67" t="str">
            <v>Chart 7.2.   Regional unemployment rates, 1971-2010</v>
          </cell>
        </row>
        <row r="68">
          <cell r="D68" t="str">
            <v>All Regions</v>
          </cell>
        </row>
        <row r="69">
          <cell r="D69" t="str">
            <v>Total Employment</v>
          </cell>
        </row>
        <row r="366">
          <cell r="D366" t="str">
            <v>Chart 7.6.b. (a)   Employment Levels by Broad Industrial Sector</v>
          </cell>
        </row>
        <row r="367">
          <cell r="D367" t="str">
            <v>East</v>
          </cell>
        </row>
        <row r="368">
          <cell r="D368" t="str">
            <v>Total Employment</v>
          </cell>
        </row>
        <row r="410">
          <cell r="D410" t="str">
            <v>Chart 7.7.b. (a)   Employment Levels by Broad Industrial Sector</v>
          </cell>
        </row>
        <row r="411">
          <cell r="D411" t="str">
            <v>North West</v>
          </cell>
        </row>
        <row r="412">
          <cell r="D412" t="str">
            <v>Total Employment</v>
          </cell>
        </row>
        <row r="454">
          <cell r="D454" t="str">
            <v>Chart 7.5.b. (b)   Employment Growth by Broad Industrial Sector</v>
          </cell>
        </row>
        <row r="455">
          <cell r="D455" t="str">
            <v>London</v>
          </cell>
        </row>
        <row r="456">
          <cell r="D456" t="str">
            <v>Total Employment</v>
          </cell>
        </row>
        <row r="499">
          <cell r="D499" t="str">
            <v>Chart 7.6.b. (b)   Employment Growth by Broad Industrial Sector</v>
          </cell>
        </row>
        <row r="500">
          <cell r="D500" t="str">
            <v>East</v>
          </cell>
        </row>
        <row r="501">
          <cell r="D501" t="str">
            <v>Total Employment</v>
          </cell>
        </row>
        <row r="543">
          <cell r="D543" t="str">
            <v>Chart 7.7.b. (b)   Employment Growth by Broad Industrial Sector</v>
          </cell>
        </row>
        <row r="544">
          <cell r="D544" t="str">
            <v>North West</v>
          </cell>
        </row>
        <row r="545">
          <cell r="D545" t="str">
            <v>Total Employment</v>
          </cell>
        </row>
        <row r="843">
          <cell r="D843" t="str">
            <v xml:space="preserve">Chart 7.10.a  Employment profiles by gender in the 'Distribution &amp; Transport, etc.' sector. </v>
          </cell>
        </row>
        <row r="844">
          <cell r="D844" t="str">
            <v>South West</v>
          </cell>
        </row>
        <row r="845">
          <cell r="D845" t="str">
            <v>Males</v>
          </cell>
        </row>
        <row r="886">
          <cell r="D886" t="str">
            <v xml:space="preserve">Chart 7.10.b  Employment profiles by gender in the 'Distribution &amp; Transport, etc.' sector. </v>
          </cell>
        </row>
        <row r="887">
          <cell r="D887" t="str">
            <v>South West</v>
          </cell>
        </row>
        <row r="888">
          <cell r="D888" t="str">
            <v>Females</v>
          </cell>
        </row>
        <row r="931">
          <cell r="D931" t="str">
            <v>Chart 7.11.a  Changing Occupational Profile of employment in Banking &amp; Business Services</v>
          </cell>
        </row>
        <row r="932">
          <cell r="D932" t="str">
            <v>London</v>
          </cell>
        </row>
        <row r="976">
          <cell r="D976" t="str">
            <v>Chart 7.11.b  Changing Occupational Profile of employment in Banking &amp; Business Services</v>
          </cell>
        </row>
        <row r="977">
          <cell r="D977" t="str">
            <v>Yorkshire &amp; the Humber</v>
          </cell>
        </row>
        <row r="1021">
          <cell r="D1021" t="str">
            <v>Chart 7.12.a.  Changing occupational profile of employment in Engineering</v>
          </cell>
        </row>
        <row r="1022">
          <cell r="D1022" t="str">
            <v>South East</v>
          </cell>
        </row>
        <row r="1065">
          <cell r="D1065" t="str">
            <v>Chart 7.12.b.  Changing occupational profile of employment in Engineering</v>
          </cell>
        </row>
        <row r="1066">
          <cell r="D1066" t="str">
            <v>West Midlands</v>
          </cell>
        </row>
        <row r="1110">
          <cell r="D1110" t="str">
            <v>Chart 7.12.c.  Changing occupational profile of employment in Engineering</v>
          </cell>
        </row>
        <row r="1111">
          <cell r="D1111" t="str">
            <v>Wales</v>
          </cell>
        </row>
      </sheetData>
      <sheetData sheetId="3" refreshError="1">
        <row r="25">
          <cell r="D25" t="str">
            <v>Chart 5.1.  Qualification Structure, 1979-1998 [% of total employment]</v>
          </cell>
        </row>
        <row r="26">
          <cell r="D26" t="str">
            <v>United Kingdom</v>
          </cell>
        </row>
        <row r="27">
          <cell r="D27" t="str">
            <v>Total Employment</v>
          </cell>
        </row>
        <row r="62">
          <cell r="D62" t="str">
            <v>Source: Labour Force Survey</v>
          </cell>
        </row>
        <row r="71">
          <cell r="D71" t="str">
            <v>Chart 5.2. (a)  Change in Employment Shares, 1979 - 1998 [% of total employment]</v>
          </cell>
        </row>
        <row r="72">
          <cell r="D72" t="str">
            <v>United Kingdom</v>
          </cell>
        </row>
        <row r="73">
          <cell r="D73" t="str">
            <v>Total Employment</v>
          </cell>
        </row>
        <row r="75">
          <cell r="AJ75">
            <v>2531.5990000000002</v>
          </cell>
          <cell r="AK75">
            <v>4287.2929999999997</v>
          </cell>
        </row>
        <row r="76">
          <cell r="AJ76">
            <v>1804.5730000000001</v>
          </cell>
          <cell r="AK76">
            <v>2817.6059999999998</v>
          </cell>
        </row>
        <row r="77">
          <cell r="AJ77">
            <v>1520.395</v>
          </cell>
          <cell r="AK77">
            <v>2662.07</v>
          </cell>
        </row>
        <row r="78">
          <cell r="AJ78">
            <v>4189.2690000000002</v>
          </cell>
          <cell r="AK78">
            <v>3973.6420000000007</v>
          </cell>
        </row>
        <row r="79">
          <cell r="AJ79">
            <v>4706.652</v>
          </cell>
          <cell r="AK79">
            <v>3247.0230000000001</v>
          </cell>
        </row>
        <row r="80">
          <cell r="AJ80">
            <v>1555.508</v>
          </cell>
          <cell r="AK80">
            <v>2827.058</v>
          </cell>
        </row>
        <row r="81">
          <cell r="AJ81">
            <v>999.12599999999998</v>
          </cell>
          <cell r="AK81">
            <v>1782.453</v>
          </cell>
        </row>
        <row r="82">
          <cell r="AJ82">
            <v>3585.4629999999997</v>
          </cell>
          <cell r="AK82">
            <v>2524.634</v>
          </cell>
        </row>
        <row r="83">
          <cell r="AJ83">
            <v>2810.288</v>
          </cell>
          <cell r="AK83">
            <v>2123.3029999999999</v>
          </cell>
        </row>
        <row r="84">
          <cell r="AJ84">
            <v>0</v>
          </cell>
          <cell r="AK84">
            <v>115.41700000000002</v>
          </cell>
        </row>
        <row r="85">
          <cell r="AJ85">
            <v>23702.873</v>
          </cell>
          <cell r="AK85">
            <v>26360.499000000003</v>
          </cell>
        </row>
        <row r="108">
          <cell r="D108" t="str">
            <v>Source: Labour Force Survey</v>
          </cell>
        </row>
        <row r="118">
          <cell r="D118" t="str">
            <v>Chart 5.2. (b)  Change in Employment Shares, 1983 - 1998 [% of total employment]</v>
          </cell>
        </row>
        <row r="119">
          <cell r="D119" t="str">
            <v>United Kingdom</v>
          </cell>
        </row>
        <row r="120">
          <cell r="D120" t="str">
            <v>Total Employment</v>
          </cell>
        </row>
        <row r="530">
          <cell r="D530" t="str">
            <v>Chart 5.3.  Change in Employment by Qualification, 1983 - 1998</v>
          </cell>
        </row>
        <row r="531">
          <cell r="D531" t="str">
            <v>United Kingdom</v>
          </cell>
        </row>
        <row r="532">
          <cell r="D532" t="str">
            <v>Total Employment</v>
          </cell>
        </row>
        <row r="567">
          <cell r="D567" t="str">
            <v>Source: Labour Force Survey</v>
          </cell>
        </row>
      </sheetData>
      <sheetData sheetId="4" refreshError="1">
        <row r="118">
          <cell r="D118" t="str">
            <v>Chart 3.4.  Change in Employment Structure, 1981-2010</v>
          </cell>
        </row>
        <row r="119">
          <cell r="D119" t="str">
            <v>United Kingdom</v>
          </cell>
        </row>
        <row r="120">
          <cell r="D120" t="str">
            <v>Total Employment</v>
          </cell>
        </row>
        <row r="599">
          <cell r="D599" t="str">
            <v>Chart 3.4.  Change in Employmend Broad by sector, 1981 - 2010</v>
          </cell>
        </row>
      </sheetData>
      <sheetData sheetId="5" refreshError="1">
        <row r="25">
          <cell r="D25" t="str">
            <v>Chart 4.2.(a)  Occupational Change, 1999-2010</v>
          </cell>
        </row>
        <row r="26">
          <cell r="D26" t="str">
            <v>United Kingdom</v>
          </cell>
        </row>
        <row r="27">
          <cell r="D27" t="str">
            <v>Total Employment</v>
          </cell>
        </row>
        <row r="62">
          <cell r="D62" t="str">
            <v>Source: CE/IER estimates, F92F9 Forecast</v>
          </cell>
        </row>
        <row r="71">
          <cell r="D71" t="str">
            <v>Chart 4.3.(a)  Occupational Change, 1999-2010</v>
          </cell>
        </row>
        <row r="72">
          <cell r="D72" t="str">
            <v>United Kingdom</v>
          </cell>
        </row>
        <row r="73">
          <cell r="D73" t="str">
            <v>Male Employment</v>
          </cell>
        </row>
        <row r="108">
          <cell r="D108" t="str">
            <v>Source: CE/IER estimates, F92F9 Forecast</v>
          </cell>
        </row>
        <row r="118">
          <cell r="D118" t="str">
            <v>Chart 4.4.(a)  Occupational Change, 1999-2010</v>
          </cell>
        </row>
        <row r="119">
          <cell r="D119" t="str">
            <v>United Kingdom</v>
          </cell>
        </row>
        <row r="120">
          <cell r="D120" t="str">
            <v>Female Employment</v>
          </cell>
        </row>
        <row r="155">
          <cell r="D155" t="str">
            <v>Source: CE/IER estimates, F92F9 Forecast</v>
          </cell>
        </row>
        <row r="165">
          <cell r="D165" t="str">
            <v>Chart 4.2.(b)  Occupational Change by Status, 1999-2010</v>
          </cell>
        </row>
        <row r="166">
          <cell r="D166" t="str">
            <v>United Kingdom</v>
          </cell>
        </row>
        <row r="167">
          <cell r="D167" t="str">
            <v>Total Employment</v>
          </cell>
        </row>
        <row r="209">
          <cell r="D209" t="str">
            <v>Source: CE/IER estimates, F92F9 Forecast</v>
          </cell>
        </row>
        <row r="216">
          <cell r="D216" t="str">
            <v>Chart 4.3.(b)  Occupational Change by Status, 1999-2010</v>
          </cell>
        </row>
        <row r="217">
          <cell r="D217" t="str">
            <v>United Kingdom</v>
          </cell>
        </row>
        <row r="218">
          <cell r="D218" t="str">
            <v>Male Employment</v>
          </cell>
        </row>
        <row r="260">
          <cell r="D260" t="str">
            <v>Source: CE/IER estimates, F92F9 Forecast</v>
          </cell>
        </row>
        <row r="267">
          <cell r="D267" t="str">
            <v>Chart 4.4.(b)  Occupational Change by Status, 1999-2010</v>
          </cell>
        </row>
        <row r="268">
          <cell r="D268" t="str">
            <v>United Kingdom</v>
          </cell>
        </row>
        <row r="269">
          <cell r="D269" t="str">
            <v>Female Employment</v>
          </cell>
        </row>
        <row r="311">
          <cell r="D311" t="str">
            <v>Source: CE/IER estimates, F92F9 Forecast</v>
          </cell>
        </row>
      </sheetData>
      <sheetData sheetId="6" refreshError="1">
        <row r="71">
          <cell r="D71" t="str">
            <v>Chart 2.2.  Growth in  Unemployment, Employment &amp; Labour Force, 1999-2010</v>
          </cell>
        </row>
        <row r="72">
          <cell r="D72" t="str">
            <v>United Kingdom</v>
          </cell>
        </row>
        <row r="73">
          <cell r="D73" t="str">
            <v>Total Employment</v>
          </cell>
        </row>
        <row r="108">
          <cell r="D108" t="str">
            <v>Source: CE/IER estimates, F02F9 Forecast</v>
          </cell>
        </row>
      </sheetData>
      <sheetData sheetId="7">
        <row r="25">
          <cell r="D25" t="str">
            <v>Chart 7.1.   Regional economic activity rates, 1971-2010</v>
          </cell>
        </row>
      </sheetData>
      <sheetData sheetId="8">
        <row r="25">
          <cell r="D25" t="str">
            <v>Chart 5.1.  Qualification Structure, 1979-1998 [% of total employment]</v>
          </cell>
        </row>
      </sheetData>
      <sheetData sheetId="9">
        <row r="118">
          <cell r="D118" t="str">
            <v>Chart 3.4.  Change in Employment Structure, 1981-2010</v>
          </cell>
        </row>
      </sheetData>
      <sheetData sheetId="10">
        <row r="25">
          <cell r="D25" t="str">
            <v>Chart 4.2.(a)  Occupational Change, 1999-2010</v>
          </cell>
        </row>
      </sheetData>
      <sheetData sheetId="11">
        <row r="71">
          <cell r="D71" t="str">
            <v>Chart 2.2.  Growth in  Unemployment, Employment &amp; Labour Force, 1999-2010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3.bin"/></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thedataservice.org.uk/datadictionary/"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170A-B9F4-4111-A9AC-741C97759E2E}">
  <dimension ref="A9:E275"/>
  <sheetViews>
    <sheetView showGridLines="0" tabSelected="1" zoomScale="85" zoomScaleNormal="85" workbookViewId="0"/>
  </sheetViews>
  <sheetFormatPr defaultColWidth="9.140625" defaultRowHeight="15" x14ac:dyDescent="0.25"/>
  <cols>
    <col min="1" max="1" width="12" style="5" customWidth="1"/>
    <col min="2" max="2" width="135.7109375" style="5" customWidth="1"/>
    <col min="3" max="16384" width="9.140625" style="5"/>
  </cols>
  <sheetData>
    <row r="9" spans="1:2" s="2" customFormat="1" ht="18.75" x14ac:dyDescent="0.25">
      <c r="A9" s="1" t="s">
        <v>0</v>
      </c>
      <c r="B9" s="1" t="s">
        <v>1</v>
      </c>
    </row>
    <row r="10" spans="1:2" s="2" customFormat="1" x14ac:dyDescent="0.25"/>
    <row r="11" spans="1:2" s="3" customFormat="1" ht="15.75" x14ac:dyDescent="0.25">
      <c r="A11" s="3" t="s">
        <v>2</v>
      </c>
      <c r="B11" s="3" t="s">
        <v>3</v>
      </c>
    </row>
    <row r="12" spans="1:2" x14ac:dyDescent="0.25">
      <c r="A12" s="4">
        <v>1.1000000000000001</v>
      </c>
      <c r="B12" s="27" t="s">
        <v>2424</v>
      </c>
    </row>
    <row r="13" spans="1:2" x14ac:dyDescent="0.25">
      <c r="A13" s="6">
        <v>1.2</v>
      </c>
      <c r="B13" s="3325" t="s">
        <v>2609</v>
      </c>
    </row>
    <row r="14" spans="1:2" x14ac:dyDescent="0.25">
      <c r="A14" s="6">
        <v>1.3</v>
      </c>
      <c r="B14" s="27" t="s">
        <v>4</v>
      </c>
    </row>
    <row r="15" spans="1:2" x14ac:dyDescent="0.25">
      <c r="A15" s="7">
        <v>1.4</v>
      </c>
      <c r="B15" s="27" t="s">
        <v>2425</v>
      </c>
    </row>
    <row r="16" spans="1:2" x14ac:dyDescent="0.25">
      <c r="A16" s="6">
        <v>1.5</v>
      </c>
      <c r="B16" s="27" t="s">
        <v>2426</v>
      </c>
    </row>
    <row r="17" spans="1:3" x14ac:dyDescent="0.25">
      <c r="A17" s="6">
        <v>1.6</v>
      </c>
      <c r="B17" s="27" t="s">
        <v>2427</v>
      </c>
    </row>
    <row r="18" spans="1:3" x14ac:dyDescent="0.25">
      <c r="A18" s="6">
        <v>1.7</v>
      </c>
      <c r="B18" s="27" t="s">
        <v>5</v>
      </c>
    </row>
    <row r="20" spans="1:3" s="3" customFormat="1" ht="15.75" x14ac:dyDescent="0.25">
      <c r="A20" s="3" t="s">
        <v>6</v>
      </c>
      <c r="B20" s="3" t="s">
        <v>7</v>
      </c>
    </row>
    <row r="21" spans="1:3" x14ac:dyDescent="0.25">
      <c r="A21" s="6">
        <v>2.1</v>
      </c>
      <c r="B21" s="23" t="s">
        <v>8</v>
      </c>
    </row>
    <row r="22" spans="1:3" x14ac:dyDescent="0.25">
      <c r="A22" s="6">
        <v>2.2000000000000002</v>
      </c>
      <c r="B22" s="24" t="s">
        <v>9</v>
      </c>
      <c r="C22" s="8"/>
    </row>
    <row r="23" spans="1:3" x14ac:dyDescent="0.25">
      <c r="A23" s="6">
        <v>2.2999999999999998</v>
      </c>
      <c r="B23" s="24" t="s">
        <v>2428</v>
      </c>
      <c r="C23" s="8"/>
    </row>
    <row r="24" spans="1:3" x14ac:dyDescent="0.25">
      <c r="A24" s="6">
        <v>2.4</v>
      </c>
      <c r="B24" s="27" t="s">
        <v>69</v>
      </c>
    </row>
    <row r="25" spans="1:3" x14ac:dyDescent="0.25">
      <c r="A25" s="6">
        <v>2.5</v>
      </c>
      <c r="B25" s="27" t="s">
        <v>2429</v>
      </c>
    </row>
    <row r="26" spans="1:3" x14ac:dyDescent="0.25">
      <c r="A26" s="6">
        <v>2.6</v>
      </c>
      <c r="B26" s="27" t="s">
        <v>70</v>
      </c>
    </row>
    <row r="27" spans="1:3" x14ac:dyDescent="0.25">
      <c r="A27" s="6">
        <v>2.7</v>
      </c>
      <c r="B27" s="27" t="s">
        <v>71</v>
      </c>
    </row>
    <row r="28" spans="1:3" x14ac:dyDescent="0.25">
      <c r="A28" s="6">
        <v>2.8</v>
      </c>
      <c r="B28" s="27" t="s">
        <v>72</v>
      </c>
    </row>
    <row r="29" spans="1:3" x14ac:dyDescent="0.25">
      <c r="A29" s="6">
        <v>2.9</v>
      </c>
      <c r="B29" s="27" t="s">
        <v>73</v>
      </c>
    </row>
    <row r="30" spans="1:3" x14ac:dyDescent="0.25">
      <c r="A30" s="9">
        <v>2.1</v>
      </c>
      <c r="B30" s="27" t="s">
        <v>74</v>
      </c>
    </row>
    <row r="31" spans="1:3" x14ac:dyDescent="0.25">
      <c r="A31" s="6">
        <v>2.11</v>
      </c>
      <c r="B31" s="28" t="s">
        <v>75</v>
      </c>
    </row>
    <row r="32" spans="1:3" x14ac:dyDescent="0.25">
      <c r="A32" s="7">
        <v>2.12</v>
      </c>
      <c r="B32" s="27" t="s">
        <v>76</v>
      </c>
    </row>
    <row r="33" spans="1:2" x14ac:dyDescent="0.25">
      <c r="A33" s="6">
        <v>2.13</v>
      </c>
      <c r="B33" s="27" t="s">
        <v>77</v>
      </c>
    </row>
    <row r="34" spans="1:2" x14ac:dyDescent="0.25">
      <c r="A34" s="9">
        <v>2.14</v>
      </c>
      <c r="B34" s="27" t="s">
        <v>78</v>
      </c>
    </row>
    <row r="35" spans="1:2" x14ac:dyDescent="0.25">
      <c r="A35" s="6">
        <v>2.15</v>
      </c>
      <c r="B35" s="27" t="s">
        <v>79</v>
      </c>
    </row>
    <row r="36" spans="1:2" x14ac:dyDescent="0.25">
      <c r="A36" s="9">
        <v>2.16</v>
      </c>
      <c r="B36" s="27" t="s">
        <v>80</v>
      </c>
    </row>
    <row r="37" spans="1:2" x14ac:dyDescent="0.25">
      <c r="A37" s="6">
        <v>2.17</v>
      </c>
      <c r="B37" s="27" t="s">
        <v>81</v>
      </c>
    </row>
    <row r="38" spans="1:2" x14ac:dyDescent="0.25">
      <c r="A38" s="9">
        <v>2.1800000000000002</v>
      </c>
      <c r="B38" s="27" t="s">
        <v>2430</v>
      </c>
    </row>
    <row r="39" spans="1:2" x14ac:dyDescent="0.25">
      <c r="A39" s="10"/>
    </row>
    <row r="40" spans="1:2" s="3" customFormat="1" ht="15.75" x14ac:dyDescent="0.25">
      <c r="A40" s="3" t="s">
        <v>10</v>
      </c>
      <c r="B40" s="3" t="s">
        <v>11</v>
      </c>
    </row>
    <row r="41" spans="1:2" x14ac:dyDescent="0.25">
      <c r="A41" s="6">
        <v>3.1</v>
      </c>
      <c r="B41" s="3471" t="s">
        <v>12</v>
      </c>
    </row>
    <row r="42" spans="1:2" x14ac:dyDescent="0.25">
      <c r="A42" s="6">
        <v>3.2</v>
      </c>
      <c r="B42" s="3471" t="s">
        <v>86</v>
      </c>
    </row>
    <row r="43" spans="1:2" x14ac:dyDescent="0.25">
      <c r="A43" s="6">
        <v>3.3</v>
      </c>
      <c r="B43" s="3471" t="s">
        <v>2431</v>
      </c>
    </row>
    <row r="44" spans="1:2" x14ac:dyDescent="0.25">
      <c r="A44" s="6">
        <v>3.4</v>
      </c>
      <c r="B44" s="25" t="s">
        <v>2727</v>
      </c>
    </row>
    <row r="45" spans="1:2" x14ac:dyDescent="0.25">
      <c r="A45" s="6">
        <v>3.5</v>
      </c>
      <c r="B45" s="3546" t="s">
        <v>87</v>
      </c>
    </row>
    <row r="46" spans="1:2" x14ac:dyDescent="0.25">
      <c r="A46" s="6">
        <v>3.6</v>
      </c>
      <c r="B46" s="3471" t="s">
        <v>88</v>
      </c>
    </row>
    <row r="47" spans="1:2" x14ac:dyDescent="0.25">
      <c r="A47" s="6">
        <v>3.7</v>
      </c>
      <c r="B47" s="3471" t="s">
        <v>2728</v>
      </c>
    </row>
    <row r="48" spans="1:2" x14ac:dyDescent="0.25">
      <c r="A48" s="6">
        <v>3.8</v>
      </c>
      <c r="B48" s="3471" t="s">
        <v>2729</v>
      </c>
    </row>
    <row r="49" spans="1:5" x14ac:dyDescent="0.25">
      <c r="A49" s="6">
        <v>3.9</v>
      </c>
      <c r="B49" s="25" t="s">
        <v>2730</v>
      </c>
      <c r="C49" s="66"/>
    </row>
    <row r="50" spans="1:5" x14ac:dyDescent="0.25">
      <c r="A50" s="9">
        <v>3.1</v>
      </c>
      <c r="B50" s="25" t="s">
        <v>2731</v>
      </c>
      <c r="C50" s="66"/>
    </row>
    <row r="51" spans="1:5" x14ac:dyDescent="0.25">
      <c r="A51" s="6">
        <v>3.11</v>
      </c>
      <c r="B51" s="25" t="s">
        <v>2732</v>
      </c>
      <c r="C51" s="66"/>
    </row>
    <row r="52" spans="1:5" x14ac:dyDescent="0.25">
      <c r="A52" s="6">
        <v>3.12</v>
      </c>
      <c r="B52" s="25" t="s">
        <v>2733</v>
      </c>
      <c r="D52" s="66"/>
    </row>
    <row r="53" spans="1:5" x14ac:dyDescent="0.25">
      <c r="A53" s="6">
        <v>3.13</v>
      </c>
      <c r="B53" s="25" t="s">
        <v>2432</v>
      </c>
      <c r="C53" s="67"/>
    </row>
    <row r="54" spans="1:5" x14ac:dyDescent="0.25">
      <c r="A54" s="6">
        <v>3.14</v>
      </c>
      <c r="B54" s="25" t="s">
        <v>2734</v>
      </c>
      <c r="C54" s="67"/>
    </row>
    <row r="55" spans="1:5" x14ac:dyDescent="0.25">
      <c r="A55" s="6">
        <v>3.15</v>
      </c>
      <c r="B55" s="3471" t="s">
        <v>2735</v>
      </c>
      <c r="C55" s="253"/>
    </row>
    <row r="56" spans="1:5" x14ac:dyDescent="0.25">
      <c r="A56" s="6">
        <v>3.16</v>
      </c>
      <c r="B56" s="3471" t="s">
        <v>2736</v>
      </c>
      <c r="C56" s="253"/>
    </row>
    <row r="57" spans="1:5" x14ac:dyDescent="0.25">
      <c r="A57" s="6">
        <v>3.17</v>
      </c>
      <c r="B57" s="3471" t="s">
        <v>2433</v>
      </c>
      <c r="C57" s="253"/>
    </row>
    <row r="58" spans="1:5" x14ac:dyDescent="0.25">
      <c r="A58" s="6">
        <v>3.18</v>
      </c>
      <c r="B58" s="3471" t="s">
        <v>13</v>
      </c>
    </row>
    <row r="59" spans="1:5" x14ac:dyDescent="0.25">
      <c r="A59" s="6">
        <v>3.19</v>
      </c>
      <c r="B59" s="3471" t="s">
        <v>2737</v>
      </c>
      <c r="C59" s="253"/>
    </row>
    <row r="60" spans="1:5" x14ac:dyDescent="0.25">
      <c r="A60" s="9">
        <v>3.2</v>
      </c>
      <c r="B60" s="3471" t="s">
        <v>89</v>
      </c>
      <c r="C60" s="253"/>
    </row>
    <row r="61" spans="1:5" x14ac:dyDescent="0.25">
      <c r="A61" s="6">
        <v>3.21</v>
      </c>
      <c r="B61" s="3471" t="s">
        <v>2738</v>
      </c>
      <c r="E61" s="253"/>
    </row>
    <row r="62" spans="1:5" x14ac:dyDescent="0.25">
      <c r="A62" s="11"/>
    </row>
    <row r="63" spans="1:5" s="12" customFormat="1" ht="15.75" x14ac:dyDescent="0.25">
      <c r="A63" s="3" t="s">
        <v>14</v>
      </c>
      <c r="B63" s="3" t="s">
        <v>15</v>
      </c>
    </row>
    <row r="64" spans="1:5" x14ac:dyDescent="0.25">
      <c r="A64" s="6">
        <v>4.0999999999999996</v>
      </c>
      <c r="B64" s="27" t="s">
        <v>82</v>
      </c>
      <c r="D64" s="66"/>
    </row>
    <row r="65" spans="1:4" x14ac:dyDescent="0.25">
      <c r="A65" s="6">
        <v>4.2</v>
      </c>
      <c r="B65" s="27" t="s">
        <v>83</v>
      </c>
    </row>
    <row r="66" spans="1:4" x14ac:dyDescent="0.25">
      <c r="A66" s="6">
        <v>4.3</v>
      </c>
      <c r="B66" s="27" t="s">
        <v>2434</v>
      </c>
    </row>
    <row r="67" spans="1:4" x14ac:dyDescent="0.25">
      <c r="A67" s="6">
        <v>4.4000000000000004</v>
      </c>
      <c r="B67" s="27" t="s">
        <v>84</v>
      </c>
    </row>
    <row r="68" spans="1:4" x14ac:dyDescent="0.25">
      <c r="A68" s="6">
        <v>4.5</v>
      </c>
      <c r="B68" s="31" t="s">
        <v>85</v>
      </c>
      <c r="C68" s="354"/>
    </row>
    <row r="69" spans="1:4" x14ac:dyDescent="0.25">
      <c r="A69" s="6">
        <v>4.5999999999999996</v>
      </c>
      <c r="B69" s="32" t="s">
        <v>2435</v>
      </c>
    </row>
    <row r="70" spans="1:4" x14ac:dyDescent="0.25">
      <c r="A70" s="6">
        <v>4.7</v>
      </c>
      <c r="B70" s="32" t="s">
        <v>2436</v>
      </c>
      <c r="D70" s="365"/>
    </row>
    <row r="71" spans="1:4" x14ac:dyDescent="0.25">
      <c r="A71" s="6">
        <v>4.8</v>
      </c>
      <c r="B71" s="33" t="s">
        <v>2437</v>
      </c>
      <c r="D71" s="253"/>
    </row>
    <row r="72" spans="1:4" x14ac:dyDescent="0.25">
      <c r="A72" s="6">
        <v>4.9000000000000004</v>
      </c>
      <c r="B72" s="32" t="s">
        <v>2438</v>
      </c>
      <c r="D72" s="365"/>
    </row>
    <row r="73" spans="1:4" x14ac:dyDescent="0.25">
      <c r="A73" s="9">
        <v>4.0999999999999996</v>
      </c>
      <c r="B73" s="34" t="s">
        <v>2439</v>
      </c>
    </row>
    <row r="74" spans="1:4" x14ac:dyDescent="0.25">
      <c r="A74" s="6">
        <v>4.1100000000000003</v>
      </c>
      <c r="B74" s="27" t="s">
        <v>2440</v>
      </c>
    </row>
    <row r="75" spans="1:4" x14ac:dyDescent="0.25">
      <c r="A75" s="6">
        <v>4.12</v>
      </c>
      <c r="B75" s="27" t="s">
        <v>2441</v>
      </c>
    </row>
    <row r="76" spans="1:4" x14ac:dyDescent="0.25">
      <c r="A76" s="7">
        <v>4.13</v>
      </c>
      <c r="B76" s="34" t="s">
        <v>2442</v>
      </c>
      <c r="C76" s="448"/>
    </row>
    <row r="77" spans="1:4" x14ac:dyDescent="0.25">
      <c r="A77" s="6">
        <v>4.1399999999999997</v>
      </c>
      <c r="B77" s="34" t="s">
        <v>2443</v>
      </c>
      <c r="D77" s="448"/>
    </row>
    <row r="78" spans="1:4" x14ac:dyDescent="0.25">
      <c r="A78" s="6">
        <v>4.1500000000000004</v>
      </c>
      <c r="B78" s="32" t="s">
        <v>2444</v>
      </c>
    </row>
    <row r="79" spans="1:4" x14ac:dyDescent="0.25">
      <c r="A79" s="6">
        <v>4.16</v>
      </c>
      <c r="B79" s="27" t="s">
        <v>2445</v>
      </c>
      <c r="C79" s="67"/>
    </row>
    <row r="80" spans="1:4" x14ac:dyDescent="0.25">
      <c r="A80" s="6">
        <v>4.17</v>
      </c>
      <c r="B80" s="27" t="s">
        <v>2446</v>
      </c>
    </row>
    <row r="81" spans="1:2" x14ac:dyDescent="0.25">
      <c r="A81" s="6">
        <v>4.18</v>
      </c>
      <c r="B81" s="27" t="s">
        <v>2447</v>
      </c>
    </row>
    <row r="82" spans="1:2" ht="30" x14ac:dyDescent="0.25">
      <c r="A82" s="6">
        <v>4.1900000000000004</v>
      </c>
      <c r="B82" s="27" t="s">
        <v>2448</v>
      </c>
    </row>
    <row r="83" spans="1:2" x14ac:dyDescent="0.25">
      <c r="A83" s="9">
        <v>4.2</v>
      </c>
      <c r="B83" s="27" t="s">
        <v>2449</v>
      </c>
    </row>
    <row r="85" spans="1:2" s="3" customFormat="1" ht="15.75" x14ac:dyDescent="0.25">
      <c r="A85" s="3" t="s">
        <v>16</v>
      </c>
      <c r="B85" s="3" t="s">
        <v>17</v>
      </c>
    </row>
    <row r="86" spans="1:2" x14ac:dyDescent="0.25">
      <c r="A86" s="14">
        <v>5.0999999999999996</v>
      </c>
      <c r="B86" s="3545" t="s">
        <v>2683</v>
      </c>
    </row>
    <row r="87" spans="1:2" x14ac:dyDescent="0.25">
      <c r="A87" s="4">
        <v>5.2</v>
      </c>
      <c r="B87" t="s">
        <v>18</v>
      </c>
    </row>
    <row r="88" spans="1:2" x14ac:dyDescent="0.25">
      <c r="A88" s="14">
        <v>5.3</v>
      </c>
      <c r="B88" t="s">
        <v>19</v>
      </c>
    </row>
    <row r="89" spans="1:2" x14ac:dyDescent="0.25">
      <c r="A89" s="14">
        <v>5.4</v>
      </c>
      <c r="B89" t="s">
        <v>2684</v>
      </c>
    </row>
    <row r="90" spans="1:2" x14ac:dyDescent="0.25">
      <c r="A90" s="14">
        <v>5.5</v>
      </c>
      <c r="B90" t="s">
        <v>2685</v>
      </c>
    </row>
    <row r="91" spans="1:2" x14ac:dyDescent="0.25">
      <c r="A91" s="14">
        <v>5.6</v>
      </c>
      <c r="B91" t="s">
        <v>2686</v>
      </c>
    </row>
    <row r="92" spans="1:2" x14ac:dyDescent="0.25">
      <c r="A92" s="14">
        <v>5.7</v>
      </c>
      <c r="B92" t="s">
        <v>2687</v>
      </c>
    </row>
    <row r="93" spans="1:2" x14ac:dyDescent="0.25">
      <c r="A93" s="14">
        <v>5.8</v>
      </c>
      <c r="B93" t="s">
        <v>2688</v>
      </c>
    </row>
    <row r="94" spans="1:2" x14ac:dyDescent="0.25">
      <c r="A94" s="4">
        <v>5.9</v>
      </c>
      <c r="B94" t="s">
        <v>2689</v>
      </c>
    </row>
    <row r="95" spans="1:2" x14ac:dyDescent="0.25">
      <c r="A95" s="15">
        <v>5.0999999999999996</v>
      </c>
      <c r="B95" t="s">
        <v>2690</v>
      </c>
    </row>
    <row r="96" spans="1:2" x14ac:dyDescent="0.25">
      <c r="A96" s="14">
        <v>5.1100000000000003</v>
      </c>
      <c r="B96" t="s">
        <v>2691</v>
      </c>
    </row>
    <row r="97" spans="1:2" x14ac:dyDescent="0.25">
      <c r="A97" s="16">
        <v>5.12</v>
      </c>
      <c r="B97" t="s">
        <v>2692</v>
      </c>
    </row>
    <row r="98" spans="1:2" x14ac:dyDescent="0.25">
      <c r="A98" s="14">
        <v>5.13</v>
      </c>
      <c r="B98" t="s">
        <v>2693</v>
      </c>
    </row>
    <row r="99" spans="1:2" x14ac:dyDescent="0.25">
      <c r="A99" s="14">
        <v>5.14</v>
      </c>
      <c r="B99" t="s">
        <v>2694</v>
      </c>
    </row>
    <row r="100" spans="1:2" x14ac:dyDescent="0.25">
      <c r="A100" s="14">
        <v>5.15</v>
      </c>
      <c r="B100" t="s">
        <v>2695</v>
      </c>
    </row>
    <row r="101" spans="1:2" x14ac:dyDescent="0.25">
      <c r="A101" s="14">
        <v>5.16</v>
      </c>
      <c r="B101" t="s">
        <v>2696</v>
      </c>
    </row>
    <row r="102" spans="1:2" x14ac:dyDescent="0.25">
      <c r="A102" s="14">
        <v>5.17</v>
      </c>
      <c r="B102" t="s">
        <v>2697</v>
      </c>
    </row>
    <row r="103" spans="1:2" x14ac:dyDescent="0.25">
      <c r="A103" s="14">
        <v>5.18</v>
      </c>
      <c r="B103" t="s">
        <v>2698</v>
      </c>
    </row>
    <row r="104" spans="1:2" x14ac:dyDescent="0.25">
      <c r="A104" s="14">
        <v>5.19</v>
      </c>
      <c r="B104" t="s">
        <v>2699</v>
      </c>
    </row>
    <row r="105" spans="1:2" x14ac:dyDescent="0.25">
      <c r="A105" s="17" t="s">
        <v>20</v>
      </c>
      <c r="B105" t="s">
        <v>2700</v>
      </c>
    </row>
    <row r="106" spans="1:2" x14ac:dyDescent="0.25">
      <c r="A106" s="15">
        <v>5.2</v>
      </c>
      <c r="B106" t="s">
        <v>2706</v>
      </c>
    </row>
    <row r="107" spans="1:2" x14ac:dyDescent="0.25">
      <c r="A107" s="16">
        <v>5.21</v>
      </c>
      <c r="B107" t="s">
        <v>2710</v>
      </c>
    </row>
    <row r="108" spans="1:2" x14ac:dyDescent="0.25">
      <c r="A108" s="14">
        <v>5.22</v>
      </c>
      <c r="B108" t="s">
        <v>2701</v>
      </c>
    </row>
    <row r="109" spans="1:2" x14ac:dyDescent="0.25">
      <c r="A109" s="14">
        <v>5.23</v>
      </c>
      <c r="B109" t="s">
        <v>2702</v>
      </c>
    </row>
    <row r="110" spans="1:2" x14ac:dyDescent="0.25">
      <c r="A110" s="14">
        <v>5.24</v>
      </c>
      <c r="B110" t="s">
        <v>2703</v>
      </c>
    </row>
    <row r="112" spans="1:2" s="3" customFormat="1" ht="15.75" x14ac:dyDescent="0.25">
      <c r="A112" s="3" t="s">
        <v>21</v>
      </c>
      <c r="B112" s="3" t="s">
        <v>22</v>
      </c>
    </row>
    <row r="113" spans="1:2" x14ac:dyDescent="0.25">
      <c r="A113" s="6">
        <v>6.1</v>
      </c>
      <c r="B113" s="61" t="s">
        <v>2450</v>
      </c>
    </row>
    <row r="114" spans="1:2" x14ac:dyDescent="0.25">
      <c r="A114" s="6">
        <v>6.2</v>
      </c>
      <c r="B114" s="61" t="s">
        <v>2451</v>
      </c>
    </row>
    <row r="115" spans="1:2" x14ac:dyDescent="0.25">
      <c r="A115" s="6">
        <v>6.3</v>
      </c>
      <c r="B115" s="34" t="s">
        <v>2452</v>
      </c>
    </row>
    <row r="116" spans="1:2" x14ac:dyDescent="0.25">
      <c r="A116" s="6">
        <v>6.4</v>
      </c>
      <c r="B116" s="3376" t="s">
        <v>2618</v>
      </c>
    </row>
    <row r="117" spans="1:2" x14ac:dyDescent="0.25">
      <c r="A117" s="6">
        <v>6.5</v>
      </c>
      <c r="B117" s="61" t="s">
        <v>2453</v>
      </c>
    </row>
    <row r="118" spans="1:2" x14ac:dyDescent="0.25">
      <c r="A118" s="6">
        <v>6.6</v>
      </c>
      <c r="B118" s="61" t="s">
        <v>2454</v>
      </c>
    </row>
    <row r="119" spans="1:2" x14ac:dyDescent="0.25">
      <c r="A119" s="6">
        <v>6.7</v>
      </c>
      <c r="B119" s="62" t="s">
        <v>2455</v>
      </c>
    </row>
    <row r="120" spans="1:2" s="3197" customFormat="1" x14ac:dyDescent="0.25">
      <c r="A120" s="3195">
        <v>6.8</v>
      </c>
      <c r="B120" s="3194" t="s">
        <v>2619</v>
      </c>
    </row>
    <row r="121" spans="1:2" s="3197" customFormat="1" x14ac:dyDescent="0.25">
      <c r="A121" s="3195">
        <v>6.9</v>
      </c>
      <c r="B121" s="3198" t="s">
        <v>2456</v>
      </c>
    </row>
    <row r="122" spans="1:2" s="3197" customFormat="1" x14ac:dyDescent="0.25">
      <c r="A122" s="3199">
        <v>6.1</v>
      </c>
      <c r="B122" s="3196" t="s">
        <v>2457</v>
      </c>
    </row>
    <row r="123" spans="1:2" s="3197" customFormat="1" x14ac:dyDescent="0.25">
      <c r="A123" s="3195">
        <v>6.11</v>
      </c>
      <c r="B123" s="3198" t="s">
        <v>2458</v>
      </c>
    </row>
    <row r="124" spans="1:2" s="3197" customFormat="1" x14ac:dyDescent="0.25">
      <c r="A124" s="3195">
        <v>6.12</v>
      </c>
      <c r="B124" s="3198" t="s">
        <v>2459</v>
      </c>
    </row>
    <row r="125" spans="1:2" s="3197" customFormat="1" x14ac:dyDescent="0.25">
      <c r="A125" s="3195">
        <v>6.13</v>
      </c>
      <c r="B125" s="3200" t="s">
        <v>2460</v>
      </c>
    </row>
    <row r="126" spans="1:2" s="3197" customFormat="1" x14ac:dyDescent="0.25">
      <c r="A126" s="3195">
        <v>6.14</v>
      </c>
      <c r="B126" s="3198" t="s">
        <v>2461</v>
      </c>
    </row>
    <row r="127" spans="1:2" s="3197" customFormat="1" x14ac:dyDescent="0.25">
      <c r="A127" s="3195">
        <v>6.15</v>
      </c>
      <c r="B127" s="3198" t="s">
        <v>2462</v>
      </c>
    </row>
    <row r="128" spans="1:2" s="3197" customFormat="1" x14ac:dyDescent="0.25">
      <c r="A128" s="3195">
        <v>6.16</v>
      </c>
      <c r="B128" s="3201" t="s">
        <v>2463</v>
      </c>
    </row>
    <row r="129" spans="1:2" s="3197" customFormat="1" x14ac:dyDescent="0.25">
      <c r="A129" s="3202">
        <v>6.17</v>
      </c>
      <c r="B129" s="3203" t="s">
        <v>2464</v>
      </c>
    </row>
    <row r="130" spans="1:2" s="3197" customFormat="1" x14ac:dyDescent="0.25">
      <c r="A130" s="3204">
        <v>6.18</v>
      </c>
      <c r="B130" s="3205" t="s">
        <v>2465</v>
      </c>
    </row>
    <row r="131" spans="1:2" s="3197" customFormat="1" x14ac:dyDescent="0.25">
      <c r="A131" s="3206" t="s">
        <v>23</v>
      </c>
      <c r="B131" s="3207" t="s">
        <v>2466</v>
      </c>
    </row>
    <row r="132" spans="1:2" s="3197" customFormat="1" x14ac:dyDescent="0.25">
      <c r="A132" s="3206" t="s">
        <v>24</v>
      </c>
      <c r="B132" s="3207" t="s">
        <v>2467</v>
      </c>
    </row>
    <row r="133" spans="1:2" s="3197" customFormat="1" x14ac:dyDescent="0.25">
      <c r="A133" s="3206" t="s">
        <v>25</v>
      </c>
      <c r="B133" s="3207" t="s">
        <v>2468</v>
      </c>
    </row>
    <row r="134" spans="1:2" s="3197" customFormat="1" x14ac:dyDescent="0.25">
      <c r="A134" s="3206" t="s">
        <v>26</v>
      </c>
      <c r="B134" s="3207" t="s">
        <v>2469</v>
      </c>
    </row>
    <row r="135" spans="1:2" s="3197" customFormat="1" x14ac:dyDescent="0.25">
      <c r="A135" s="3206" t="s">
        <v>27</v>
      </c>
      <c r="B135" s="3207" t="s">
        <v>2470</v>
      </c>
    </row>
    <row r="136" spans="1:2" s="3197" customFormat="1" x14ac:dyDescent="0.25">
      <c r="A136" s="3206" t="s">
        <v>28</v>
      </c>
      <c r="B136" s="3207" t="s">
        <v>2471</v>
      </c>
    </row>
    <row r="137" spans="1:2" s="3197" customFormat="1" x14ac:dyDescent="0.25">
      <c r="A137" s="3206" t="s">
        <v>29</v>
      </c>
      <c r="B137" s="3207" t="s">
        <v>2472</v>
      </c>
    </row>
    <row r="138" spans="1:2" s="3197" customFormat="1" x14ac:dyDescent="0.25">
      <c r="A138" s="3208">
        <v>6.19</v>
      </c>
      <c r="B138" s="3200" t="s">
        <v>2473</v>
      </c>
    </row>
    <row r="139" spans="1:2" s="3197" customFormat="1" x14ac:dyDescent="0.25">
      <c r="A139" s="3199">
        <v>6.2</v>
      </c>
      <c r="B139" s="3209" t="s">
        <v>2474</v>
      </c>
    </row>
    <row r="140" spans="1:2" s="3197" customFormat="1" x14ac:dyDescent="0.25">
      <c r="A140" s="3195">
        <v>6.21</v>
      </c>
      <c r="B140" s="3210" t="s">
        <v>2475</v>
      </c>
    </row>
    <row r="141" spans="1:2" s="3197" customFormat="1" x14ac:dyDescent="0.25">
      <c r="A141" s="3195">
        <v>6.22</v>
      </c>
      <c r="B141" s="3196" t="s">
        <v>2476</v>
      </c>
    </row>
    <row r="142" spans="1:2" s="3197" customFormat="1" ht="30" x14ac:dyDescent="0.25">
      <c r="A142" s="3208">
        <v>6.23</v>
      </c>
      <c r="B142" s="3203" t="s">
        <v>2477</v>
      </c>
    </row>
    <row r="143" spans="1:2" s="3197" customFormat="1" x14ac:dyDescent="0.25">
      <c r="A143" s="3195">
        <v>6.24</v>
      </c>
      <c r="B143" s="3211" t="s">
        <v>2478</v>
      </c>
    </row>
    <row r="144" spans="1:2" s="3197" customFormat="1" x14ac:dyDescent="0.25">
      <c r="A144" s="3206" t="s">
        <v>30</v>
      </c>
      <c r="B144" s="3211" t="s">
        <v>2479</v>
      </c>
    </row>
    <row r="145" spans="1:3" s="3197" customFormat="1" x14ac:dyDescent="0.25">
      <c r="A145" s="3206" t="s">
        <v>31</v>
      </c>
      <c r="B145" s="3211" t="s">
        <v>2480</v>
      </c>
    </row>
    <row r="146" spans="1:3" s="3197" customFormat="1" x14ac:dyDescent="0.25">
      <c r="A146" s="3206" t="s">
        <v>32</v>
      </c>
      <c r="B146" s="3211" t="s">
        <v>2481</v>
      </c>
    </row>
    <row r="147" spans="1:3" s="3197" customFormat="1" x14ac:dyDescent="0.25">
      <c r="A147" s="3206" t="s">
        <v>33</v>
      </c>
      <c r="B147" s="3212" t="s">
        <v>2482</v>
      </c>
    </row>
    <row r="148" spans="1:3" s="3197" customFormat="1" x14ac:dyDescent="0.25">
      <c r="A148" s="3206" t="s">
        <v>34</v>
      </c>
      <c r="B148" s="3212" t="s">
        <v>2483</v>
      </c>
    </row>
    <row r="149" spans="1:3" s="3197" customFormat="1" x14ac:dyDescent="0.25">
      <c r="A149" s="3206" t="s">
        <v>35</v>
      </c>
      <c r="B149" s="3211" t="s">
        <v>2484</v>
      </c>
    </row>
    <row r="150" spans="1:3" s="3197" customFormat="1" ht="30" x14ac:dyDescent="0.25">
      <c r="A150" s="3206" t="s">
        <v>36</v>
      </c>
      <c r="B150" s="3211" t="s">
        <v>2485</v>
      </c>
    </row>
    <row r="151" spans="1:3" s="3197" customFormat="1" x14ac:dyDescent="0.25">
      <c r="A151" s="3195">
        <v>6.25</v>
      </c>
      <c r="B151" s="3207" t="s">
        <v>2486</v>
      </c>
    </row>
    <row r="152" spans="1:3" s="3197" customFormat="1" x14ac:dyDescent="0.25">
      <c r="A152" s="3206" t="s">
        <v>128</v>
      </c>
      <c r="B152" s="3213" t="s">
        <v>2487</v>
      </c>
      <c r="C152" s="3214"/>
    </row>
    <row r="153" spans="1:3" s="3197" customFormat="1" x14ac:dyDescent="0.25">
      <c r="A153" s="3206" t="s">
        <v>129</v>
      </c>
      <c r="B153" s="3213" t="s">
        <v>2488</v>
      </c>
      <c r="C153" s="3214"/>
    </row>
    <row r="154" spans="1:3" s="3197" customFormat="1" x14ac:dyDescent="0.25">
      <c r="A154" s="3206" t="s">
        <v>130</v>
      </c>
      <c r="B154" s="3213" t="s">
        <v>2489</v>
      </c>
      <c r="C154" s="3214"/>
    </row>
    <row r="155" spans="1:3" s="3197" customFormat="1" x14ac:dyDescent="0.25">
      <c r="A155" s="3206" t="s">
        <v>131</v>
      </c>
      <c r="B155" s="3213" t="s">
        <v>2490</v>
      </c>
      <c r="C155" s="3214"/>
    </row>
    <row r="156" spans="1:3" s="3197" customFormat="1" x14ac:dyDescent="0.25">
      <c r="A156" s="3206" t="s">
        <v>132</v>
      </c>
      <c r="B156" s="3213" t="s">
        <v>2491</v>
      </c>
      <c r="C156" s="3214"/>
    </row>
    <row r="157" spans="1:3" s="3197" customFormat="1" x14ac:dyDescent="0.25">
      <c r="A157" s="3206" t="s">
        <v>133</v>
      </c>
      <c r="B157" s="3215" t="s">
        <v>2492</v>
      </c>
      <c r="C157" s="3214"/>
    </row>
    <row r="158" spans="1:3" s="3197" customFormat="1" x14ac:dyDescent="0.25">
      <c r="A158" s="3206" t="s">
        <v>134</v>
      </c>
      <c r="B158" s="3215" t="s">
        <v>2493</v>
      </c>
      <c r="C158" s="3214"/>
    </row>
    <row r="159" spans="1:3" s="3197" customFormat="1" x14ac:dyDescent="0.25">
      <c r="A159" s="3206">
        <v>6.26</v>
      </c>
      <c r="B159" s="3216" t="s">
        <v>2494</v>
      </c>
      <c r="C159" s="3214"/>
    </row>
    <row r="160" spans="1:3" s="3197" customFormat="1" x14ac:dyDescent="0.25">
      <c r="A160" s="3206">
        <v>6.27</v>
      </c>
      <c r="B160" s="3217" t="s">
        <v>2495</v>
      </c>
      <c r="C160" s="3214"/>
    </row>
    <row r="161" spans="1:3" s="3197" customFormat="1" ht="30" x14ac:dyDescent="0.25">
      <c r="A161" s="3206">
        <v>6.28</v>
      </c>
      <c r="B161" s="3218" t="s">
        <v>2496</v>
      </c>
      <c r="C161" s="3214"/>
    </row>
    <row r="162" spans="1:3" x14ac:dyDescent="0.25">
      <c r="B162" s="56"/>
    </row>
    <row r="163" spans="1:3" s="12" customFormat="1" ht="15.75" x14ac:dyDescent="0.25">
      <c r="A163" s="3" t="s">
        <v>37</v>
      </c>
      <c r="B163" s="3" t="s">
        <v>38</v>
      </c>
    </row>
    <row r="164" spans="1:3" x14ac:dyDescent="0.25">
      <c r="A164" s="6">
        <v>7.1</v>
      </c>
      <c r="B164" s="41" t="s">
        <v>2497</v>
      </c>
    </row>
    <row r="165" spans="1:3" x14ac:dyDescent="0.25">
      <c r="A165" s="6">
        <v>7.2</v>
      </c>
      <c r="B165" s="41" t="s">
        <v>2498</v>
      </c>
    </row>
    <row r="166" spans="1:3" x14ac:dyDescent="0.25">
      <c r="A166" s="6">
        <v>7.3</v>
      </c>
      <c r="B166" s="41" t="s">
        <v>2499</v>
      </c>
    </row>
    <row r="167" spans="1:3" x14ac:dyDescent="0.25">
      <c r="A167" s="6">
        <v>7.4</v>
      </c>
      <c r="B167" s="41" t="s">
        <v>90</v>
      </c>
    </row>
    <row r="168" spans="1:3" x14ac:dyDescent="0.25">
      <c r="A168" s="6">
        <v>7.5</v>
      </c>
      <c r="B168" s="41" t="s">
        <v>2500</v>
      </c>
    </row>
    <row r="169" spans="1:3" x14ac:dyDescent="0.25">
      <c r="A169" s="6">
        <v>7.6</v>
      </c>
      <c r="B169" s="41" t="s">
        <v>91</v>
      </c>
    </row>
    <row r="170" spans="1:3" ht="30" x14ac:dyDescent="0.25">
      <c r="A170" s="6">
        <v>7.7</v>
      </c>
      <c r="B170" s="42" t="s">
        <v>92</v>
      </c>
    </row>
    <row r="171" spans="1:3" x14ac:dyDescent="0.25">
      <c r="A171" s="19">
        <v>7.8</v>
      </c>
      <c r="B171" s="43" t="s">
        <v>93</v>
      </c>
    </row>
    <row r="172" spans="1:3" x14ac:dyDescent="0.25">
      <c r="A172" s="18" t="s">
        <v>39</v>
      </c>
      <c r="B172" s="43" t="s">
        <v>94</v>
      </c>
    </row>
    <row r="173" spans="1:3" x14ac:dyDescent="0.25">
      <c r="A173" s="6">
        <v>7.9</v>
      </c>
      <c r="B173" s="41" t="s">
        <v>93</v>
      </c>
    </row>
    <row r="174" spans="1:3" x14ac:dyDescent="0.25">
      <c r="A174" s="9">
        <v>7.1</v>
      </c>
      <c r="B174" s="44" t="s">
        <v>95</v>
      </c>
    </row>
    <row r="175" spans="1:3" x14ac:dyDescent="0.25">
      <c r="A175" s="6">
        <v>7.11</v>
      </c>
      <c r="B175" s="42" t="s">
        <v>96</v>
      </c>
    </row>
    <row r="176" spans="1:3" x14ac:dyDescent="0.25">
      <c r="A176" s="20">
        <v>7.12</v>
      </c>
      <c r="B176" s="43" t="s">
        <v>97</v>
      </c>
    </row>
    <row r="177" spans="1:2" x14ac:dyDescent="0.25">
      <c r="A177" s="6">
        <v>7.13</v>
      </c>
      <c r="B177" s="41" t="s">
        <v>98</v>
      </c>
    </row>
    <row r="178" spans="1:2" x14ac:dyDescent="0.25">
      <c r="A178" s="18" t="s">
        <v>40</v>
      </c>
      <c r="B178" s="45" t="s">
        <v>99</v>
      </c>
    </row>
    <row r="179" spans="1:2" x14ac:dyDescent="0.25">
      <c r="A179" s="6">
        <v>7.14</v>
      </c>
      <c r="B179" s="46" t="s">
        <v>100</v>
      </c>
    </row>
    <row r="180" spans="1:2" x14ac:dyDescent="0.25">
      <c r="A180" s="14">
        <v>7.15</v>
      </c>
      <c r="B180" s="42" t="s">
        <v>101</v>
      </c>
    </row>
    <row r="181" spans="1:2" x14ac:dyDescent="0.25">
      <c r="A181" s="6">
        <v>7.16</v>
      </c>
      <c r="B181" s="42" t="s">
        <v>102</v>
      </c>
    </row>
    <row r="182" spans="1:2" x14ac:dyDescent="0.25">
      <c r="A182" s="6">
        <v>7.17</v>
      </c>
      <c r="B182" s="42" t="s">
        <v>103</v>
      </c>
    </row>
    <row r="183" spans="1:2" x14ac:dyDescent="0.25">
      <c r="A183" s="6">
        <v>7.18</v>
      </c>
      <c r="B183" s="42" t="s">
        <v>104</v>
      </c>
    </row>
    <row r="184" spans="1:2" x14ac:dyDescent="0.25">
      <c r="A184" s="6">
        <v>7.19</v>
      </c>
      <c r="B184" s="42" t="s">
        <v>105</v>
      </c>
    </row>
    <row r="185" spans="1:2" x14ac:dyDescent="0.25">
      <c r="A185" s="9">
        <v>7.2</v>
      </c>
      <c r="B185" s="42" t="s">
        <v>106</v>
      </c>
    </row>
    <row r="186" spans="1:2" x14ac:dyDescent="0.25">
      <c r="A186" s="6">
        <v>7.21</v>
      </c>
      <c r="B186" s="42" t="s">
        <v>107</v>
      </c>
    </row>
    <row r="187" spans="1:2" x14ac:dyDescent="0.25">
      <c r="A187" s="6">
        <v>7.22</v>
      </c>
      <c r="B187" s="42" t="s">
        <v>108</v>
      </c>
    </row>
    <row r="188" spans="1:2" x14ac:dyDescent="0.25">
      <c r="A188" s="6">
        <v>7.23</v>
      </c>
      <c r="B188" s="42" t="s">
        <v>109</v>
      </c>
    </row>
    <row r="189" spans="1:2" x14ac:dyDescent="0.25">
      <c r="A189" s="6">
        <v>7.24</v>
      </c>
      <c r="B189" s="42" t="s">
        <v>110</v>
      </c>
    </row>
    <row r="190" spans="1:2" x14ac:dyDescent="0.25">
      <c r="A190" s="6">
        <v>7.25</v>
      </c>
      <c r="B190" s="46" t="s">
        <v>111</v>
      </c>
    </row>
    <row r="192" spans="1:2" s="12" customFormat="1" ht="15.75" x14ac:dyDescent="0.25">
      <c r="A192" s="3" t="s">
        <v>41</v>
      </c>
      <c r="B192" s="3" t="s">
        <v>42</v>
      </c>
    </row>
    <row r="193" spans="1:2" x14ac:dyDescent="0.25">
      <c r="A193" s="6">
        <v>8.1</v>
      </c>
      <c r="B193" s="47" t="s">
        <v>112</v>
      </c>
    </row>
    <row r="194" spans="1:2" x14ac:dyDescent="0.25">
      <c r="A194" s="6">
        <v>8.3000000000000007</v>
      </c>
      <c r="B194" s="48" t="s">
        <v>113</v>
      </c>
    </row>
    <row r="195" spans="1:2" x14ac:dyDescent="0.25">
      <c r="A195" s="6">
        <v>8.4</v>
      </c>
      <c r="B195" s="49" t="s">
        <v>114</v>
      </c>
    </row>
    <row r="196" spans="1:2" x14ac:dyDescent="0.25">
      <c r="A196" s="18" t="s">
        <v>43</v>
      </c>
      <c r="B196" s="28" t="s">
        <v>2388</v>
      </c>
    </row>
    <row r="197" spans="1:2" x14ac:dyDescent="0.25">
      <c r="A197" s="6">
        <v>8.5</v>
      </c>
      <c r="B197" s="28" t="s">
        <v>115</v>
      </c>
    </row>
    <row r="198" spans="1:2" x14ac:dyDescent="0.25">
      <c r="A198" s="13">
        <v>8.6</v>
      </c>
      <c r="B198" s="48" t="s">
        <v>116</v>
      </c>
    </row>
    <row r="199" spans="1:2" ht="30" x14ac:dyDescent="0.25">
      <c r="A199" s="6">
        <v>8.6999999999999993</v>
      </c>
      <c r="B199" s="3310" t="s">
        <v>2422</v>
      </c>
    </row>
    <row r="200" spans="1:2" ht="30" x14ac:dyDescent="0.25">
      <c r="A200" s="6">
        <v>8.8000000000000007</v>
      </c>
      <c r="B200" s="48" t="s">
        <v>117</v>
      </c>
    </row>
    <row r="201" spans="1:2" x14ac:dyDescent="0.25">
      <c r="A201" s="6">
        <v>8.9</v>
      </c>
      <c r="B201" s="28" t="s">
        <v>2389</v>
      </c>
    </row>
    <row r="202" spans="1:2" x14ac:dyDescent="0.25">
      <c r="A202" s="9">
        <v>8.1</v>
      </c>
      <c r="B202" s="48" t="s">
        <v>2390</v>
      </c>
    </row>
    <row r="203" spans="1:2" ht="30" x14ac:dyDescent="0.25">
      <c r="A203" s="9">
        <v>8.11</v>
      </c>
      <c r="B203" s="28" t="s">
        <v>2501</v>
      </c>
    </row>
    <row r="204" spans="1:2" x14ac:dyDescent="0.25">
      <c r="A204" s="9">
        <v>8.1199999999999992</v>
      </c>
      <c r="B204" s="48" t="s">
        <v>2391</v>
      </c>
    </row>
    <row r="205" spans="1:2" ht="30" x14ac:dyDescent="0.25">
      <c r="A205" s="9">
        <v>8.1300000000000008</v>
      </c>
      <c r="B205" s="49" t="s">
        <v>2392</v>
      </c>
    </row>
    <row r="206" spans="1:2" x14ac:dyDescent="0.25">
      <c r="A206" s="9">
        <v>8.14</v>
      </c>
      <c r="B206" s="47" t="s">
        <v>2393</v>
      </c>
    </row>
    <row r="207" spans="1:2" ht="30" x14ac:dyDescent="0.25">
      <c r="A207" s="9">
        <v>8.15</v>
      </c>
      <c r="B207" s="47" t="s">
        <v>2394</v>
      </c>
    </row>
    <row r="208" spans="1:2" ht="30" x14ac:dyDescent="0.25">
      <c r="A208" s="9">
        <v>8.16</v>
      </c>
      <c r="B208" s="50" t="s">
        <v>2395</v>
      </c>
    </row>
    <row r="209" spans="1:2" x14ac:dyDescent="0.25">
      <c r="A209" s="9">
        <v>8.17</v>
      </c>
      <c r="B209" s="28" t="s">
        <v>2396</v>
      </c>
    </row>
    <row r="210" spans="1:2" x14ac:dyDescent="0.25">
      <c r="A210" s="9">
        <v>8.18</v>
      </c>
      <c r="B210" s="48" t="s">
        <v>2397</v>
      </c>
    </row>
    <row r="211" spans="1:2" ht="30" x14ac:dyDescent="0.25">
      <c r="A211" s="9">
        <v>8.19</v>
      </c>
      <c r="B211" s="47" t="s">
        <v>2398</v>
      </c>
    </row>
    <row r="212" spans="1:2" ht="30" x14ac:dyDescent="0.25">
      <c r="A212" s="9">
        <v>8.1999999999999993</v>
      </c>
      <c r="B212" s="28" t="s">
        <v>2399</v>
      </c>
    </row>
    <row r="213" spans="1:2" ht="30" x14ac:dyDescent="0.25">
      <c r="A213" s="21" t="s">
        <v>44</v>
      </c>
      <c r="B213" s="28" t="s">
        <v>2400</v>
      </c>
    </row>
    <row r="214" spans="1:2" x14ac:dyDescent="0.25">
      <c r="A214" s="9">
        <v>8.2100000000000009</v>
      </c>
      <c r="B214" s="47" t="s">
        <v>2401</v>
      </c>
    </row>
    <row r="215" spans="1:2" ht="30" x14ac:dyDescent="0.25">
      <c r="A215" s="9">
        <v>8.2200000000000006</v>
      </c>
      <c r="B215" s="51" t="s">
        <v>2402</v>
      </c>
    </row>
    <row r="216" spans="1:2" ht="30" x14ac:dyDescent="0.25">
      <c r="A216" s="9">
        <v>8.23</v>
      </c>
      <c r="B216" s="47" t="s">
        <v>2403</v>
      </c>
    </row>
    <row r="217" spans="1:2" ht="30" x14ac:dyDescent="0.25">
      <c r="A217" s="9">
        <v>8.24</v>
      </c>
      <c r="B217" s="47" t="s">
        <v>2404</v>
      </c>
    </row>
    <row r="218" spans="1:2" ht="30" x14ac:dyDescent="0.25">
      <c r="A218" s="9">
        <v>8.25</v>
      </c>
      <c r="B218" s="47" t="s">
        <v>2405</v>
      </c>
    </row>
    <row r="219" spans="1:2" ht="30" x14ac:dyDescent="0.25">
      <c r="A219" s="9">
        <v>8.26</v>
      </c>
      <c r="B219" s="47" t="s">
        <v>2406</v>
      </c>
    </row>
    <row r="220" spans="1:2" ht="30" x14ac:dyDescent="0.25">
      <c r="A220" s="21" t="s">
        <v>45</v>
      </c>
      <c r="B220" s="28" t="s">
        <v>2407</v>
      </c>
    </row>
    <row r="221" spans="1:2" ht="30" x14ac:dyDescent="0.25">
      <c r="A221" s="9">
        <v>8.27</v>
      </c>
      <c r="B221" s="47" t="s">
        <v>2408</v>
      </c>
    </row>
    <row r="222" spans="1:2" ht="30" x14ac:dyDescent="0.25">
      <c r="A222" s="9">
        <v>8.2799999999999994</v>
      </c>
      <c r="B222" s="52" t="s">
        <v>2409</v>
      </c>
    </row>
    <row r="223" spans="1:2" ht="30" x14ac:dyDescent="0.25">
      <c r="A223" s="21" t="s">
        <v>46</v>
      </c>
      <c r="B223" s="48" t="s">
        <v>2410</v>
      </c>
    </row>
    <row r="224" spans="1:2" ht="30" x14ac:dyDescent="0.25">
      <c r="A224" s="9">
        <v>8.2899999999999991</v>
      </c>
      <c r="B224" s="28" t="s">
        <v>2423</v>
      </c>
    </row>
    <row r="225" spans="1:2" ht="30" x14ac:dyDescent="0.25">
      <c r="A225" s="9">
        <v>8.3000000000000007</v>
      </c>
      <c r="B225" s="47" t="s">
        <v>2411</v>
      </c>
    </row>
    <row r="226" spans="1:2" ht="30" x14ac:dyDescent="0.25">
      <c r="A226" s="9">
        <v>8.31</v>
      </c>
      <c r="B226" s="49" t="s">
        <v>2412</v>
      </c>
    </row>
    <row r="227" spans="1:2" ht="30" x14ac:dyDescent="0.25">
      <c r="A227" s="9">
        <v>8.32</v>
      </c>
      <c r="B227" s="48" t="s">
        <v>2413</v>
      </c>
    </row>
    <row r="228" spans="1:2" ht="30" x14ac:dyDescent="0.25">
      <c r="A228" s="9">
        <v>8.33</v>
      </c>
      <c r="B228" s="49" t="s">
        <v>2414</v>
      </c>
    </row>
    <row r="229" spans="1:2" ht="30" x14ac:dyDescent="0.25">
      <c r="A229" s="9">
        <v>8.34</v>
      </c>
      <c r="B229" s="49" t="s">
        <v>2415</v>
      </c>
    </row>
    <row r="230" spans="1:2" ht="30" x14ac:dyDescent="0.25">
      <c r="A230" s="9">
        <v>8.35</v>
      </c>
      <c r="B230" s="51" t="s">
        <v>2416</v>
      </c>
    </row>
    <row r="231" spans="1:2" ht="30" x14ac:dyDescent="0.25">
      <c r="A231" s="9">
        <v>8.36</v>
      </c>
      <c r="B231" s="48" t="s">
        <v>2417</v>
      </c>
    </row>
    <row r="232" spans="1:2" ht="30" x14ac:dyDescent="0.25">
      <c r="A232" s="9">
        <v>8.3699999999999992</v>
      </c>
      <c r="B232" s="28" t="s">
        <v>2418</v>
      </c>
    </row>
    <row r="233" spans="1:2" ht="30" x14ac:dyDescent="0.25">
      <c r="A233" s="9">
        <v>8.3800000000000008</v>
      </c>
      <c r="B233" s="53" t="s">
        <v>2419</v>
      </c>
    </row>
    <row r="235" spans="1:2" s="3" customFormat="1" ht="15.75" x14ac:dyDescent="0.25">
      <c r="A235" s="3" t="s">
        <v>47</v>
      </c>
      <c r="B235" s="3" t="s">
        <v>48</v>
      </c>
    </row>
    <row r="236" spans="1:2" x14ac:dyDescent="0.25">
      <c r="A236" s="6">
        <v>9.1</v>
      </c>
      <c r="B236" s="33" t="s">
        <v>2502</v>
      </c>
    </row>
    <row r="237" spans="1:2" x14ac:dyDescent="0.25">
      <c r="A237" s="6">
        <v>9.1999999999999993</v>
      </c>
      <c r="B237" s="55" t="s">
        <v>2503</v>
      </c>
    </row>
    <row r="238" spans="1:2" x14ac:dyDescent="0.25">
      <c r="A238" s="20">
        <v>9.3000000000000007</v>
      </c>
      <c r="B238" s="33" t="s">
        <v>2504</v>
      </c>
    </row>
    <row r="239" spans="1:2" x14ac:dyDescent="0.25">
      <c r="A239" s="6">
        <v>9.4</v>
      </c>
      <c r="B239" s="32" t="s">
        <v>125</v>
      </c>
    </row>
    <row r="240" spans="1:2" ht="30" x14ac:dyDescent="0.25">
      <c r="A240" s="13">
        <v>9.5</v>
      </c>
      <c r="B240" s="49" t="s">
        <v>118</v>
      </c>
    </row>
    <row r="241" spans="1:2" x14ac:dyDescent="0.25">
      <c r="A241" s="13">
        <v>9.6</v>
      </c>
      <c r="B241" s="33" t="s">
        <v>119</v>
      </c>
    </row>
    <row r="242" spans="1:2" ht="30" x14ac:dyDescent="0.25">
      <c r="A242" s="6">
        <v>9.6999999999999993</v>
      </c>
      <c r="B242" s="49" t="s">
        <v>120</v>
      </c>
    </row>
    <row r="243" spans="1:2" x14ac:dyDescent="0.25">
      <c r="A243" s="13">
        <v>9.8000000000000007</v>
      </c>
      <c r="B243" s="55" t="s">
        <v>121</v>
      </c>
    </row>
    <row r="244" spans="1:2" x14ac:dyDescent="0.25">
      <c r="A244" s="6">
        <v>9.9</v>
      </c>
      <c r="B244" s="55" t="s">
        <v>121</v>
      </c>
    </row>
    <row r="245" spans="1:2" x14ac:dyDescent="0.25">
      <c r="A245" s="9">
        <v>9.1</v>
      </c>
      <c r="B245" s="33" t="s">
        <v>122</v>
      </c>
    </row>
    <row r="246" spans="1:2" x14ac:dyDescent="0.25">
      <c r="A246" s="6">
        <v>9.11</v>
      </c>
      <c r="B246" s="33" t="s">
        <v>123</v>
      </c>
    </row>
    <row r="247" spans="1:2" x14ac:dyDescent="0.25">
      <c r="A247" s="6">
        <v>9.1199999999999992</v>
      </c>
      <c r="B247" s="33" t="s">
        <v>124</v>
      </c>
    </row>
    <row r="248" spans="1:2" x14ac:dyDescent="0.25">
      <c r="A248" s="6">
        <v>9.1300000000000008</v>
      </c>
      <c r="B248" s="24" t="s">
        <v>126</v>
      </c>
    </row>
    <row r="249" spans="1:2" x14ac:dyDescent="0.25">
      <c r="A249" s="6">
        <v>9.14</v>
      </c>
      <c r="B249" s="24" t="s">
        <v>127</v>
      </c>
    </row>
    <row r="251" spans="1:2" s="12" customFormat="1" ht="15.75" x14ac:dyDescent="0.25">
      <c r="A251" s="3" t="s">
        <v>49</v>
      </c>
      <c r="B251" s="3" t="s">
        <v>50</v>
      </c>
    </row>
    <row r="252" spans="1:2" x14ac:dyDescent="0.25">
      <c r="A252" s="6">
        <v>10.1</v>
      </c>
      <c r="B252" s="3307" t="s">
        <v>51</v>
      </c>
    </row>
    <row r="253" spans="1:2" x14ac:dyDescent="0.25">
      <c r="A253" s="6">
        <v>10.199999999999999</v>
      </c>
      <c r="B253" s="3307" t="s">
        <v>52</v>
      </c>
    </row>
    <row r="254" spans="1:2" x14ac:dyDescent="0.25">
      <c r="A254" s="6">
        <v>10.3</v>
      </c>
      <c r="B254" s="3307" t="s">
        <v>53</v>
      </c>
    </row>
    <row r="255" spans="1:2" x14ac:dyDescent="0.25">
      <c r="A255" s="6">
        <v>10.4</v>
      </c>
      <c r="B255" s="3307" t="s">
        <v>54</v>
      </c>
    </row>
    <row r="256" spans="1:2" ht="30" x14ac:dyDescent="0.25">
      <c r="A256" s="6">
        <v>10.5</v>
      </c>
      <c r="B256" s="3307" t="s">
        <v>55</v>
      </c>
    </row>
    <row r="257" spans="1:2" ht="30" x14ac:dyDescent="0.25">
      <c r="A257" s="6">
        <v>10.6</v>
      </c>
      <c r="B257" s="3307" t="s">
        <v>56</v>
      </c>
    </row>
    <row r="258" spans="1:2" x14ac:dyDescent="0.25">
      <c r="A258" s="6">
        <v>10.7</v>
      </c>
      <c r="B258" s="3307" t="s">
        <v>57</v>
      </c>
    </row>
    <row r="259" spans="1:2" x14ac:dyDescent="0.25">
      <c r="A259" s="6">
        <v>10.8</v>
      </c>
      <c r="B259" s="3307" t="s">
        <v>58</v>
      </c>
    </row>
    <row r="260" spans="1:2" ht="30" x14ac:dyDescent="0.25">
      <c r="A260" s="6">
        <v>10.9</v>
      </c>
      <c r="B260" s="3307" t="s">
        <v>59</v>
      </c>
    </row>
    <row r="261" spans="1:2" x14ac:dyDescent="0.25">
      <c r="A261" s="9">
        <v>10.1</v>
      </c>
      <c r="B261" s="3307" t="s">
        <v>60</v>
      </c>
    </row>
    <row r="262" spans="1:2" ht="30" x14ac:dyDescent="0.25">
      <c r="A262" s="6">
        <v>10.11</v>
      </c>
      <c r="B262" s="3307" t="s">
        <v>2420</v>
      </c>
    </row>
    <row r="263" spans="1:2" ht="30" x14ac:dyDescent="0.25">
      <c r="A263" s="6">
        <v>10.119999999999999</v>
      </c>
      <c r="B263" s="3307" t="s">
        <v>61</v>
      </c>
    </row>
    <row r="264" spans="1:2" ht="30" x14ac:dyDescent="0.25">
      <c r="A264" s="6">
        <v>10.130000000000001</v>
      </c>
      <c r="B264" s="3307" t="s">
        <v>62</v>
      </c>
    </row>
    <row r="265" spans="1:2" x14ac:dyDescent="0.25">
      <c r="A265" s="4">
        <v>10.14</v>
      </c>
      <c r="B265" s="3308" t="s">
        <v>63</v>
      </c>
    </row>
    <row r="266" spans="1:2" x14ac:dyDescent="0.25">
      <c r="A266" s="6">
        <v>10.15</v>
      </c>
      <c r="B266" s="3307" t="s">
        <v>2505</v>
      </c>
    </row>
    <row r="267" spans="1:2" x14ac:dyDescent="0.25">
      <c r="A267" s="6">
        <v>10.16</v>
      </c>
      <c r="B267" s="3307" t="s">
        <v>64</v>
      </c>
    </row>
    <row r="268" spans="1:2" x14ac:dyDescent="0.25">
      <c r="A268" s="6">
        <v>10.17</v>
      </c>
      <c r="B268" s="3307" t="s">
        <v>2506</v>
      </c>
    </row>
    <row r="269" spans="1:2" x14ac:dyDescent="0.25">
      <c r="A269" s="6">
        <v>10.18</v>
      </c>
      <c r="B269" s="3307" t="s">
        <v>2507</v>
      </c>
    </row>
    <row r="270" spans="1:2" ht="30" x14ac:dyDescent="0.25">
      <c r="A270" s="7">
        <v>10.19</v>
      </c>
      <c r="B270" s="3309" t="s">
        <v>65</v>
      </c>
    </row>
    <row r="271" spans="1:2" ht="30" x14ac:dyDescent="0.25">
      <c r="A271" s="22">
        <v>10.199999999999999</v>
      </c>
      <c r="B271" s="3309" t="s">
        <v>2421</v>
      </c>
    </row>
    <row r="272" spans="1:2" x14ac:dyDescent="0.25">
      <c r="A272" s="6">
        <v>10.210000000000001</v>
      </c>
      <c r="B272" s="3307" t="s">
        <v>66</v>
      </c>
    </row>
    <row r="273" spans="1:2" x14ac:dyDescent="0.25">
      <c r="A273" s="6">
        <v>10.220000000000001</v>
      </c>
      <c r="B273" s="3307" t="s">
        <v>67</v>
      </c>
    </row>
    <row r="274" spans="1:2" x14ac:dyDescent="0.25">
      <c r="A274" s="6">
        <v>10.23</v>
      </c>
      <c r="B274" s="3307" t="s">
        <v>68</v>
      </c>
    </row>
    <row r="275" spans="1:2" x14ac:dyDescent="0.25">
      <c r="A275" s="6">
        <v>10.23</v>
      </c>
      <c r="B275" s="3307" t="s">
        <v>68</v>
      </c>
    </row>
  </sheetData>
  <hyperlinks>
    <hyperlink ref="A14:B14" location="'1.3'!A1" display="'1.3'!A1" xr:uid="{2F27EF27-C342-4EDF-A0D7-F5D36C062E4E}"/>
    <hyperlink ref="A16:B16" location="'1.5'!A1" display="'1.5'!A1" xr:uid="{0590CCF6-79DD-48C7-AE4D-5994A22D537D}"/>
    <hyperlink ref="A17:B17" location="'1.6'!A1" display="'1.6'!A1" xr:uid="{F2FFFADD-9A07-4A82-B262-A7AC56D0A351}"/>
    <hyperlink ref="A18:B18" location="'1.7'!A1" display="'1.7'!A1" xr:uid="{2D81CB4D-CD59-4530-B692-B3AF6B47A49C}"/>
    <hyperlink ref="A21:B21" location="'2.1'!A1" display="'2.1'!A1" xr:uid="{1EB32FED-C1F2-4B3F-912F-808C3567A325}"/>
    <hyperlink ref="A22:B22" location="'2.2'!A1" display="'2.2'!A1" xr:uid="{5DFBBF34-041E-45AA-A812-BE236AF790C6}"/>
    <hyperlink ref="A23:B23" location="'2.3'!A1" display="'2.3'!A1" xr:uid="{88958D79-FAEE-4FDE-96D6-DDFDDB4734D1}"/>
    <hyperlink ref="A24:B24" location="'2.4'!A1" display="'2.4'!A1" xr:uid="{22E7ED39-8E07-456B-946E-776F22B5013E}"/>
    <hyperlink ref="A25:B25" location="'2.5'!A1" display="'2.5'!A1" xr:uid="{D61FB6CF-3C1E-4677-A63B-E7B6414B775B}"/>
    <hyperlink ref="A26:B26" location="'2.6'!A1" display="'2.6'!A1" xr:uid="{A05B0134-6127-4988-9BF0-DC44B829045D}"/>
    <hyperlink ref="A27:B27" location="'2.7'!A1" display="'2.7'!A1" xr:uid="{9FBB6FED-3485-4C28-B6FD-3A784FF30279}"/>
    <hyperlink ref="A28:B28" location="'2.8'!A1" display="'2.8'!A1" xr:uid="{61547EB7-1214-4243-8D8F-2252DC215A0D}"/>
    <hyperlink ref="A29:B29" location="'2.9'!A1" display="'2.9'!A1" xr:uid="{2A60E90D-E982-4154-9749-DF8ADBE0216C}"/>
    <hyperlink ref="A30:B30" location="'2.10'!A1" display="'2.10'!A1" xr:uid="{BB1C7AF0-07A6-4C36-AF79-9690F51F1570}"/>
    <hyperlink ref="A31:B31" location="'2.11'!A1" display="'2.11'!A1" xr:uid="{1BB2DEA7-78BB-4395-BD97-3FC14C4DA622}"/>
    <hyperlink ref="A33:B33" location="'2.13'!A1" display="'2.13'!A1" xr:uid="{9E7BE65A-E7B0-419F-81FE-BC7A40673ABB}"/>
    <hyperlink ref="A34:B34" location="'2.14'!A1" display="'2.14'!A1" xr:uid="{6A58C357-955C-48B3-A55A-7E88AD73FA60}"/>
    <hyperlink ref="A35:B35" location="'2.15'!A1" display="'2.15'!A1" xr:uid="{5394102B-AACF-44A8-80D9-04FC8347E200}"/>
    <hyperlink ref="A36:B36" location="'2.16'!A1" display="'2.16'!A1" xr:uid="{8B20A7C8-C0BE-4D1B-ACBA-B236993F8336}"/>
    <hyperlink ref="A37:B37" location="'2.17'!A1" display="'2.17'!A1" xr:uid="{7883CB6C-2A43-4433-B27B-734946BCE857}"/>
    <hyperlink ref="A38:B38" location="'2.18'!A1" display="'2.18'!A1" xr:uid="{83E339EE-DE8C-420E-AED6-AF6D83E9682E}"/>
    <hyperlink ref="A41:B41" location="'3.1'!A1" display="'3.1'!A1" xr:uid="{AB65E339-1E50-414B-B07E-A4642851AE8C}"/>
    <hyperlink ref="A42:B42" location="'3.2'!A1" display="'3.2'!A1" xr:uid="{64699FE2-6436-42D7-A3FF-98BF04A49C69}"/>
    <hyperlink ref="A43:B43" location="'3.3'!A1" display="'3.3'!A1" xr:uid="{26B63F9E-FD38-4F41-B8EF-2F76E4582480}"/>
    <hyperlink ref="A44:B44" location="'3.4'!A1" display="'3.4'!A1" xr:uid="{6E13087B-F264-4AA7-B8C8-2B3B044A1FCE}"/>
    <hyperlink ref="A45:B45" location="'3.5'!A1" display="'3.5'!A1" xr:uid="{A914730F-5781-4E1F-8C92-F86B5FEE5FFF}"/>
    <hyperlink ref="A46:B46" location="'3.6'!A1" display="'3.6'!A1" xr:uid="{D4AF6352-4178-4E11-9E44-A27CD910D78E}"/>
    <hyperlink ref="A47:B47" location="'3.7'!A1" display="'3.7'!A1" xr:uid="{8330A20B-F3F6-4FDB-A071-83BF246E757F}"/>
    <hyperlink ref="A48:B48" location="'3.8'!A1" display="'3.8'!A1" xr:uid="{7731F472-4AF7-415F-95E7-9646AEEC7B70}"/>
    <hyperlink ref="A49:B49" location="'3.9'!A1" display="'3.9'!A1" xr:uid="{E327EFE7-2BD5-4B38-8C69-98F345117152}"/>
    <hyperlink ref="A50:B50" location="'3.10'!A1" display="'3.10'!A1" xr:uid="{453A5492-9BBD-4276-9486-3EE92263D307}"/>
    <hyperlink ref="A51:B51" location="'3.11'!A1" display="'3.11'!A1" xr:uid="{5134B96D-9FAF-449E-8917-0FF0130D9F49}"/>
    <hyperlink ref="A52:B52" location="'3.12'!A1" display="'3.12'!A1" xr:uid="{3A5B3EE4-EC44-401D-A53D-E0AD9FA84C60}"/>
    <hyperlink ref="A53:B53" location="'3.13'!A1" display="'3.13'!A1" xr:uid="{7E76AB0F-5686-4135-A451-27ED0092DE60}"/>
    <hyperlink ref="A54:B54" location="'3.14'!A1" display="'3.14'!A1" xr:uid="{708A9F5B-0933-427E-80D4-D534C3A028AA}"/>
    <hyperlink ref="A55:B55" location="'3.15'!A1" display="'3.15'!A1" xr:uid="{8F41C30F-FF78-4BCF-91C8-8F63E035D4CF}"/>
    <hyperlink ref="A56:B56" location="'3.16'!A1" display="'3.16'!A1" xr:uid="{F9FD0E07-AACC-46D6-8733-2383A9AE2776}"/>
    <hyperlink ref="A57:B57" location="'3.17'!A1" display="'3.17'!A1" xr:uid="{EBED5340-78A0-4FD1-9141-D4221A2054B3}"/>
    <hyperlink ref="A58:B58" location="'3.18'!A1" display="'3.18'!A1" xr:uid="{D089C3AD-3996-4B95-AC33-A731A5FC4F4A}"/>
    <hyperlink ref="A59:B59" location="'3.19'!A1" display="'3.19'!A1" xr:uid="{38415084-D3B2-460B-9260-B30DEF1D2226}"/>
    <hyperlink ref="A60:B60" location="'3.20'!A1" display="'3.20'!A1" xr:uid="{BD0D6772-DFA0-47E8-ACE5-C65F54066B85}"/>
    <hyperlink ref="A61:B61" location="'3.21'!A1" display="'3.21'!A1" xr:uid="{A5C4C661-F14A-4B63-8B2D-5B7567BC13EB}"/>
    <hyperlink ref="A64:B64" location="'4.1'!A1" display="'4.1'!A1" xr:uid="{6AE93E98-C551-4CB2-A37E-5182AD3BB111}"/>
    <hyperlink ref="A65:B65" location="'4.2'!A1" display="'4.2'!A1" xr:uid="{C9473E97-AE6E-41F6-BC52-DD0B68BABB0C}"/>
    <hyperlink ref="A66:B66" location="'4.3'!A1" display="'4.3'!A1" xr:uid="{F9AFA234-26FC-425B-933B-25FF27FE9A01}"/>
    <hyperlink ref="A67:B67" location="'4.4'!A1" display="'4.4'!A1" xr:uid="{DB096330-4425-4350-9DFB-0B221EFCC17F}"/>
    <hyperlink ref="A68:B68" location="'4.5'!A1" display="'4.5'!A1" xr:uid="{BE6A0352-8951-4F49-A1D2-635EAFA23B27}"/>
    <hyperlink ref="A69:B69" location="'4.6'!A1" display="'4.6'!A1" xr:uid="{685EDE7B-3B1C-4310-B17B-E1D99841B54A}"/>
    <hyperlink ref="A70:B70" location="'4.7'!A1" display="'4.7'!A1" xr:uid="{36B5F45E-3F8B-4E52-8572-DCB6B1785343}"/>
    <hyperlink ref="A71:B71" location="'4.8'!A1" display="'4.8'!A1" xr:uid="{7FCD00A9-9CA4-4BFD-AA8C-9EC7869577AD}"/>
    <hyperlink ref="A72:B72" location="'4.9'!A1" display="'4.9'!A1" xr:uid="{55441676-4346-41B7-ACF9-17D68B46F9D4}"/>
    <hyperlink ref="A73:B73" location="'4.10'!A1" display="'4.10'!A1" xr:uid="{04C6302C-30FA-49A6-BCED-4017CF569217}"/>
    <hyperlink ref="A74:B74" location="'4.11'!A1" display="'4.11'!A1" xr:uid="{DB1B723B-269C-4AFA-B581-50C426CE6AB4}"/>
    <hyperlink ref="A75:B75" location="'4.12'!A1" display="'4.12'!A1" xr:uid="{DFC50B00-8166-4CA5-88D9-E150919831EA}"/>
    <hyperlink ref="A77:B77" location="'4.14'!A1" display="'4.14'!A1" xr:uid="{02991518-C63B-461D-9F8C-AB7F7D65530B}"/>
    <hyperlink ref="A78:B78" location="'4.15'!A1" display="'4.15'!A1" xr:uid="{B2B96064-3989-4638-B414-B631D2AD9916}"/>
    <hyperlink ref="A79:B79" location="'4.16'!A1" display="'4.16'!A1" xr:uid="{05D87977-697B-424A-96F2-4843A3E9C19A}"/>
    <hyperlink ref="A80:B80" location="'4.17'!A1" display="'4.17'!A1" xr:uid="{6E26B595-631C-4333-A544-E7C264517D45}"/>
    <hyperlink ref="A81:B81" location="'4.18'!A1" display="'4.18'!A1" xr:uid="{28396CD3-214C-44FD-95D4-2A14584E4472}"/>
    <hyperlink ref="A82:B82" location="'4.19'!A1" display="'4.19'!A1" xr:uid="{06C7CFE7-E5BD-47D6-82B0-791E0082EE88}"/>
    <hyperlink ref="A83:B83" location="'4.20'!A1" display="'4.20'!A1" xr:uid="{69C6F6D1-72F2-4EF4-8E2A-F0BAA2CB3EC8}"/>
    <hyperlink ref="A275:B275" location="'10.23'!A1" display="'10.23'!A1" xr:uid="{8D0A9DAD-6142-4CCE-B35D-E2942D0AE8AC}"/>
    <hyperlink ref="A15:B15" location="'1.4'!A1" display="'1.4'!A1" xr:uid="{C1E95A9C-AC1A-4C1F-BDA0-BB71EF23D329}"/>
    <hyperlink ref="A32:B32" location="'2.12'!A1" display="'2.12'!A1" xr:uid="{55EC5CAB-25D1-4DFD-B4F9-4002E8B2E7CE}"/>
    <hyperlink ref="A76:B76" location="'4.13'!A1" display="'4.13'!A1" xr:uid="{2B5F724A-EC17-4232-A911-4FEA1B48D077}"/>
    <hyperlink ref="A12:B12" location="'1.1'!A1" display="'1.1'!A1" xr:uid="{F76B10A0-B483-4A05-B1FA-B739B0441F50}"/>
    <hyperlink ref="A86:B86" location="'5.1'!A1" display="'5.1'!A1" xr:uid="{CACF652E-21DA-4682-8DE8-E156FA856D4C}"/>
    <hyperlink ref="A88:B88" location="'5.3'!A1" display="'5.3'!A1" xr:uid="{E66894A9-0BAF-4FE7-AD98-D3FED3C8B023}"/>
    <hyperlink ref="A89:B89" location="'5.4'!A1" display="'5.4'!A1" xr:uid="{6C1D11D9-85A4-464F-B2C4-E18B01655B33}"/>
    <hyperlink ref="A90:B90" location="'5.5'!A1" display="'5.5'!A1" xr:uid="{66C2F72F-6A52-41F7-AC4E-E71346A31672}"/>
    <hyperlink ref="A91:B91" location="'5.6'!A1" display="'5.6'!A1" xr:uid="{712DC0BD-D10F-4D6B-B09D-0F329B6A2C82}"/>
    <hyperlink ref="A92:B92" location="'5.7'!A1" display="'5.7'!A1" xr:uid="{282ECD38-F7D0-4BFD-815E-C692BAB1D787}"/>
    <hyperlink ref="A93:B93" location="'5.8'!A1" display="'5.8'!A1" xr:uid="{8E467EBE-CD6B-4D66-8E54-C3F9E8043278}"/>
    <hyperlink ref="A95:B95" location="'5.10'!A1" display="'5.10'!A1" xr:uid="{D7316F78-9C50-4C03-8CEF-FA97A8D09F40}"/>
    <hyperlink ref="A96:B96" location="'5.11'!A1" display="'5.11'!A1" xr:uid="{37F1D771-87B2-4ED0-9293-1E88F5395F70}"/>
    <hyperlink ref="A98:B98" location="'5.13'!A1" display="'5.13'!A1" xr:uid="{42CDBA56-FE45-46CF-8E24-93D6E4FB0194}"/>
    <hyperlink ref="A99:B99" location="'5.14'!A1" display="'5.14'!A1" xr:uid="{FEC8AF6D-C764-4F06-B98C-E5703724AC91}"/>
    <hyperlink ref="A100:B100" location="'5.15'!A1" display="'5.15'!A1" xr:uid="{845E0FC5-8528-416F-9902-8525211E8596}"/>
    <hyperlink ref="A101:B101" location="'5.16'!A1" display="'5.16'!A1" xr:uid="{C1FF1CCC-7329-47C9-AC06-1C1E1AE1E890}"/>
    <hyperlink ref="A102:B102" location="'5.17'!A1" display="'5.17'!A1" xr:uid="{BEC151A7-751F-43CD-B61E-444144C3AE26}"/>
    <hyperlink ref="A103:B103" location="'5.18'!A1" display="'5.18'!A1" xr:uid="{8FE797A2-209C-499D-A580-2A71F1D9D701}"/>
    <hyperlink ref="A104:B104" location="'5.19'!A1" display="'5.19'!A1" xr:uid="{DB6F2B94-ADC9-45EE-9C5C-B2A7DEC8F50D}"/>
    <hyperlink ref="A105:B105" location="'5.19a'!A1" display="5.19a" xr:uid="{BEEFBF9A-A6BF-45A8-84C9-CC0AD60AFA75}"/>
    <hyperlink ref="A106:B106" location="'5.20'!A1" display="'5.20'!A1" xr:uid="{F6EE6369-DD9E-4F21-BA4C-FF11DD6D1611}"/>
    <hyperlink ref="A108:B108" location="'5.22'!A1" display="'5.22'!A1" xr:uid="{076FB6CA-BAC7-48AE-8590-3AB18AA15C96}"/>
    <hyperlink ref="A109:B109" location="'5.23'!A1" display="'5.23'!A1" xr:uid="{1B87751F-C951-4772-9AFB-8F91C71B683E}"/>
    <hyperlink ref="A110:B110" location="'5.24'!A1" display="'5.24'!A1" xr:uid="{2EF93C23-1338-43B4-8B55-57594B22F64F}"/>
    <hyperlink ref="A113:B113" location="'6.1'!A1" display="'6.1'!A1" xr:uid="{C6D95606-BFFE-4796-8968-AF5063C2BE80}"/>
    <hyperlink ref="A114:B114" location="'6.2'!A1" display="'6.2'!A1" xr:uid="{67BC6235-3087-4B33-8C24-DE4D551CB30D}"/>
    <hyperlink ref="A115:B115" location="'6.3'!A1" display="'6.3'!A1" xr:uid="{FA8C294B-926A-430E-B82A-9195D81B3CB9}"/>
    <hyperlink ref="A117:B117" location="'6.5'!A1" display="'6.5'!A1" xr:uid="{4DD52B6E-6A4A-4721-AD60-5A0D301482F0}"/>
    <hyperlink ref="A118:B118" location="'6.6'!A1" display="'6.6'!A1" xr:uid="{791EF522-CF74-450C-B210-79A1EBF68F53}"/>
    <hyperlink ref="A119:B119" location="'6.7'!A1" display="'6.7'!A1" xr:uid="{1BA9380B-19C6-4791-B54F-392FAC41FED3}"/>
    <hyperlink ref="A121:B121" location="'6.9'!A1" display="'6.9'!A1" xr:uid="{039F9442-183F-41B0-9E28-555A3ECB8FB1}"/>
    <hyperlink ref="A122:B122" location="'6.10'!A1" display="'6.10'!A1" xr:uid="{2106A6D8-30F4-4F00-91DE-3EA222F0EEEC}"/>
    <hyperlink ref="A123:B123" location="'6.11'!A1" display="'6.11'!A1" xr:uid="{2A42877E-8BAD-4438-8041-F8A27273AC7C}"/>
    <hyperlink ref="A124:B124" location="'6.12'!A1" display="'6.12'!A1" xr:uid="{F7371D30-D31E-4F45-8A26-6986F8484DC7}"/>
    <hyperlink ref="A125:B125" location="'6.13'!A1" display="'6.13'!A1" xr:uid="{203DA376-655B-48CF-97BB-5FD21C3B1E53}"/>
    <hyperlink ref="A126:B126" location="'6.14'!A1" display="'6.14'!A1" xr:uid="{41EF3F91-4BD8-4228-B8BF-011842B66017}"/>
    <hyperlink ref="A127:B127" location="'6.15'!A1" display="'6.15'!A1" xr:uid="{33BDB205-C71B-481A-8E9B-4FD57DAB63C9}"/>
    <hyperlink ref="A128:B128" location="'6.16'!A1" display="'6.16'!A1" xr:uid="{42DF7043-57FD-4B03-8685-F24146CAB80E}"/>
    <hyperlink ref="A131:B131" location="'6.18a'!A1" display="6.18a" xr:uid="{54348B59-ACFE-4DED-9099-D5055B65AC04}"/>
    <hyperlink ref="A132:B132" location="'6.18b'!A1" display="6.18b" xr:uid="{4333536B-7172-4C62-B806-1112E0B94746}"/>
    <hyperlink ref="A133:B133" location="'6.18c'!A1" display="6.18c" xr:uid="{234AF716-9C4C-4C39-AD61-7B68EF0A02F2}"/>
    <hyperlink ref="A134:B134" location="'6.18d'!A1" display="6.18d" xr:uid="{7CCBF42E-078D-4F14-9D82-451E3BD9CA0B}"/>
    <hyperlink ref="A135:B135" location="'6.18e'!A1" display="6.18e" xr:uid="{3B37A8B2-6070-4AB6-8411-25C203A8A689}"/>
    <hyperlink ref="A136:B136" location="'6.18f'!A1" display="6.18f" xr:uid="{7FCD0F10-233D-45A1-A90E-2FE6A678387B}"/>
    <hyperlink ref="A137:B137" location="'6.18g'!A1" display="6.18g" xr:uid="{68A06525-713A-40C7-BCF1-8CF366F78F91}"/>
    <hyperlink ref="A139:B139" location="'6.20'!A1" display="'6.20'!A1" xr:uid="{6FE21522-9261-4E2F-9B12-E7725AFE8F15}"/>
    <hyperlink ref="A140:B140" location="'6.21'!A1" display="'6.21'!A1" xr:uid="{7E278551-963A-42DA-B745-1B4DE5807715}"/>
    <hyperlink ref="A141:B141" location="'6.22'!A1" display="'6.22'!A1" xr:uid="{D3E60A8E-26AD-4646-828D-7B46DF55E7DC}"/>
    <hyperlink ref="A143:B143" location="'6.24 '!A1" display="'6.24 '!A1" xr:uid="{DB48A85F-C4F3-4D91-9CE9-DF1E65E115D7}"/>
    <hyperlink ref="A144:B144" location="'6.24a'!A1" display="6.24a" xr:uid="{2E255BBC-ACB8-4443-9DBE-A749EEB5E50E}"/>
    <hyperlink ref="A145:B145" location="'6.24b'!A1" display="6.24b" xr:uid="{3D57E4AF-281A-4B7E-AA4B-870AD49D2453}"/>
    <hyperlink ref="A146:B146" location="'6.24c'!A1" display="6.24c" xr:uid="{95449C7E-CBF9-433E-8A4B-204F763286AE}"/>
    <hyperlink ref="A147:B147" location="'6.24d'!A1" display="6.24d" xr:uid="{835F8BF4-933B-48EB-8F55-A051652E2FF7}"/>
    <hyperlink ref="A148:B148" location="'6.24e'!A1" display="6.24e" xr:uid="{88DA3B63-B4BB-44B4-A580-B3684E4C7B1D}"/>
    <hyperlink ref="A149:B149" location="'6.24f'!A1" display="6.24f" xr:uid="{463968E2-6235-4D2D-93E5-75EB5646BA0B}"/>
    <hyperlink ref="A150:B150" location="'6.24g'!A1" display="6.24g" xr:uid="{6DF8C9BD-B50F-45BB-991E-CDCE6775015E}"/>
    <hyperlink ref="A151:B151" location="'6.25'!A1" display="'6.25'!A1" xr:uid="{BD1F30AB-F214-499A-89B8-71D1A7B87A4F}"/>
    <hyperlink ref="A159:B159" location="'6.26'!A1" display="'6.26'!A1" xr:uid="{F96E62D4-64EC-4325-9E54-88420304ED7A}"/>
    <hyperlink ref="A160:B160" location="'6.27'!A1" display="'6.27'!A1" xr:uid="{865B433C-EFCD-472F-9002-6D13D50B8079}"/>
    <hyperlink ref="A164:B164" location="'7.1'!A1" display="'7.1'!A1" xr:uid="{2CADDCC7-76E7-4DAF-ACF2-65ED91CA71BD}"/>
    <hyperlink ref="A165:B165" location="'7.2'!A1" display="'7.2'!A1" xr:uid="{70E07943-B14F-49E3-80A4-E811549AA7D5}"/>
    <hyperlink ref="A166:B166" location="'7.3'!A1" display="'7.3'!A1" xr:uid="{A0F36D51-F65D-4F57-BF87-467467DF9E50}"/>
    <hyperlink ref="A167:B167" location="'7.4'!A1" display="'7.4'!A1" xr:uid="{4EB3CBE0-DC83-49BC-9407-68661E26499E}"/>
    <hyperlink ref="A168:B168" location="'7.5'!A1" display="'7.5'!A1" xr:uid="{97040876-383C-41DB-A058-E2924F040EF3}"/>
    <hyperlink ref="A169:B169" location="'7.6'!A1" display="'7.6'!A1" xr:uid="{6FAEBF5F-0807-4D54-BDF5-3213896F69E7}"/>
    <hyperlink ref="A170:B170" location="'7.7'!A1" display="'7.7'!A1" xr:uid="{B1BB23A1-7D5A-4605-A10A-071F1BD1ABFF}"/>
    <hyperlink ref="A172:B172" location="'7.8a'!A1" display="7.8a" xr:uid="{98968E1A-A295-43EB-BBA5-0E4746AE88EE}"/>
    <hyperlink ref="A173:B173" location="'7.9'!A1" display="'7.9'!A1" xr:uid="{E77CA102-A5A8-4B1C-9B96-2DF19129CEFE}"/>
    <hyperlink ref="A174:B174" location="'7.10'!A1" display="'7.10'!A1" xr:uid="{9D23E7D9-B523-4522-B0DD-BE1A8371F235}"/>
    <hyperlink ref="A175:B175" location="'7.11'!A1" display="'7.11'!A1" xr:uid="{AA10743C-8E45-4177-8FA9-E9BC5D5BDD35}"/>
    <hyperlink ref="A176:B176" location="'7.12'!A1" display="'7.12'!A1" xr:uid="{1673344C-D777-441E-BBBA-E1C063A356E8}"/>
    <hyperlink ref="A177:B177" location="'7.13'!A1" display="'7.13'!A1" xr:uid="{76B1FFDF-52E8-4F3C-8A33-EA0959CFB29A}"/>
    <hyperlink ref="A178:B178" location="'7.13a'!A1" display="7.13a" xr:uid="{DB7C2F27-B4B3-41B4-AF77-BA3753CA6EC5}"/>
    <hyperlink ref="A179:B179" location="'7.14'!A1" display="'7.14'!A1" xr:uid="{F0161A57-27F4-4FAF-84E6-019CC2930FE2}"/>
    <hyperlink ref="A180:B180" location="'7.15 '!A1" display="'7.15 '!A1" xr:uid="{EB16D36D-28C2-45E8-9983-B11D0E4AE507}"/>
    <hyperlink ref="A181:B181" location="'7.16'!A1" display="'7.16'!A1" xr:uid="{B95318A8-757F-4D66-887E-BF34A9D87E72}"/>
    <hyperlink ref="A182:B182" location="'7.17'!A1" display="'7.17'!A1" xr:uid="{EDE767A1-30FA-4789-9DC1-5FF87B47C51F}"/>
    <hyperlink ref="A183:B183" location="'7.18 '!A1" display="'7.18 '!A1" xr:uid="{EF74B224-714D-4F4D-84F2-D470C059E731}"/>
    <hyperlink ref="A184:B184" location="'7.19'!A1" display="'7.19'!A1" xr:uid="{3390FC0E-26A4-46E9-9922-2945616A91DF}"/>
    <hyperlink ref="A185:B185" location="'7.20'!A1" display="'7.20'!A1" xr:uid="{0E6AEBE0-6567-474D-B419-6E802142E262}"/>
    <hyperlink ref="A186:B186" location="'7.21'!A1" display="'7.21'!A1" xr:uid="{42B43134-79BD-40A5-B6E8-EC066C112570}"/>
    <hyperlink ref="A187:B187" location="'7.22 '!A1" display="'7.22 '!A1" xr:uid="{2513A76F-AC93-4C4E-98C8-1EFC1E2CCD18}"/>
    <hyperlink ref="A188:B188" location="'7.23'!A1" display="'7.23'!A1" xr:uid="{EC39C014-70A4-45F8-8C12-1BDAA10BE70D}"/>
    <hyperlink ref="A189:B189" location="'7.24 '!A1" display="'7.24 '!A1" xr:uid="{19E9E7AD-D264-402C-B0D1-5EFF13D36384}"/>
    <hyperlink ref="A190:B190" location="'7.25 '!A1" display="'7.25 '!A1" xr:uid="{0CD88513-4172-441A-B6A1-ADE59B125909}"/>
    <hyperlink ref="A171:B171" location="'7.8'!A1" display="'7.8'!A1" xr:uid="{54DABE8C-905C-464C-BF23-B132A2C83F87}"/>
    <hyperlink ref="A138:B138" location="'6.19'!A1" display="'6.19'!A1" xr:uid="{65CC71D8-49F1-47F3-9B9F-552450938FFA}"/>
    <hyperlink ref="A142:B142" location="'6.23'!A1" display="'6.23'!A1" xr:uid="{67ABD85A-57ED-4C27-879D-8251F0FBD4CE}"/>
    <hyperlink ref="A97:B97" location="'5.12'!A1" display="'5.12'!A1" xr:uid="{36ED7DB9-73C4-438E-B10B-8E4F6B638DF8}"/>
    <hyperlink ref="A107:B107" location="'5.21'!A1" display="'5.21'!A1" xr:uid="{4937FD3F-CA44-43DD-A1F7-E84F62C5179E}"/>
    <hyperlink ref="A129:B129" location="'6.17'!A1" display="'6.17'!A1" xr:uid="{95E965FD-2924-49B6-9CE5-DA9B30DCC8F5}"/>
    <hyperlink ref="A130:B130" location="'6.18'!A1" display="'6.18'!A1" xr:uid="{4D22AAD2-A1DF-47E5-9E32-3399BD031880}"/>
    <hyperlink ref="A161" location="'6.28'!A1" display="'6.28'!A1" xr:uid="{C129486D-2F0F-44F8-A6EA-22479F9BD865}"/>
    <hyperlink ref="A87" location="'5.2'!A1" display="'5.2'!A1" xr:uid="{1C652695-3304-4297-B883-1BBAB27D52BF}"/>
    <hyperlink ref="A94" location="'5.9'!A1" display="'5.9'!A1" xr:uid="{9341B6C1-64B4-4FDC-AB1F-68C0D771E84C}"/>
    <hyperlink ref="B152" location="'6.25a'!A1" display="General engineering postgraduate research qualifiers by mode of study, domicile, gender and ethnic group (2006-2017) - UK" xr:uid="{8E2B8E50-3423-4DA6-949D-9E0395994DB0}"/>
    <hyperlink ref="B153" location="'6.25b'!A1" display="Civil engineering postgraduate research qualifiers by mode of study, domicile, gender and ethnic group (2006-2017) - UK" xr:uid="{B2451913-6F5E-4732-9AF1-469B9329C0E1}"/>
    <hyperlink ref="B154" location="'6.25c'!A1" display="Mechanical engineering postgraduate research qualifiers by mode of study, domicile, gender and ethnic group (2006-2017) - UK" xr:uid="{7E455236-733D-4F8A-B0E2-D80BC47B307B}"/>
    <hyperlink ref="B155" location="'6.25d'!A1" display="Aerospace engineering postgraduate research qualifiers by mode of study, domicile, gender and ethnic group (2006-2017) - UK" xr:uid="{F1FAE7F2-F222-41D5-A06B-45DB5CBF73C1}"/>
    <hyperlink ref="B156" location="'6.25e'!A1" display="Electronic and electrical engineering postgraduate research qualifiers by mode of study, domicile, gender and ethnic group (2006-2017) - UK" xr:uid="{2D469D5A-109E-4FC5-906C-1306CA7A8917}"/>
    <hyperlink ref="B157" location="'6.25f'!A1" display="Production and manufacturing engineering postgraduate research qualifiers by mode of study, domicile, gender and ethnic group (2006-2017) - UK" xr:uid="{764A9DD1-0883-4A61-A1CD-553A0DE30199}"/>
    <hyperlink ref="B158" location="'6.25g'!A1" display="Chemical, process, and energy engineering postgraduate research qualifiers by mode of study, domicile, gender and ethnic group (2006-2017) - UK" xr:uid="{B552FECF-0F87-4259-AC37-10EED85F587C}"/>
    <hyperlink ref="B161" location="'6.28'!A1" display="Engineering and technology postgraduate research qualifiers in the academic year starting in 2016 by discipline, mode of study, domicile, gender, ethnicity and disability status - UK" xr:uid="{EC40529C-1F15-4777-8B46-B8910F4BD9CD}"/>
    <hyperlink ref="A152" location="'6.25a'!A1" display="6.25a" xr:uid="{79F847AC-84EA-49BB-BEE0-0A49476C2596}"/>
    <hyperlink ref="A153" location="'6.25b'!A1" display="6.25b" xr:uid="{D26DB629-23FB-47C9-A6F3-7858B2EBCC8A}"/>
    <hyperlink ref="A154" location="'6.25c'!A1" display="6.25c" xr:uid="{B3A0E217-7829-4B90-9A68-811D014F484C}"/>
    <hyperlink ref="A155" location="'6.25d'!A1" display="6.25d" xr:uid="{64246E56-ADA7-4C2F-A5D3-5142812B0684}"/>
    <hyperlink ref="A156" location="'6.25e'!A1" display="6.25e" xr:uid="{B79B8A63-0995-475F-8CE1-6BC76D70319B}"/>
    <hyperlink ref="A157" location="'6.25f'!A1" display="6.25f" xr:uid="{8285172C-2B37-4A0B-AD1E-EFDEBD8EEC57}"/>
    <hyperlink ref="A158" location="'6.25g'!A1" display="6.25g" xr:uid="{A41F93E8-9B56-423B-ACB4-C8A5468AC729}"/>
    <hyperlink ref="A193:B193" location="'8.1'!A1" display="'8.1'!A1" xr:uid="{D3443F23-C639-4393-BB04-D01F6B901AB9}"/>
    <hyperlink ref="A194:B194" location="'8.3'!A1" display="'8.3'!A1" xr:uid="{50A2EA36-7053-4E12-BA71-71D44B366021}"/>
    <hyperlink ref="A195:B195" location="'8.4'!A1" display="'8.4'!A1" xr:uid="{2FCD3210-7502-4F47-A51C-C88D9A6A696A}"/>
    <hyperlink ref="A196:B196" location="'8.4a'!A1" display="8.4a" xr:uid="{BE24E697-B29A-4B50-9278-FB9537D4C289}"/>
    <hyperlink ref="A197:B197" location="'8.5'!A1" display="'8.5'!A1" xr:uid="{A6D425A0-9772-452D-B5AE-812E58252046}"/>
    <hyperlink ref="A198:B198" location="'8.6'!A1" display="'8.6'!A1" xr:uid="{0B31132C-30D3-48D1-9D08-22AC2029383B}"/>
    <hyperlink ref="A199:B199" location="'8.7'!A1" display="'8.7'!A1" xr:uid="{1F2B801A-B093-48FF-8878-FE0BED358564}"/>
    <hyperlink ref="A200:B200" location="'8.8'!A1" display="'8.8'!A1" xr:uid="{7EBFFF62-FDB7-4B0B-BA0A-7BF0DCAC454C}"/>
    <hyperlink ref="A201:B201" location="'8.9'!A1" display="'8.9'!A1" xr:uid="{59BA9148-C1F3-4DA2-88E5-DA0972E18BA8}"/>
    <hyperlink ref="A202:B202" location="'8.10'!A1" display="'8.10'!A1" xr:uid="{2E06FB29-BC9E-4ED0-A017-F16A856C40C6}"/>
    <hyperlink ref="A203:B203" location="'8.11'!A1" display="'8.11'!A1" xr:uid="{B59C1DAD-3B40-4765-B2BF-5F5DBD749CF1}"/>
    <hyperlink ref="A204:B204" location="'8.12'!A1" display="'8.12'!A1" xr:uid="{F67BC878-3982-4B31-98E0-55979631DB51}"/>
    <hyperlink ref="A205:B205" location="'8.13'!A1" display="'8.13'!A1" xr:uid="{FE8FAE6B-8081-480F-9690-7E87E9D50302}"/>
    <hyperlink ref="A206:B206" location="'8.14'!A1" display="'8.14'!A1" xr:uid="{AB63CD95-A3A9-4C79-BD01-3017C18B5794}"/>
    <hyperlink ref="A207:B207" location="'8.15'!A1" display="'8.15'!A1" xr:uid="{7008396A-CA13-4317-9997-CA558446FA48}"/>
    <hyperlink ref="A208:B208" location="'8.16'!A1" display="'8.16'!A1" xr:uid="{24758CEA-7141-4BAC-8BF6-EB34A0232B96}"/>
    <hyperlink ref="A209:B209" location="'8.17'!A1" display="'8.17'!A1" xr:uid="{3EB533A0-9D96-4F8D-B6FF-8A44C1E3CF6E}"/>
    <hyperlink ref="A210:B210" location="'8.18'!A1" display="'8.18'!A1" xr:uid="{D11ECD11-FC3C-49A3-BB05-3F3B4F6F0C1E}"/>
    <hyperlink ref="A211:B211" location="'8.19'!A1" display="'8.19'!A1" xr:uid="{60D1CDA2-8385-42D9-9554-FDE9F8BAAAAD}"/>
    <hyperlink ref="A212:B212" location="'8.20'!A1" display="'8.20'!A1" xr:uid="{8313EBC7-695B-4DC3-AEBB-888E2FB00B21}"/>
    <hyperlink ref="A213:B213" location="'8.20a'!A1" display="8.20a" xr:uid="{D1D07AD7-49A9-400F-859D-7E298637AF84}"/>
    <hyperlink ref="A214:B214" location="'8.21'!A1" display="'8.21'!A1" xr:uid="{4FFD2C12-1711-4EF4-9E39-EA24C370458A}"/>
    <hyperlink ref="A215:B215" location="'8.22'!A1" display="'8.22'!A1" xr:uid="{39C486A7-D0CD-4DFB-8D20-B65979B66785}"/>
    <hyperlink ref="A216:B216" location="'8.23'!A1" display="'8.23'!A1" xr:uid="{BD1D54B9-D2A9-4048-AF67-5BAFEEEAC579}"/>
    <hyperlink ref="A217:B217" location="'8.24'!A1" display="'8.24'!A1" xr:uid="{2C8CE1BE-6AEB-4257-94B0-C849FBB6EC3A}"/>
    <hyperlink ref="A218:B218" location="'8.25'!A1" display="'8.25'!A1" xr:uid="{B2E75A6F-90E8-43E2-8CA1-5536AB2C7A27}"/>
    <hyperlink ref="A219:B219" location="'8.26'!A1" display="'8.26'!A1" xr:uid="{76457A04-90F0-4087-AFA0-291C4CF15590}"/>
    <hyperlink ref="A220:B220" location="'8.26a'!A1" display="8.26a" xr:uid="{09D2FAD2-177C-4595-A914-E9981B75CCA5}"/>
    <hyperlink ref="A221:B221" location="'8.27'!A1" display="'8.27'!A1" xr:uid="{575FD882-8DE4-4835-B77C-5A15508B0126}"/>
    <hyperlink ref="A222:B222" location="'8.28'!A1" display="'8.28'!A1" xr:uid="{A1EF8A7A-5AD8-41A5-8E57-4ED927776F67}"/>
    <hyperlink ref="A223:B223" location="'8.28a'!A1" display="8.28a" xr:uid="{C9B98A37-7839-4EA6-AE6B-1ACB20F23596}"/>
    <hyperlink ref="A224:B224" location="'8.29'!A1" display="'8.29'!A1" xr:uid="{CF90EBEE-1A73-4A42-90AD-DC0D1D926E59}"/>
    <hyperlink ref="A225:B225" location="'8.30'!A1" display="'8.30'!A1" xr:uid="{6BA16D27-EEDB-439A-AF05-3F611900DC8C}"/>
    <hyperlink ref="A226:B226" location="'8.31'!A1" display="'8.31'!A1" xr:uid="{0AE91071-A133-4929-BCC9-C72CAB2401F5}"/>
    <hyperlink ref="A227:B227" location="'8.32'!A1" display="'8.32'!A1" xr:uid="{7B143FEF-01E8-40F2-84D5-751084A84C4F}"/>
    <hyperlink ref="A228:B228" location="'8.33'!A1" display="'8.33'!A1" xr:uid="{73E58D58-13C5-41DF-9033-FD3D25ABD553}"/>
    <hyperlink ref="A229:B229" location="'8.34'!A1" display="'8.34'!A1" xr:uid="{95377822-6923-4011-B462-409B6FC1E2EE}"/>
    <hyperlink ref="A230:B230" location="'8.35'!A1" display="'8.35'!A1" xr:uid="{DB84FD12-DD7B-4142-AD37-BDBD128B7695}"/>
    <hyperlink ref="A231:B231" location="'8.36'!A1" display="'8.36'!A1" xr:uid="{8E2CA4EE-4F25-4C0E-BB4E-4DAE4B61F987}"/>
    <hyperlink ref="A232:B232" location="'8.37'!A1" display="'8.37'!A1" xr:uid="{D49EF14E-0C47-4EC6-B046-16905C113B35}"/>
    <hyperlink ref="A233:B233" location="'8.38'!A1" display="'8.38'!A1" xr:uid="{BE183092-B155-41C8-A36D-588F85E7D4D4}"/>
    <hyperlink ref="A236:B236" location="'9.1'!A1" display="'9.1'!A1" xr:uid="{36908026-FBE7-4E84-B8E6-F706B4DA8E45}"/>
    <hyperlink ref="A237:B237" location="'9.2'!A1" display="'9.2'!A1" xr:uid="{39A75FD0-CD96-46A3-808C-EC886A43DDA8}"/>
    <hyperlink ref="A238:B238" location="'9.3'!A1" display="'9.3'!A1" xr:uid="{7D1127AF-584E-4195-A100-12F7E1AF3A0F}"/>
    <hyperlink ref="A239:B239" location="'9.4'!A1" display="'9.4'!A1" xr:uid="{4777F729-F2E2-41AA-95B0-A4A077C88FF1}"/>
    <hyperlink ref="A241:B241" location="'9.6'!A1" display="'9.6'!A1" xr:uid="{6086A5B0-0921-47D8-AE3B-8639A32E4E28}"/>
    <hyperlink ref="A240:B240" location="'9.5 &amp; 9.7'!A1" display="'9.5 &amp; 9.7'!A1" xr:uid="{7B9C85C9-0E92-4F16-A55E-B961845024A3}"/>
    <hyperlink ref="A242:B242" location="'9.5 &amp; 9.7'!A1" display="'9.5 &amp; 9.7'!A1" xr:uid="{52614D61-2F45-46DC-8D52-D30265ABEF1D}"/>
    <hyperlink ref="A243:B243" location="'Fig 9.8 &amp; 9.9'!A1" display="'Fig 9.8 &amp; 9.9'!A1" xr:uid="{82088787-CBFA-4B4E-8571-53205EA7E80A}"/>
    <hyperlink ref="A245:B245" location="'9.10'!A1" display="'9.10'!A1" xr:uid="{5483CB56-3D56-4A2A-964D-DB6EDA248141}"/>
    <hyperlink ref="A246:B246" location="'9.11'!A1" display="'9.11'!A1" xr:uid="{284E489E-20F9-45B1-86F1-7147EAA6A437}"/>
    <hyperlink ref="A247:B247" location="'9.12'!A1" display="'9.12'!A1" xr:uid="{F9422930-B8B6-430A-869D-315C59872BCE}"/>
    <hyperlink ref="A248:B248" location="'9.13-9.14'!A1" display="'9.13-9.14'!A1" xr:uid="{1263BF80-B2A1-4B06-AFB5-58445A31220A}"/>
    <hyperlink ref="A249:B249" location="'9.13-9.14'!A1" display="'9.13-9.14'!A1" xr:uid="{680AAB6B-708E-49FD-A81F-1B42EBA62DC2}"/>
    <hyperlink ref="A252:B252" location="'10.1'!A1" display="'10.1'!A1" xr:uid="{88DF360E-8D6F-4530-B7F5-20D381F29627}"/>
    <hyperlink ref="A253:B253" location="'10.2'!A1" display="'10.2'!A1" xr:uid="{D69F811C-79DA-4C95-A9B8-7747030F9266}"/>
    <hyperlink ref="A254:B254" location="'10.3'!A1" display="'10.3'!A1" xr:uid="{50B84787-8DFB-42CD-8F99-88E9FA2E9990}"/>
    <hyperlink ref="A255:B255" location="'10.4'!A1" display="'10.4'!A1" xr:uid="{8D300539-3665-4A88-BA9C-55225805CC67}"/>
    <hyperlink ref="A256:B256" location="'10.5'!A1" display="'10.5'!A1" xr:uid="{7DFC78DE-06BA-42CC-9C6C-9186B6B08C40}"/>
    <hyperlink ref="A257:B257" location="'10.6'!A1" display="'10.6'!A1" xr:uid="{9EB07DDC-1089-4B86-8B8A-8296ED69065B}"/>
    <hyperlink ref="A258:B258" location="'10.7'!A1" display="'10.7'!A1" xr:uid="{78E60BD1-E2DC-41DF-9710-78CC4097443C}"/>
    <hyperlink ref="A259:B259" location="'10.8'!A1" display="'10.8'!A1" xr:uid="{10F697FE-268B-4505-9B23-B97A491143A8}"/>
    <hyperlink ref="A260:B260" location="'10.9'!A1" display="'10.9'!A1" xr:uid="{47152F65-A105-469C-B9CD-0F5CE41C0D87}"/>
    <hyperlink ref="A261:B261" location="'10.10'!A1" display="'10.10'!A1" xr:uid="{F878C5F3-2490-450E-B509-E5637A49167C}"/>
    <hyperlink ref="A262:B262" location="'10.11'!A1" display="'10.11'!A1" xr:uid="{673D5058-4464-459F-8E83-DC81B65B81ED}"/>
    <hyperlink ref="A263:B263" location="'10.12'!A1" display="'10.12'!A1" xr:uid="{04531026-7A93-49DA-991B-85729D2989E4}"/>
    <hyperlink ref="A264:B264" location="'10.13'!A1" display="'10.13'!A1" xr:uid="{F9BA9114-5BB6-450E-99F5-37EAD300F573}"/>
    <hyperlink ref="A266:B266" location="'10.15'!A1" display="'10.15'!A1" xr:uid="{BBCB150B-A4EF-4276-B0D1-1E7328B2842B}"/>
    <hyperlink ref="A267:B267" location="'10.16'!A1" display="'10.16'!A1" xr:uid="{E6139C67-23D5-4760-9E68-84EA84C79A70}"/>
    <hyperlink ref="A268:B268" location="'10.17'!A1" display="'10.17'!A1" xr:uid="{6D28B338-46DC-42D0-90CC-F72C2F630C16}"/>
    <hyperlink ref="A269:B269" location="'10.18'!A1" display="'10.18'!A1" xr:uid="{6AB616C2-209B-4B68-AAF3-BCAF100C1988}"/>
    <hyperlink ref="A272:B272" location="'10.21'!A1" display="'10.21'!A1" xr:uid="{92E5EF3B-57B5-40C1-9D9E-12DDD1D49419}"/>
    <hyperlink ref="A274:B274" location="'10.23'!A1" display="'10.23'!A1" xr:uid="{FF1359EC-5564-4C9F-BFD8-2630AE1F1196}"/>
    <hyperlink ref="A273:B273" location="'10.22'!A1" display="'10.22'!A1" xr:uid="{B9310CD2-C331-4F9A-866A-9880762A9340}"/>
    <hyperlink ref="A271:B271" location="'10.2'!A1" display="'10.2'!A1" xr:uid="{A7CD1B44-8A63-4753-BE76-2700EC9B5438}"/>
    <hyperlink ref="A270:B270" location="'10.19'!A1" display="'10.19'!A1" xr:uid="{D7F944CC-E929-4320-87DC-03DB1C03C660}"/>
    <hyperlink ref="A265:B265" location="'10.14'!A1" display="'10.14'!A1" xr:uid="{2D61E327-6B7E-45DF-A1F0-42B0E6BBF903}"/>
    <hyperlink ref="B244" location="'Fig 9.8 &amp; 9.9'!A1" display="'Fig 9.8 &amp; 9.9'!A1" xr:uid="{F765CB44-21D7-45CE-8E1A-2254CF6CFAD3}"/>
    <hyperlink ref="A271" location="'10.20'!A1" display="'10.20'!A1" xr:uid="{870F5728-4502-40FE-BA93-0405C4CDFC93}"/>
    <hyperlink ref="B252" location="'10.1'!A1" display="'10.1'!A1" xr:uid="{63680A9D-6F4A-4CD6-86AA-BD4F3117F25A}"/>
    <hyperlink ref="B253" location="'10.2'!A1" display="'10.2'!A1" xr:uid="{2E860154-A004-48AE-AC49-B21DF1EBB478}"/>
    <hyperlink ref="B254" location="'10.3'!A1" display="'10.3'!A1" xr:uid="{895ABAE8-2BDA-4C41-9A95-1D07F2C47690}"/>
    <hyperlink ref="B255" location="'10.4'!A1" display="'10.4'!A1" xr:uid="{C7EFF76C-8C0E-45DA-8FF1-AE9E53CCB59C}"/>
    <hyperlink ref="B256" location="'10.5'!A1" display="'10.5'!A1" xr:uid="{7DF05035-A870-4CCC-A6BE-5F3A287062CC}"/>
    <hyperlink ref="B257" location="'10.6'!A1" display="'10.6'!A1" xr:uid="{E1017ED1-D8D3-4DA3-AC41-F8B61737475A}"/>
    <hyperlink ref="B258" location="'10.7'!A1" display="'10.7'!A1" xr:uid="{0F87DFBD-3C3B-4DA0-9B27-09288841F61C}"/>
    <hyperlink ref="B259" location="'10.8'!A1" display="'10.8'!A1" xr:uid="{CD0BF8B7-4115-4EB3-AF1B-964012DE8731}"/>
    <hyperlink ref="B260" location="'10.9'!A1" display="'10.9'!A1" xr:uid="{81EED646-2E9F-44A7-B5DA-4ED69C8ECD45}"/>
    <hyperlink ref="B261" location="'10.10'!A1" display="'10.10'!A1" xr:uid="{8DAC7F0E-93AB-42EF-8087-97BA0C3378E2}"/>
    <hyperlink ref="B262" location="'10.11'!A1" display="'10.11'!A1" xr:uid="{05C25FD5-16BB-4E79-95C5-90884EB5E0C2}"/>
    <hyperlink ref="B263" location="'10.12'!A1" display="'10.12'!A1" xr:uid="{21EAAF51-5FE8-47D2-9C1D-170E79A68FE1}"/>
    <hyperlink ref="B264" location="'10.13'!A1" display="'10.13'!A1" xr:uid="{E7DF2F4D-0621-4926-BBD3-C745D8F86320}"/>
    <hyperlink ref="B266" location="'10.15'!A1" display="'10.15'!A1" xr:uid="{423AC480-11AD-4BF1-899D-426CED629F56}"/>
    <hyperlink ref="B267" location="'10.16'!A1" display="'10.16'!A1" xr:uid="{20E36D47-B941-48BB-9003-DFDAC728563A}"/>
    <hyperlink ref="B268" location="'10.17'!A1" display="'10.17'!A1" xr:uid="{85E72FE0-D4B2-49B8-BBC1-6B4112B535E1}"/>
    <hyperlink ref="B269" location="'10.18'!A1" display="'10.18'!A1" xr:uid="{B7EADC80-B864-4D7F-9D11-2ED71467B640}"/>
    <hyperlink ref="B272" location="'10.21'!A1" display="'10.21'!A1" xr:uid="{EC358C24-A5D2-40F9-9649-A13EB4EB7CE7}"/>
    <hyperlink ref="B274" location="'10.23'!A1" display="'10.23'!A1" xr:uid="{D16F8C58-DAE4-4327-BCB3-41FE628FA4FD}"/>
    <hyperlink ref="B273" location="'10.22'!A1" display="'10.22'!A1" xr:uid="{ACFF700A-6E46-42C7-827C-189B39B744A6}"/>
    <hyperlink ref="B271" location="'10.20'!A1" display="Supply numbers arising from higher education and apprenticeship achievements for the academic year 2015 to 2016, by level, subject tier and core/related engineering classification – UK" xr:uid="{D94CB3E5-F41C-401E-A8A5-928630777377}"/>
    <hyperlink ref="B270" location="'10.19'!A1" display="'10.19'!A1" xr:uid="{87B6D663-75A6-4898-9684-0768E31E1E89}"/>
    <hyperlink ref="B265" location="'10.14'!A1" display="'10.14'!A1" xr:uid="{49F9E044-4562-4B89-8E3C-1EBB144CC4B9}"/>
    <hyperlink ref="B13" location="'1.2'!A1" display="Constant price GDP per hour worked (actual and projections) (1997–2015) – UK and G7 countries" xr:uid="{1C649B8D-05D0-4B7A-B192-30E41964A4A4}"/>
    <hyperlink ref="A13" location="'1.2'!A1" display="'1.2'!A1" xr:uid="{FF0B7678-377B-4573-B175-2BD2244C8D42}"/>
    <hyperlink ref="B116" location="'6.4'!A1" display="HE students in the academic year starting 2016 by mode of study, age, gender and background (POLAR4) - UK" xr:uid="{A64DA68A-A19A-4BA0-970D-F7FD85A3B65A}"/>
    <hyperlink ref="A116" location="'6.4'!A1" display="'6.4'!A1" xr:uid="{C09EA4D9-BEA3-4987-9BA5-B909A62C40A4}"/>
    <hyperlink ref="B120" location="'6.8'!A1" display="Engineering and technology students by degree level, domicile, mode, gender, neighbourhood (POLAR4) and ethnic background (2017) - UK" xr:uid="{C35449CF-A533-4E55-98D2-9A8C1EDC079E}"/>
    <hyperlink ref="A120" location="'6.8'!A1" display="'6.8'!A1" xr:uid="{EC86C9A3-4B78-4473-A596-A5A97B1D9768}"/>
    <hyperlink ref="B86" location="'5.1'!A1" display="'5.1'!A1" xr:uid="{1E4F1A77-2456-4A6E-8867-B7E22B744895}"/>
    <hyperlink ref="B88" location="'5.3'!A1" display="'5.3'!A1" xr:uid="{F0287A36-E9EF-43E4-BD76-561B68885322}"/>
    <hyperlink ref="B89" location="'5.4'!A1" display="'5.4'!A1" xr:uid="{B24E4CB0-A644-43E9-8D68-613D3D871141}"/>
    <hyperlink ref="B90" location="'5.5'!A1" display="'5.5'!A1" xr:uid="{1E838C4A-5A3E-441A-B3EE-FBAF8CAB8EBB}"/>
    <hyperlink ref="B91" location="'5.6'!A1" display="'5.6'!A1" xr:uid="{D00561F2-1146-4E8E-8D4D-F4ADA0C2E652}"/>
    <hyperlink ref="B92" location="'5.7'!A1" display="'5.7'!A1" xr:uid="{C01B8533-4C89-4EA2-BFB9-83EC177900E7}"/>
    <hyperlink ref="B93" location="'5.8'!A1" display="'5.8'!A1" xr:uid="{4683B9AE-926D-4056-A145-9587CFCE2480}"/>
    <hyperlink ref="B95" location="'5.10'!A1" display="'5.10'!A1" xr:uid="{B684CB3B-1FB4-479A-AE29-1FC47C55F476}"/>
    <hyperlink ref="B96" location="'5.11'!A1" display="'5.11'!A1" xr:uid="{3EC5651E-FFF9-4DCC-8121-4BECEB32BDCC}"/>
    <hyperlink ref="B98" location="'5.13'!A1" display="'5.13'!A1" xr:uid="{BEBEACB6-62C3-4A90-94EA-D0A334D287B7}"/>
    <hyperlink ref="B99" location="'5.14'!A1" display="'5.14'!A1" xr:uid="{84BF8669-6459-47FD-BE36-B396CDF6E9E5}"/>
    <hyperlink ref="B100" location="'5.15'!A1" display="'5.15'!A1" xr:uid="{33288504-7DC6-477B-88FE-C304A137D31D}"/>
    <hyperlink ref="B101" location="'5.16'!A1" display="'5.16'!A1" xr:uid="{40CDFD7F-29CB-4797-B45D-F437D71A6929}"/>
    <hyperlink ref="B102" location="'5.17'!A1" display="'5.17'!A1" xr:uid="{EF993180-19D6-48BD-89F6-A7415C59C6AA}"/>
    <hyperlink ref="B103" location="'5.18'!A1" display="'5.18'!A1" xr:uid="{90304EE3-F4C8-44BA-B12B-C1E94106B9E6}"/>
    <hyperlink ref="B104" location="'5.19'!A1" display="'5.19'!A1" xr:uid="{5F706FEC-ACCF-43E4-8BCA-F8967C410CD9}"/>
    <hyperlink ref="B105" location="'5.19a'!A1" display="5.19a" xr:uid="{2653839D-CCCB-4B5B-9BEF-1EEF35CF4239}"/>
    <hyperlink ref="B106" location="'5.20'!A1" display="'5.20'!A1" xr:uid="{E3E1E804-7C51-48F4-840A-0F4EFE19366D}"/>
    <hyperlink ref="B108" location="'5.22'!A1" display="'5.22'!A1" xr:uid="{7F628878-AFBD-4186-A355-F4277D311B4F}"/>
    <hyperlink ref="B109" location="'5.23'!A1" display="'5.23'!A1" xr:uid="{230B1A02-DA72-453C-992D-119C06ACEC0A}"/>
    <hyperlink ref="B110" location="'5.24'!A1" display="'5.24'!A1" xr:uid="{BA282475-3C4F-459E-966B-46299BCD2C9B}"/>
    <hyperlink ref="B97" location="'5.12'!A1" display="'5.12'!A1" xr:uid="{9A4BB2ED-8BC1-4B34-BBA5-7772B933FBC0}"/>
    <hyperlink ref="B107" location="'5.21'!A1" display="'5.21'!A1" xr:uid="{BCED0D0D-DF8E-488C-9EC4-33F16A6FB01F}"/>
    <hyperlink ref="B87" location="'5.2'!A1" display="Apprenticeship types and levels in the UK" xr:uid="{F52ECC2E-BD11-44CD-8531-25BA73A35F94}"/>
    <hyperlink ref="B94" location="'5.9'!A1" display="Percentage of those starting apprenticeships by age, apprenticeship level and sector subject area (2017) - England" xr:uid="{D7975ED1-1A03-4F4F-A646-267D53710E2F}"/>
    <hyperlink ref="B41" location="'3.1'!A1" display="'3.1'!A1" xr:uid="{1E341CB0-9B4C-46DE-BFDB-65D3DCEF9348}"/>
    <hyperlink ref="B42" location="'3.2'!A1" display="'3.2'!A1" xr:uid="{724E72FA-3765-458B-9F3F-915433EA2177}"/>
    <hyperlink ref="B43" location="'3.3'!A1" display="'3.3'!A1" xr:uid="{E60FDE67-27C7-4491-8950-2536582F3DE3}"/>
    <hyperlink ref="B44" location="'3.4'!A1" display="'3.4'!A1" xr:uid="{6CCC8C3A-49E5-4912-A784-294C22CA79C6}"/>
    <hyperlink ref="B45" location="'3.5'!A1" display="'3.5'!A1" xr:uid="{BE1C507D-04C4-48FF-94C7-31FC82933803}"/>
    <hyperlink ref="B46" location="'3.6'!A1" display="'3.6'!A1" xr:uid="{5760AF2A-80B3-4B83-A9B6-7FA19E0E4E34}"/>
    <hyperlink ref="B47" location="'3.7'!A1" display="'3.7'!A1" xr:uid="{99979595-AE0B-41C0-A7E3-E536F41BC292}"/>
    <hyperlink ref="B48" location="'3.8'!A1" display="'3.8'!A1" xr:uid="{BF651E6E-D7E2-47BC-A24F-85DF616B5C3D}"/>
    <hyperlink ref="B49" location="'3.9'!A1" display="'3.9'!A1" xr:uid="{86AF6C94-1C91-42A7-ABC2-86A38A7B29EA}"/>
    <hyperlink ref="B50" location="'3.10'!A1" display="'3.10'!A1" xr:uid="{3A082895-3E4F-473A-9BDC-BE2CB9175882}"/>
    <hyperlink ref="B51" location="'3.11'!A1" display="'3.11'!A1" xr:uid="{0D68CE20-336F-4F0A-8BB2-E3EE4F8C65C9}"/>
    <hyperlink ref="B52" location="'3.12'!A1" display="'3.12'!A1" xr:uid="{46971D84-4912-4BF9-9D3C-A5620F226E08}"/>
    <hyperlink ref="B53" location="'3.13'!A1" display="'3.13'!A1" xr:uid="{4AB4EAA4-9DFE-4FC3-979E-CECB1372EB6E}"/>
    <hyperlink ref="B54" location="'3.14'!A1" display="'3.14'!A1" xr:uid="{CFA287DD-BE6A-43CF-AF18-7F7CE30A4541}"/>
    <hyperlink ref="B55" location="'3.15'!A1" display="'3.15'!A1" xr:uid="{8EA1498E-CC2C-4493-B705-42B7DFE63EE4}"/>
    <hyperlink ref="B56" location="'3.16'!A1" display="'3.16'!A1" xr:uid="{E2F500A3-2618-4D2E-807D-5744A9CA97F3}"/>
    <hyperlink ref="B57" location="'3.17'!A1" display="'3.17'!A1" xr:uid="{A07345DB-D58D-44F0-87C1-9FCAB7C23448}"/>
    <hyperlink ref="B58" location="'3.18'!A1" display="'3.18'!A1" xr:uid="{DC654197-04CB-488E-B8F2-7F5C0127C67F}"/>
    <hyperlink ref="B59" location="'3.19'!A1" display="'3.19'!A1" xr:uid="{A9A9A082-3D59-43BF-B714-EFE0EA333C2D}"/>
    <hyperlink ref="B60" location="'3.20'!A1" display="'3.20'!A1" xr:uid="{19E9A5F7-95E9-47DE-AB0A-19903169F5EF}"/>
    <hyperlink ref="B61" location="'3.21'!A1" display="'3.21'!A1" xr:uid="{9608A430-FF0C-44AC-AE3C-F666419EB15D}"/>
  </hyperlinks>
  <pageMargins left="0.7" right="0.7" top="0.75" bottom="0.75" header="0.3" footer="0.3"/>
  <pageSetup paperSize="9" scale="5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2E68-4332-40A9-9A47-D9F631928EA0}">
  <dimension ref="A1:I35"/>
  <sheetViews>
    <sheetView showGridLines="0" workbookViewId="0">
      <selection activeCell="A18" sqref="A18"/>
    </sheetView>
  </sheetViews>
  <sheetFormatPr defaultRowHeight="15" x14ac:dyDescent="0.25"/>
  <cols>
    <col min="1" max="1" width="67.28515625" customWidth="1"/>
    <col min="2" max="2" width="19.7109375" customWidth="1"/>
    <col min="3" max="3" width="17.42578125" customWidth="1"/>
    <col min="4" max="4" width="17" customWidth="1"/>
    <col min="6" max="6" width="39.140625" customWidth="1"/>
    <col min="9" max="9" width="19.42578125" customWidth="1"/>
  </cols>
  <sheetData>
    <row r="1" spans="1:9" x14ac:dyDescent="0.25">
      <c r="A1" s="84" t="s">
        <v>169</v>
      </c>
      <c r="B1" s="23"/>
    </row>
    <row r="2" spans="1:9" x14ac:dyDescent="0.25">
      <c r="A2" s="85"/>
      <c r="B2" s="23"/>
    </row>
    <row r="3" spans="1:9" ht="30" x14ac:dyDescent="0.25">
      <c r="A3" s="3040" t="s">
        <v>170</v>
      </c>
      <c r="B3" s="3035" t="s">
        <v>171</v>
      </c>
      <c r="C3" s="3035" t="s">
        <v>172</v>
      </c>
      <c r="D3" s="3036" t="s">
        <v>173</v>
      </c>
    </row>
    <row r="4" spans="1:9" x14ac:dyDescent="0.25">
      <c r="A4" s="86" t="s">
        <v>174</v>
      </c>
      <c r="B4" s="87">
        <v>253250</v>
      </c>
      <c r="C4" s="87">
        <v>16208</v>
      </c>
      <c r="D4" s="88">
        <v>64</v>
      </c>
      <c r="E4" s="89"/>
      <c r="F4" s="89"/>
    </row>
    <row r="5" spans="1:9" x14ac:dyDescent="0.25">
      <c r="A5" s="90" t="s">
        <v>163</v>
      </c>
      <c r="B5" s="91">
        <v>68263</v>
      </c>
      <c r="C5" s="91">
        <v>156117</v>
      </c>
      <c r="D5" s="92">
        <v>2287</v>
      </c>
      <c r="E5" s="89"/>
      <c r="F5" s="89"/>
    </row>
    <row r="6" spans="1:9" x14ac:dyDescent="0.25">
      <c r="A6" s="86" t="s">
        <v>175</v>
      </c>
      <c r="B6" s="87">
        <v>139564</v>
      </c>
      <c r="C6" s="87">
        <v>27215</v>
      </c>
      <c r="D6" s="88">
        <v>195</v>
      </c>
      <c r="E6" s="89"/>
      <c r="F6" s="89"/>
      <c r="I6" s="89"/>
    </row>
    <row r="7" spans="1:9" x14ac:dyDescent="0.25">
      <c r="A7" s="90" t="s">
        <v>176</v>
      </c>
      <c r="B7" s="91">
        <v>141301</v>
      </c>
      <c r="C7" s="91">
        <v>15967</v>
      </c>
      <c r="D7" s="93">
        <v>113</v>
      </c>
      <c r="F7" s="89"/>
    </row>
    <row r="8" spans="1:9" x14ac:dyDescent="0.25">
      <c r="A8" s="86" t="s">
        <v>177</v>
      </c>
      <c r="B8" s="87">
        <v>81429</v>
      </c>
      <c r="C8" s="87">
        <v>3990</v>
      </c>
      <c r="D8" s="88">
        <v>49</v>
      </c>
      <c r="F8" s="89"/>
    </row>
    <row r="9" spans="1:9" x14ac:dyDescent="0.25">
      <c r="A9" s="90" t="s">
        <v>178</v>
      </c>
      <c r="B9" s="91">
        <v>64195</v>
      </c>
      <c r="C9" s="91">
        <v>62847</v>
      </c>
      <c r="D9" s="93">
        <v>979</v>
      </c>
      <c r="F9" s="89"/>
    </row>
    <row r="10" spans="1:9" x14ac:dyDescent="0.25">
      <c r="A10" s="86" t="s">
        <v>179</v>
      </c>
      <c r="B10" s="87">
        <v>27465</v>
      </c>
      <c r="C10" s="87">
        <v>8624</v>
      </c>
      <c r="D10" s="88">
        <v>313</v>
      </c>
      <c r="F10" s="89"/>
    </row>
    <row r="11" spans="1:9" x14ac:dyDescent="0.25">
      <c r="A11" s="90" t="s">
        <v>180</v>
      </c>
      <c r="B11" s="91">
        <v>94853</v>
      </c>
      <c r="C11" s="91">
        <v>85368</v>
      </c>
      <c r="D11" s="93">
        <v>900</v>
      </c>
      <c r="F11" s="89"/>
    </row>
    <row r="12" spans="1:9" x14ac:dyDescent="0.25">
      <c r="A12" s="86" t="s">
        <v>181</v>
      </c>
      <c r="B12" s="87">
        <v>57437</v>
      </c>
      <c r="C12" s="87">
        <v>42216</v>
      </c>
      <c r="D12" s="88">
        <v>735</v>
      </c>
      <c r="F12" s="89"/>
    </row>
    <row r="13" spans="1:9" x14ac:dyDescent="0.25">
      <c r="A13" s="90" t="s">
        <v>182</v>
      </c>
      <c r="B13" s="91">
        <v>60156</v>
      </c>
      <c r="C13" s="91">
        <v>1925</v>
      </c>
      <c r="D13" s="73">
        <v>32</v>
      </c>
      <c r="E13" s="89"/>
      <c r="F13" s="89"/>
    </row>
    <row r="14" spans="1:9" s="67" customFormat="1" x14ac:dyDescent="0.25">
      <c r="A14" s="94" t="s">
        <v>183</v>
      </c>
      <c r="B14" s="95">
        <v>74184</v>
      </c>
      <c r="C14" s="95">
        <v>420477</v>
      </c>
      <c r="D14" s="96">
        <v>5667</v>
      </c>
      <c r="F14" s="97"/>
    </row>
    <row r="15" spans="1:9" x14ac:dyDescent="0.25">
      <c r="B15" s="89"/>
      <c r="D15" s="89"/>
      <c r="F15" s="89"/>
    </row>
    <row r="16" spans="1:9" x14ac:dyDescent="0.25">
      <c r="A16" s="98" t="s">
        <v>184</v>
      </c>
      <c r="B16" s="89"/>
      <c r="D16" s="89"/>
      <c r="F16" s="89"/>
    </row>
    <row r="17" spans="1:5" x14ac:dyDescent="0.25">
      <c r="B17" s="89"/>
      <c r="D17" s="89"/>
    </row>
    <row r="18" spans="1:5" x14ac:dyDescent="0.25">
      <c r="A18" s="64" t="s">
        <v>135</v>
      </c>
      <c r="B18" s="64"/>
    </row>
    <row r="20" spans="1:5" x14ac:dyDescent="0.25">
      <c r="E20" s="89"/>
    </row>
    <row r="23" spans="1:5" x14ac:dyDescent="0.25">
      <c r="B23" s="89"/>
      <c r="D23" s="99"/>
      <c r="E23" s="89"/>
    </row>
    <row r="24" spans="1:5" x14ac:dyDescent="0.25">
      <c r="B24" s="89"/>
      <c r="D24" s="99"/>
      <c r="E24" s="89"/>
    </row>
    <row r="25" spans="1:5" x14ac:dyDescent="0.25">
      <c r="B25" s="89"/>
      <c r="D25" s="99"/>
      <c r="E25" s="89"/>
    </row>
    <row r="26" spans="1:5" x14ac:dyDescent="0.25">
      <c r="B26" s="89"/>
      <c r="D26" s="99"/>
      <c r="E26" s="89"/>
    </row>
    <row r="27" spans="1:5" x14ac:dyDescent="0.25">
      <c r="B27" s="89"/>
      <c r="D27" s="99"/>
      <c r="E27" s="89"/>
    </row>
    <row r="28" spans="1:5" x14ac:dyDescent="0.25">
      <c r="B28" s="89"/>
      <c r="D28" s="99"/>
      <c r="E28" s="89"/>
    </row>
    <row r="29" spans="1:5" x14ac:dyDescent="0.25">
      <c r="B29" s="89"/>
      <c r="D29" s="99"/>
      <c r="E29" s="89"/>
    </row>
    <row r="30" spans="1:5" x14ac:dyDescent="0.25">
      <c r="B30" s="89"/>
      <c r="D30" s="99"/>
      <c r="E30" s="89"/>
    </row>
    <row r="31" spans="1:5" x14ac:dyDescent="0.25">
      <c r="B31" s="89"/>
      <c r="C31" s="89"/>
      <c r="D31" s="89"/>
      <c r="E31" s="89"/>
    </row>
    <row r="32" spans="1:5" x14ac:dyDescent="0.25">
      <c r="B32" s="89"/>
      <c r="D32" s="99"/>
      <c r="E32" s="89"/>
    </row>
    <row r="33" spans="2:5" x14ac:dyDescent="0.25">
      <c r="B33" s="89"/>
      <c r="D33" s="99"/>
      <c r="E33" s="89"/>
    </row>
    <row r="34" spans="2:5" x14ac:dyDescent="0.25">
      <c r="B34" s="89"/>
      <c r="D34" s="99"/>
      <c r="E34" s="89"/>
    </row>
    <row r="35" spans="2:5" x14ac:dyDescent="0.25">
      <c r="B35" s="89"/>
      <c r="C35" s="89"/>
      <c r="D35" s="89"/>
      <c r="E35" s="89"/>
    </row>
  </sheetData>
  <hyperlinks>
    <hyperlink ref="A18:B18" location="Index!A1" display="Back to index" xr:uid="{FA0F9FD9-38F8-4612-940A-E51EC95F9A7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C2EC-5C73-4A7C-BA73-83C7294D04DC}">
  <dimension ref="A1:F18"/>
  <sheetViews>
    <sheetView showGridLines="0" workbookViewId="0"/>
  </sheetViews>
  <sheetFormatPr defaultColWidth="14.85546875" defaultRowHeight="15" x14ac:dyDescent="0.25"/>
  <cols>
    <col min="1" max="1" width="23.42578125" style="23" customWidth="1"/>
    <col min="2" max="6" width="20.7109375" style="23" customWidth="1"/>
    <col min="7" max="16384" width="14.85546875" style="23"/>
  </cols>
  <sheetData>
    <row r="1" spans="1:6" x14ac:dyDescent="0.25">
      <c r="A1" s="448" t="s">
        <v>2616</v>
      </c>
    </row>
    <row r="3" spans="1:6" s="1119" customFormat="1" ht="30" customHeight="1" x14ac:dyDescent="0.25">
      <c r="A3" s="562"/>
      <c r="B3" s="1118" t="s">
        <v>1043</v>
      </c>
      <c r="C3" s="1118" t="s">
        <v>1044</v>
      </c>
      <c r="D3" s="1118" t="s">
        <v>948</v>
      </c>
      <c r="E3" s="1118" t="s">
        <v>1045</v>
      </c>
      <c r="F3" s="1118" t="s">
        <v>1046</v>
      </c>
    </row>
    <row r="4" spans="1:6" ht="17.25" customHeight="1" x14ac:dyDescent="0.25">
      <c r="A4" s="449" t="s">
        <v>1003</v>
      </c>
      <c r="B4" s="1120">
        <v>0.74490008326394674</v>
      </c>
      <c r="C4" s="1120">
        <v>0.10224207467799991</v>
      </c>
      <c r="D4" s="1120">
        <v>0.16142995940178351</v>
      </c>
      <c r="E4" s="1120">
        <v>0.28448924857667152</v>
      </c>
      <c r="F4" s="1120">
        <v>9.3789874158618669E-2</v>
      </c>
    </row>
    <row r="5" spans="1:6" x14ac:dyDescent="0.25">
      <c r="A5" s="452" t="s">
        <v>1004</v>
      </c>
      <c r="B5" s="1121">
        <v>0.91925304746260916</v>
      </c>
      <c r="C5" s="1121">
        <v>0.70162545391665221</v>
      </c>
      <c r="D5" s="1121">
        <v>9.3433688035297169E-2</v>
      </c>
      <c r="E5" s="1121">
        <v>9.0812276115790513E-2</v>
      </c>
      <c r="F5" s="1121">
        <v>0.16715821520312055</v>
      </c>
    </row>
    <row r="6" spans="1:6" ht="15.75" customHeight="1" x14ac:dyDescent="0.25">
      <c r="A6" s="449" t="s">
        <v>1047</v>
      </c>
      <c r="B6" s="1120">
        <v>0.42707427198541903</v>
      </c>
      <c r="C6" s="1120">
        <v>0.35001242647667963</v>
      </c>
      <c r="D6" s="1120">
        <v>0.24010444729970573</v>
      </c>
      <c r="E6" s="1120">
        <v>0.27852650494159931</v>
      </c>
      <c r="F6" s="1120">
        <v>0.10838849916016204</v>
      </c>
    </row>
    <row r="7" spans="1:6" x14ac:dyDescent="0.25">
      <c r="A7" s="452" t="s">
        <v>1006</v>
      </c>
      <c r="B7" s="1121">
        <v>0.40883392226148407</v>
      </c>
      <c r="C7" s="1121">
        <v>0.10430358278566886</v>
      </c>
      <c r="D7" s="1121">
        <v>0.25028280542986425</v>
      </c>
      <c r="E7" s="1121">
        <v>0.22930508170228048</v>
      </c>
      <c r="F7" s="1121">
        <v>8.2321428571428573E-2</v>
      </c>
    </row>
    <row r="8" spans="1:6" ht="15" customHeight="1" x14ac:dyDescent="0.25">
      <c r="A8" s="1122" t="s">
        <v>1048</v>
      </c>
      <c r="B8" s="1123">
        <v>0.68186056650156823</v>
      </c>
      <c r="C8" s="1123">
        <v>0.18061324581905372</v>
      </c>
      <c r="D8" s="1123">
        <v>0.17577798505202719</v>
      </c>
      <c r="E8" s="1123">
        <v>0.2631460329766423</v>
      </c>
      <c r="F8" s="1123">
        <v>0.10144460266709655</v>
      </c>
    </row>
    <row r="9" spans="1:6" x14ac:dyDescent="0.25">
      <c r="A9" s="1124" t="s">
        <v>1028</v>
      </c>
    </row>
    <row r="10" spans="1:6" ht="15" customHeight="1" x14ac:dyDescent="0.25">
      <c r="A10" s="1124" t="s">
        <v>1049</v>
      </c>
    </row>
    <row r="11" spans="1:6" x14ac:dyDescent="0.25">
      <c r="A11" s="65"/>
    </row>
    <row r="12" spans="1:6" ht="15" customHeight="1" x14ac:dyDescent="0.25">
      <c r="A12" s="98" t="s">
        <v>1028</v>
      </c>
      <c r="B12" s="199"/>
    </row>
    <row r="13" spans="1:6" x14ac:dyDescent="0.25">
      <c r="A13" s="1064" t="s">
        <v>1000</v>
      </c>
    </row>
    <row r="14" spans="1:6" x14ac:dyDescent="0.25">
      <c r="A14" s="447" t="s">
        <v>1001</v>
      </c>
    </row>
    <row r="15" spans="1:6" x14ac:dyDescent="0.25">
      <c r="A15"/>
    </row>
    <row r="16" spans="1:6" x14ac:dyDescent="0.25">
      <c r="A16" s="697" t="s">
        <v>135</v>
      </c>
    </row>
    <row r="17" ht="16.5" customHeight="1" x14ac:dyDescent="0.25"/>
    <row r="18" ht="16.5" customHeight="1" x14ac:dyDescent="0.25"/>
  </sheetData>
  <hyperlinks>
    <hyperlink ref="A16" location="Index!A1" display="Back to index" xr:uid="{5EE88531-30BA-42B1-855A-625AE39997E8}"/>
  </hyperlinks>
  <pageMargins left="0.7" right="0.7" top="0.75" bottom="0.75" header="0.3" footer="0.3"/>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4A03B-DE85-4A5B-8BB1-1F7EDF702CCD}">
  <dimension ref="A1:G34"/>
  <sheetViews>
    <sheetView showGridLines="0" workbookViewId="0">
      <selection activeCell="B29" sqref="B29"/>
    </sheetView>
  </sheetViews>
  <sheetFormatPr defaultColWidth="8.85546875" defaultRowHeight="15" x14ac:dyDescent="0.25"/>
  <cols>
    <col min="1" max="1" width="46.28515625" customWidth="1"/>
    <col min="2" max="2" width="10.140625" bestFit="1" customWidth="1"/>
  </cols>
  <sheetData>
    <row r="1" spans="1:7" x14ac:dyDescent="0.25">
      <c r="A1" s="1051" t="s">
        <v>2332</v>
      </c>
    </row>
    <row r="2" spans="1:7" ht="15.75" x14ac:dyDescent="0.25">
      <c r="A2" s="1125"/>
    </row>
    <row r="3" spans="1:7" x14ac:dyDescent="0.25">
      <c r="A3" s="1126" t="s">
        <v>1050</v>
      </c>
      <c r="B3" s="1365" t="s">
        <v>150</v>
      </c>
    </row>
    <row r="4" spans="1:7" x14ac:dyDescent="0.25">
      <c r="A4" s="1127" t="s">
        <v>1051</v>
      </c>
      <c r="B4" s="1128">
        <v>0.14172115200375304</v>
      </c>
    </row>
    <row r="5" spans="1:7" x14ac:dyDescent="0.25">
      <c r="A5" s="1129" t="s">
        <v>1052</v>
      </c>
      <c r="B5" s="1130">
        <v>0.13521642297467326</v>
      </c>
    </row>
    <row r="6" spans="1:7" x14ac:dyDescent="0.25">
      <c r="A6" s="1127" t="s">
        <v>1053</v>
      </c>
      <c r="B6" s="1128">
        <v>0.26370623888076117</v>
      </c>
    </row>
    <row r="7" spans="1:7" x14ac:dyDescent="0.25">
      <c r="A7" s="1129" t="s">
        <v>1054</v>
      </c>
      <c r="B7" s="1130">
        <v>8.3269125630264409E-2</v>
      </c>
      <c r="F7" s="23"/>
      <c r="G7" s="23"/>
    </row>
    <row r="8" spans="1:7" x14ac:dyDescent="0.25">
      <c r="A8" s="1127" t="s">
        <v>1055</v>
      </c>
      <c r="B8" s="1128">
        <v>0.17098391965258333</v>
      </c>
    </row>
    <row r="9" spans="1:7" x14ac:dyDescent="0.25">
      <c r="A9" s="1129" t="s">
        <v>1056</v>
      </c>
      <c r="B9" s="1130">
        <v>3.0443504743352418E-2</v>
      </c>
    </row>
    <row r="10" spans="1:7" x14ac:dyDescent="0.25">
      <c r="A10" s="1127" t="s">
        <v>1057</v>
      </c>
      <c r="B10" s="1128">
        <v>9.4672197492534693E-2</v>
      </c>
    </row>
    <row r="11" spans="1:7" x14ac:dyDescent="0.25">
      <c r="A11" s="1129" t="s">
        <v>1058</v>
      </c>
      <c r="B11" s="1130">
        <v>1.3972100660742486E-2</v>
      </c>
    </row>
    <row r="12" spans="1:7" x14ac:dyDescent="0.25">
      <c r="A12" s="1127" t="s">
        <v>1059</v>
      </c>
      <c r="B12" s="1128">
        <v>5.9905178892885137E-2</v>
      </c>
    </row>
    <row r="14" spans="1:7" x14ac:dyDescent="0.25">
      <c r="A14" s="98" t="s">
        <v>1028</v>
      </c>
    </row>
    <row r="15" spans="1:7" x14ac:dyDescent="0.25">
      <c r="A15" s="1064" t="s">
        <v>1000</v>
      </c>
    </row>
    <row r="16" spans="1:7" x14ac:dyDescent="0.25">
      <c r="A16" s="447" t="s">
        <v>1001</v>
      </c>
      <c r="B16" s="199"/>
    </row>
    <row r="18" spans="1:2" s="23" customFormat="1" x14ac:dyDescent="0.25">
      <c r="A18" s="697" t="s">
        <v>135</v>
      </c>
    </row>
    <row r="19" spans="1:2" x14ac:dyDescent="0.25">
      <c r="A19" s="23"/>
    </row>
    <row r="20" spans="1:2" x14ac:dyDescent="0.25">
      <c r="B20" s="1131"/>
    </row>
    <row r="21" spans="1:2" x14ac:dyDescent="0.25">
      <c r="B21" s="1131"/>
    </row>
    <row r="22" spans="1:2" x14ac:dyDescent="0.25">
      <c r="B22" s="1131"/>
    </row>
    <row r="23" spans="1:2" x14ac:dyDescent="0.25">
      <c r="B23" s="1131"/>
    </row>
    <row r="24" spans="1:2" x14ac:dyDescent="0.25">
      <c r="B24" s="1131"/>
    </row>
    <row r="25" spans="1:2" x14ac:dyDescent="0.25">
      <c r="B25" s="1131"/>
    </row>
    <row r="26" spans="1:2" x14ac:dyDescent="0.25">
      <c r="B26" s="1131"/>
    </row>
    <row r="27" spans="1:2" x14ac:dyDescent="0.25">
      <c r="B27" s="1131"/>
    </row>
    <row r="28" spans="1:2" x14ac:dyDescent="0.25">
      <c r="B28" s="1131"/>
    </row>
    <row r="34" spans="1:7" s="23" customFormat="1" x14ac:dyDescent="0.25">
      <c r="A34"/>
      <c r="B34"/>
      <c r="F34"/>
      <c r="G34"/>
    </row>
  </sheetData>
  <hyperlinks>
    <hyperlink ref="A16:B16" location="Index!A1" display="Back to index" xr:uid="{68C40E8C-FBD4-4523-B6E3-07347F2A2856}"/>
    <hyperlink ref="A18" location="Index!A1" display="Back to index" xr:uid="{A385E404-5BF7-4C07-8787-65CB2561B53A}"/>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CBF2-3B6A-4009-B6FE-DF80A5AC796A}">
  <dimension ref="A1:AH55"/>
  <sheetViews>
    <sheetView showGridLines="0" zoomScaleNormal="100" workbookViewId="0">
      <pane xSplit="1" topLeftCell="B1" activePane="topRight" state="frozen"/>
      <selection pane="topRight" activeCell="B3" sqref="B3:E3"/>
    </sheetView>
  </sheetViews>
  <sheetFormatPr defaultColWidth="11.140625" defaultRowHeight="15" x14ac:dyDescent="0.25"/>
  <cols>
    <col min="1" max="1" width="37.85546875" style="34" customWidth="1"/>
    <col min="2" max="5" width="11.140625" style="30"/>
    <col min="6" max="34" width="11.140625" style="30" customWidth="1"/>
    <col min="35" max="35" width="11.140625" style="30"/>
    <col min="36" max="38" width="11.140625" style="30" customWidth="1"/>
    <col min="39" max="39" width="29.140625" style="30" customWidth="1"/>
    <col min="40" max="47" width="11.140625" style="30" customWidth="1"/>
    <col min="48" max="16384" width="11.140625" style="30"/>
  </cols>
  <sheetData>
    <row r="1" spans="1:34" s="59" customFormat="1" x14ac:dyDescent="0.25">
      <c r="A1" s="1107" t="s">
        <v>2333</v>
      </c>
    </row>
    <row r="3" spans="1:34" s="3358" customFormat="1" ht="30" customHeight="1" x14ac:dyDescent="0.25">
      <c r="A3" s="3377"/>
      <c r="B3" s="3694" t="s">
        <v>1060</v>
      </c>
      <c r="C3" s="3694"/>
      <c r="D3" s="3694"/>
      <c r="E3" s="3694"/>
      <c r="F3" s="3694" t="s">
        <v>1061</v>
      </c>
      <c r="G3" s="3694"/>
      <c r="H3" s="3694"/>
      <c r="I3" s="3694"/>
      <c r="J3" s="3694"/>
      <c r="K3" s="3694"/>
      <c r="L3" s="3694" t="s">
        <v>1062</v>
      </c>
      <c r="M3" s="3694"/>
      <c r="N3" s="3694"/>
      <c r="O3" s="3694"/>
      <c r="P3" s="3733" t="s">
        <v>165</v>
      </c>
      <c r="Q3" s="3694" t="s">
        <v>1063</v>
      </c>
      <c r="R3" s="3694"/>
      <c r="S3" s="3694"/>
      <c r="T3" s="3694"/>
      <c r="U3" s="3694"/>
      <c r="V3" s="3694"/>
      <c r="W3" s="3694"/>
      <c r="X3" s="3694"/>
      <c r="Y3" s="3694"/>
      <c r="Z3" s="3694"/>
      <c r="AA3" s="3694"/>
      <c r="AB3" s="3694"/>
      <c r="AC3" s="3733" t="s">
        <v>165</v>
      </c>
      <c r="AD3" s="3694" t="s">
        <v>1064</v>
      </c>
      <c r="AE3" s="3694"/>
      <c r="AF3" s="3694"/>
      <c r="AG3" s="3694"/>
      <c r="AH3" s="3733" t="s">
        <v>165</v>
      </c>
    </row>
    <row r="4" spans="1:34" s="3358" customFormat="1" ht="30" customHeight="1" x14ac:dyDescent="0.25">
      <c r="A4" s="3378"/>
      <c r="B4" s="3733" t="s">
        <v>1021</v>
      </c>
      <c r="C4" s="3733"/>
      <c r="D4" s="3733" t="s">
        <v>1019</v>
      </c>
      <c r="E4" s="3733"/>
      <c r="F4" s="3733" t="s">
        <v>318</v>
      </c>
      <c r="G4" s="3733"/>
      <c r="H4" s="3733" t="s">
        <v>1065</v>
      </c>
      <c r="I4" s="3733"/>
      <c r="J4" s="3733" t="s">
        <v>1066</v>
      </c>
      <c r="K4" s="3733"/>
      <c r="L4" s="3733" t="s">
        <v>440</v>
      </c>
      <c r="M4" s="3733"/>
      <c r="N4" s="3733" t="s">
        <v>441</v>
      </c>
      <c r="O4" s="3733"/>
      <c r="P4" s="3733"/>
      <c r="Q4" s="3733" t="s">
        <v>400</v>
      </c>
      <c r="R4" s="3733"/>
      <c r="S4" s="3733" t="s">
        <v>401</v>
      </c>
      <c r="T4" s="3733"/>
      <c r="U4" s="3735" t="s">
        <v>1040</v>
      </c>
      <c r="V4" s="3735"/>
      <c r="W4" s="3735" t="s">
        <v>1039</v>
      </c>
      <c r="X4" s="3735"/>
      <c r="Y4" s="3735" t="s">
        <v>1041</v>
      </c>
      <c r="Z4" s="3735"/>
      <c r="AA4" s="3735" t="s">
        <v>1042</v>
      </c>
      <c r="AB4" s="3735"/>
      <c r="AC4" s="3733"/>
      <c r="AD4" s="3733" t="s">
        <v>1067</v>
      </c>
      <c r="AE4" s="3733"/>
      <c r="AF4" s="3733" t="s">
        <v>1068</v>
      </c>
      <c r="AG4" s="3733"/>
      <c r="AH4" s="3733"/>
    </row>
    <row r="5" spans="1:34" x14ac:dyDescent="0.25">
      <c r="A5" s="1134" t="s">
        <v>1069</v>
      </c>
      <c r="B5" s="3379" t="s">
        <v>151</v>
      </c>
      <c r="C5" s="3379" t="s">
        <v>150</v>
      </c>
      <c r="D5" s="3379" t="s">
        <v>151</v>
      </c>
      <c r="E5" s="3379" t="s">
        <v>150</v>
      </c>
      <c r="F5" s="3379" t="s">
        <v>151</v>
      </c>
      <c r="G5" s="3379" t="s">
        <v>150</v>
      </c>
      <c r="H5" s="3379" t="s">
        <v>151</v>
      </c>
      <c r="I5" s="3379" t="s">
        <v>150</v>
      </c>
      <c r="J5" s="3380" t="s">
        <v>151</v>
      </c>
      <c r="K5" s="3381" t="s">
        <v>150</v>
      </c>
      <c r="L5" s="3382" t="s">
        <v>151</v>
      </c>
      <c r="M5" s="3383" t="s">
        <v>150</v>
      </c>
      <c r="N5" s="3384" t="s">
        <v>151</v>
      </c>
      <c r="O5" s="3385" t="s">
        <v>150</v>
      </c>
      <c r="P5" s="3386" t="s">
        <v>151</v>
      </c>
      <c r="Q5" s="3384" t="s">
        <v>151</v>
      </c>
      <c r="R5" s="3384" t="s">
        <v>150</v>
      </c>
      <c r="S5" s="3384" t="s">
        <v>151</v>
      </c>
      <c r="T5" s="3384" t="s">
        <v>150</v>
      </c>
      <c r="U5" s="3387" t="s">
        <v>151</v>
      </c>
      <c r="V5" s="3387" t="s">
        <v>150</v>
      </c>
      <c r="W5" s="3387" t="s">
        <v>151</v>
      </c>
      <c r="X5" s="3387" t="s">
        <v>150</v>
      </c>
      <c r="Y5" s="3387" t="s">
        <v>151</v>
      </c>
      <c r="Z5" s="3387" t="s">
        <v>150</v>
      </c>
      <c r="AA5" s="3387" t="s">
        <v>151</v>
      </c>
      <c r="AB5" s="3387" t="s">
        <v>150</v>
      </c>
      <c r="AC5" s="3388" t="s">
        <v>151</v>
      </c>
      <c r="AD5" s="3384" t="s">
        <v>151</v>
      </c>
      <c r="AE5" s="3384" t="s">
        <v>150</v>
      </c>
      <c r="AF5" s="3385" t="s">
        <v>151</v>
      </c>
      <c r="AG5" s="3385" t="s">
        <v>150</v>
      </c>
      <c r="AH5" s="3388" t="s">
        <v>151</v>
      </c>
    </row>
    <row r="6" spans="1:34" x14ac:dyDescent="0.25">
      <c r="A6" s="1135" t="s">
        <v>1070</v>
      </c>
      <c r="B6" s="1136">
        <v>3050</v>
      </c>
      <c r="C6" s="1137">
        <v>0.98545572074983845</v>
      </c>
      <c r="D6" s="1138">
        <v>45</v>
      </c>
      <c r="E6" s="1139">
        <v>1.4544279250161603E-2</v>
      </c>
      <c r="F6" s="1136">
        <v>2780</v>
      </c>
      <c r="G6" s="1137">
        <v>0.89819004524886881</v>
      </c>
      <c r="H6" s="1138">
        <v>150</v>
      </c>
      <c r="I6" s="1139">
        <v>4.7834518422753713E-2</v>
      </c>
      <c r="J6" s="1138">
        <v>165</v>
      </c>
      <c r="K6" s="1139">
        <v>5.3975436328377507E-2</v>
      </c>
      <c r="L6" s="1136">
        <v>895</v>
      </c>
      <c r="M6" s="1137">
        <v>0.28894634776987715</v>
      </c>
      <c r="N6" s="1138">
        <v>2200</v>
      </c>
      <c r="O6" s="1139">
        <v>0.71105365223012285</v>
      </c>
      <c r="P6" s="1140">
        <v>3095</v>
      </c>
      <c r="Q6" s="1136">
        <v>2580</v>
      </c>
      <c r="R6" s="1137">
        <v>0.93342981186685958</v>
      </c>
      <c r="S6" s="1138">
        <v>185</v>
      </c>
      <c r="T6" s="1139">
        <v>6.6570188133140376E-2</v>
      </c>
      <c r="U6" s="1141">
        <v>70</v>
      </c>
      <c r="V6" s="1142">
        <v>2.5687409551374819E-2</v>
      </c>
      <c r="W6" s="1143">
        <v>45</v>
      </c>
      <c r="X6" s="1142">
        <v>1.6280752532561504E-2</v>
      </c>
      <c r="Y6" s="1143">
        <v>55</v>
      </c>
      <c r="Z6" s="1142">
        <v>2.0622286541244574E-2</v>
      </c>
      <c r="AA6" s="1143">
        <v>10</v>
      </c>
      <c r="AB6" s="1144">
        <v>3.9797395079594787E-3</v>
      </c>
      <c r="AC6" s="1140">
        <v>2765</v>
      </c>
      <c r="AD6" s="1136">
        <v>500</v>
      </c>
      <c r="AE6" s="1137">
        <v>0.16192630898513252</v>
      </c>
      <c r="AF6" s="1138">
        <v>2595</v>
      </c>
      <c r="AG6" s="1139">
        <v>0.83807369101486751</v>
      </c>
      <c r="AH6" s="1140">
        <v>3095</v>
      </c>
    </row>
    <row r="7" spans="1:34" x14ac:dyDescent="0.25">
      <c r="A7" s="1145" t="s">
        <v>1071</v>
      </c>
      <c r="B7" s="1146">
        <v>9310</v>
      </c>
      <c r="C7" s="1147">
        <v>0.87494127595602744</v>
      </c>
      <c r="D7" s="1148">
        <v>1330</v>
      </c>
      <c r="E7" s="1149">
        <v>0.12505872404397256</v>
      </c>
      <c r="F7" s="1146">
        <v>8465</v>
      </c>
      <c r="G7" s="1147">
        <v>0.79517053462369636</v>
      </c>
      <c r="H7" s="1148">
        <v>630</v>
      </c>
      <c r="I7" s="1149">
        <v>5.9381753265056847E-2</v>
      </c>
      <c r="J7" s="1148">
        <v>1550</v>
      </c>
      <c r="K7" s="1149">
        <v>0.14544771211124682</v>
      </c>
      <c r="L7" s="1146">
        <v>6735</v>
      </c>
      <c r="M7" s="1147">
        <v>0.63296372862243944</v>
      </c>
      <c r="N7" s="1148">
        <v>3905</v>
      </c>
      <c r="O7" s="1149">
        <v>0.36703627137756062</v>
      </c>
      <c r="P7" s="1150">
        <v>10645</v>
      </c>
      <c r="Q7" s="1146">
        <v>6200</v>
      </c>
      <c r="R7" s="1147">
        <v>0.74076730010756542</v>
      </c>
      <c r="S7" s="1148">
        <v>2170</v>
      </c>
      <c r="T7" s="1149">
        <v>0.25923269989243458</v>
      </c>
      <c r="U7" s="1151">
        <v>955</v>
      </c>
      <c r="V7" s="1152">
        <v>0.11439158498685154</v>
      </c>
      <c r="W7" s="1153">
        <v>640</v>
      </c>
      <c r="X7" s="1152">
        <v>7.6500119531436761E-2</v>
      </c>
      <c r="Y7" s="1153">
        <v>370</v>
      </c>
      <c r="Z7" s="1152">
        <v>4.4346163040879752E-2</v>
      </c>
      <c r="AA7" s="1153">
        <v>200</v>
      </c>
      <c r="AB7" s="1152">
        <v>2.3906287353573991E-2</v>
      </c>
      <c r="AC7" s="1150">
        <v>8365</v>
      </c>
      <c r="AD7" s="1146">
        <v>1060</v>
      </c>
      <c r="AE7" s="1147">
        <v>9.9774520856820745E-2</v>
      </c>
      <c r="AF7" s="1148">
        <v>9580</v>
      </c>
      <c r="AG7" s="1149">
        <v>0.9002254791431793</v>
      </c>
      <c r="AH7" s="1150">
        <v>10645</v>
      </c>
    </row>
    <row r="8" spans="1:34" x14ac:dyDescent="0.25">
      <c r="A8" s="1154" t="s">
        <v>1072</v>
      </c>
      <c r="B8" s="1136">
        <v>55725</v>
      </c>
      <c r="C8" s="1155">
        <v>0.90286621623811147</v>
      </c>
      <c r="D8" s="1138">
        <v>5995</v>
      </c>
      <c r="E8" s="1156">
        <v>9.7133783761888554E-2</v>
      </c>
      <c r="F8" s="1136">
        <v>56110</v>
      </c>
      <c r="G8" s="1155">
        <v>0.90912184057031753</v>
      </c>
      <c r="H8" s="1138">
        <v>3235</v>
      </c>
      <c r="I8" s="1156">
        <v>5.2397926117952041E-2</v>
      </c>
      <c r="J8" s="1138">
        <v>2375</v>
      </c>
      <c r="K8" s="1156">
        <v>3.8480233311730394E-2</v>
      </c>
      <c r="L8" s="1136">
        <v>23230</v>
      </c>
      <c r="M8" s="1155">
        <v>0.37644027419903736</v>
      </c>
      <c r="N8" s="1138">
        <v>38480</v>
      </c>
      <c r="O8" s="1156">
        <v>0.62355972580096264</v>
      </c>
      <c r="P8" s="1140">
        <v>61720</v>
      </c>
      <c r="Q8" s="1136">
        <v>43040</v>
      </c>
      <c r="R8" s="1155">
        <v>0.77217029369023482</v>
      </c>
      <c r="S8" s="1138">
        <v>12700</v>
      </c>
      <c r="T8" s="1156">
        <v>0.22782970630976515</v>
      </c>
      <c r="U8" s="1141">
        <v>5425</v>
      </c>
      <c r="V8" s="1157">
        <v>9.7346561653420399E-2</v>
      </c>
      <c r="W8" s="1143">
        <v>3825</v>
      </c>
      <c r="X8" s="1157">
        <v>6.8587523995765981E-2</v>
      </c>
      <c r="Y8" s="1143">
        <v>2590</v>
      </c>
      <c r="Z8" s="1157">
        <v>4.6502448913687003E-2</v>
      </c>
      <c r="AA8" s="1143">
        <v>860</v>
      </c>
      <c r="AB8" s="1157">
        <v>1.5393171746891763E-2</v>
      </c>
      <c r="AC8" s="1140">
        <v>55740</v>
      </c>
      <c r="AD8" s="1136">
        <v>8560</v>
      </c>
      <c r="AE8" s="1155">
        <v>0.13866070415917303</v>
      </c>
      <c r="AF8" s="1138">
        <v>53160</v>
      </c>
      <c r="AG8" s="1156">
        <v>0.86133929584082702</v>
      </c>
      <c r="AH8" s="1140">
        <v>61720</v>
      </c>
    </row>
    <row r="9" spans="1:34" x14ac:dyDescent="0.25">
      <c r="A9" s="1145" t="s">
        <v>1073</v>
      </c>
      <c r="B9" s="1146">
        <v>26100</v>
      </c>
      <c r="C9" s="1147">
        <v>0.91303435248023512</v>
      </c>
      <c r="D9" s="1148">
        <v>2485</v>
      </c>
      <c r="E9" s="1149">
        <v>8.6965647519764919E-2</v>
      </c>
      <c r="F9" s="1146">
        <v>24215</v>
      </c>
      <c r="G9" s="1147">
        <v>0.84712796473798357</v>
      </c>
      <c r="H9" s="1148">
        <v>2305</v>
      </c>
      <c r="I9" s="1149">
        <v>8.0633876722871339E-2</v>
      </c>
      <c r="J9" s="1148">
        <v>2065</v>
      </c>
      <c r="K9" s="1149">
        <v>7.2238158539145031E-2</v>
      </c>
      <c r="L9" s="1146">
        <v>24195</v>
      </c>
      <c r="M9" s="1147">
        <v>0.84661954087346025</v>
      </c>
      <c r="N9" s="1148">
        <v>4385</v>
      </c>
      <c r="O9" s="1149">
        <v>0.15338045912653975</v>
      </c>
      <c r="P9" s="1150">
        <v>28585</v>
      </c>
      <c r="Q9" s="1146">
        <v>16750</v>
      </c>
      <c r="R9" s="1147">
        <v>0.70162506282459369</v>
      </c>
      <c r="S9" s="1148">
        <v>7125</v>
      </c>
      <c r="T9" s="1149">
        <v>0.29837493717540625</v>
      </c>
      <c r="U9" s="1151">
        <v>3985</v>
      </c>
      <c r="V9" s="1152">
        <v>0.16694588708326352</v>
      </c>
      <c r="W9" s="1153">
        <v>1770</v>
      </c>
      <c r="X9" s="1152">
        <v>7.4049254481487692E-2</v>
      </c>
      <c r="Y9" s="1153">
        <v>895</v>
      </c>
      <c r="Z9" s="1152">
        <v>3.7569107053107724E-2</v>
      </c>
      <c r="AA9" s="1153">
        <v>475</v>
      </c>
      <c r="AB9" s="1152">
        <v>1.9810688557547328E-2</v>
      </c>
      <c r="AC9" s="1150">
        <v>23875</v>
      </c>
      <c r="AD9" s="1146">
        <v>3625</v>
      </c>
      <c r="AE9" s="1147">
        <v>0.12674036241516826</v>
      </c>
      <c r="AF9" s="1148">
        <v>24965</v>
      </c>
      <c r="AG9" s="1149">
        <v>0.87325963758483172</v>
      </c>
      <c r="AH9" s="1150">
        <v>28585</v>
      </c>
    </row>
    <row r="10" spans="1:34" x14ac:dyDescent="0.25">
      <c r="A10" s="1154" t="s">
        <v>1074</v>
      </c>
      <c r="B10" s="1136">
        <v>34020</v>
      </c>
      <c r="C10" s="1155">
        <v>0.9193578899008189</v>
      </c>
      <c r="D10" s="1138">
        <v>2985</v>
      </c>
      <c r="E10" s="1156">
        <v>8.0642110099181152E-2</v>
      </c>
      <c r="F10" s="1136">
        <v>26920</v>
      </c>
      <c r="G10" s="1155">
        <v>0.72758229284903519</v>
      </c>
      <c r="H10" s="1138">
        <v>2420</v>
      </c>
      <c r="I10" s="1156">
        <v>6.5428895735365658E-2</v>
      </c>
      <c r="J10" s="1138">
        <v>7660</v>
      </c>
      <c r="K10" s="1156">
        <v>0.20698881141559916</v>
      </c>
      <c r="L10" s="1136">
        <v>30835</v>
      </c>
      <c r="M10" s="1155">
        <v>0.83336937131736855</v>
      </c>
      <c r="N10" s="1138">
        <v>6165</v>
      </c>
      <c r="O10" s="1156">
        <v>0.16663062868263148</v>
      </c>
      <c r="P10" s="1140">
        <v>37005</v>
      </c>
      <c r="Q10" s="1136">
        <v>18155</v>
      </c>
      <c r="R10" s="1155">
        <v>0.68208114199849734</v>
      </c>
      <c r="S10" s="1138">
        <v>8465</v>
      </c>
      <c r="T10" s="1156">
        <v>0.3179188580015026</v>
      </c>
      <c r="U10" s="1141">
        <v>4425</v>
      </c>
      <c r="V10" s="1157">
        <v>0.16629103748779206</v>
      </c>
      <c r="W10" s="1143">
        <v>2200</v>
      </c>
      <c r="X10" s="1157">
        <v>8.2713545188190213E-2</v>
      </c>
      <c r="Y10" s="1143">
        <v>1085</v>
      </c>
      <c r="Z10" s="1157">
        <v>4.0793328825783189E-2</v>
      </c>
      <c r="AA10" s="1143">
        <v>750</v>
      </c>
      <c r="AB10" s="1157">
        <v>2.8172188415596124E-2</v>
      </c>
      <c r="AC10" s="1140">
        <v>26620</v>
      </c>
      <c r="AD10" s="1136">
        <v>3065</v>
      </c>
      <c r="AE10" s="1155">
        <v>8.2806334792713904E-2</v>
      </c>
      <c r="AF10" s="1138">
        <v>33940</v>
      </c>
      <c r="AG10" s="1156">
        <v>0.91719366520728607</v>
      </c>
      <c r="AH10" s="1140">
        <v>37000</v>
      </c>
    </row>
    <row r="11" spans="1:34" x14ac:dyDescent="0.25">
      <c r="A11" s="1158" t="s">
        <v>1075</v>
      </c>
      <c r="B11" s="1146">
        <v>31880</v>
      </c>
      <c r="C11" s="1159">
        <v>0.91640555379883293</v>
      </c>
      <c r="D11" s="1148">
        <v>2910</v>
      </c>
      <c r="E11" s="1160">
        <v>8.35944462011671E-2</v>
      </c>
      <c r="F11" s="1146">
        <v>25285</v>
      </c>
      <c r="G11" s="1159">
        <v>0.72696432165138147</v>
      </c>
      <c r="H11" s="1148">
        <v>2230</v>
      </c>
      <c r="I11" s="1160">
        <v>6.4111778742489148E-2</v>
      </c>
      <c r="J11" s="1148">
        <v>7265</v>
      </c>
      <c r="K11" s="1160">
        <v>0.20892389960612942</v>
      </c>
      <c r="L11" s="1146">
        <v>29250</v>
      </c>
      <c r="M11" s="1159">
        <v>0.84102932719953993</v>
      </c>
      <c r="N11" s="1148">
        <v>5530</v>
      </c>
      <c r="O11" s="1160">
        <v>0.15897067280046004</v>
      </c>
      <c r="P11" s="1150">
        <v>34785</v>
      </c>
      <c r="Q11" s="1161">
        <v>16925</v>
      </c>
      <c r="R11" s="1159">
        <v>0.67702583793296534</v>
      </c>
      <c r="S11" s="1162">
        <v>8075</v>
      </c>
      <c r="T11" s="1160">
        <v>0.32297416206703466</v>
      </c>
      <c r="U11" s="1151">
        <v>4255</v>
      </c>
      <c r="V11" s="1163">
        <v>0.17024595080983804</v>
      </c>
      <c r="W11" s="1151">
        <v>2080</v>
      </c>
      <c r="X11" s="1163">
        <v>8.3183363327334531E-2</v>
      </c>
      <c r="Y11" s="1151">
        <v>1015</v>
      </c>
      <c r="Z11" s="1163">
        <v>4.0631873625274942E-2</v>
      </c>
      <c r="AA11" s="1151">
        <v>725</v>
      </c>
      <c r="AB11" s="1163">
        <v>2.8994201159768047E-2</v>
      </c>
      <c r="AC11" s="1164">
        <v>25005</v>
      </c>
      <c r="AD11" s="1146">
        <v>2780</v>
      </c>
      <c r="AE11" s="1159">
        <v>7.9919505533994531E-2</v>
      </c>
      <c r="AF11" s="1148">
        <v>32005</v>
      </c>
      <c r="AG11" s="1160">
        <v>0.92008049446600548</v>
      </c>
      <c r="AH11" s="1150">
        <v>34785</v>
      </c>
    </row>
    <row r="12" spans="1:34" ht="30" x14ac:dyDescent="0.25">
      <c r="A12" s="1165" t="s">
        <v>1076</v>
      </c>
      <c r="B12" s="1136">
        <v>120</v>
      </c>
      <c r="C12" s="1166">
        <v>1</v>
      </c>
      <c r="D12" s="1138">
        <v>0</v>
      </c>
      <c r="E12" s="1167">
        <v>0</v>
      </c>
      <c r="F12" s="1136">
        <v>90</v>
      </c>
      <c r="G12" s="1166">
        <v>0.72727272727272729</v>
      </c>
      <c r="H12" s="1138">
        <v>5</v>
      </c>
      <c r="I12" s="1168">
        <v>5.7851239669421489E-2</v>
      </c>
      <c r="J12" s="1138">
        <v>25</v>
      </c>
      <c r="K12" s="1168">
        <v>0.21487603305785125</v>
      </c>
      <c r="L12" s="1136">
        <v>105</v>
      </c>
      <c r="M12" s="1166">
        <v>0.84426229508196726</v>
      </c>
      <c r="N12" s="1138">
        <v>20</v>
      </c>
      <c r="O12" s="1168">
        <v>0.15573770491803279</v>
      </c>
      <c r="P12" s="1140">
        <v>120</v>
      </c>
      <c r="Q12" s="1169">
        <v>15</v>
      </c>
      <c r="R12" s="1166">
        <v>0.19318181818181818</v>
      </c>
      <c r="S12" s="1170">
        <v>70</v>
      </c>
      <c r="T12" s="1168">
        <v>0.80681818181818177</v>
      </c>
      <c r="U12" s="1141">
        <v>45</v>
      </c>
      <c r="V12" s="1171">
        <v>0.52272727272727271</v>
      </c>
      <c r="W12" s="1141">
        <v>20</v>
      </c>
      <c r="X12" s="1171">
        <v>0.21590909090909091</v>
      </c>
      <c r="Y12" s="1141">
        <v>0</v>
      </c>
      <c r="Z12" s="1171">
        <v>1.1363636363636364E-2</v>
      </c>
      <c r="AA12" s="1141">
        <v>5</v>
      </c>
      <c r="AB12" s="1171">
        <v>5.6818181818181816E-2</v>
      </c>
      <c r="AC12" s="1172">
        <v>90</v>
      </c>
      <c r="AD12" s="1136">
        <v>10</v>
      </c>
      <c r="AE12" s="1166">
        <v>6.6115702479338845E-2</v>
      </c>
      <c r="AF12" s="1138">
        <v>115</v>
      </c>
      <c r="AG12" s="1168">
        <v>0.93388429752066116</v>
      </c>
      <c r="AH12" s="1140">
        <v>120</v>
      </c>
    </row>
    <row r="13" spans="1:34" x14ac:dyDescent="0.25">
      <c r="A13" s="1173" t="s">
        <v>1077</v>
      </c>
      <c r="B13" s="1146">
        <v>3900</v>
      </c>
      <c r="C13" s="1174">
        <v>0.74332570556826849</v>
      </c>
      <c r="D13" s="1148">
        <v>1345</v>
      </c>
      <c r="E13" s="1175">
        <v>0.25667429443173151</v>
      </c>
      <c r="F13" s="1146">
        <v>4375</v>
      </c>
      <c r="G13" s="1174">
        <v>0.83428680396643784</v>
      </c>
      <c r="H13" s="1148">
        <v>345</v>
      </c>
      <c r="I13" s="1175">
        <v>6.5408085430968724E-2</v>
      </c>
      <c r="J13" s="1148">
        <v>525</v>
      </c>
      <c r="K13" s="1175">
        <v>0.10030511060259344</v>
      </c>
      <c r="L13" s="1146">
        <v>4265</v>
      </c>
      <c r="M13" s="1174">
        <v>0.81292906178489699</v>
      </c>
      <c r="N13" s="1148">
        <v>980</v>
      </c>
      <c r="O13" s="1175">
        <v>0.18707093821510298</v>
      </c>
      <c r="P13" s="1150">
        <v>5245</v>
      </c>
      <c r="Q13" s="1161">
        <v>3100</v>
      </c>
      <c r="R13" s="1174">
        <v>0.71709461022438126</v>
      </c>
      <c r="S13" s="1162">
        <v>1225</v>
      </c>
      <c r="T13" s="1175">
        <v>0.2829053897756188</v>
      </c>
      <c r="U13" s="1151">
        <v>635</v>
      </c>
      <c r="V13" s="1176">
        <v>0.14665741383298636</v>
      </c>
      <c r="W13" s="1151">
        <v>320</v>
      </c>
      <c r="X13" s="1176">
        <v>7.4022669442516772E-2</v>
      </c>
      <c r="Y13" s="1151">
        <v>170</v>
      </c>
      <c r="Z13" s="1176">
        <v>3.9555863983344902E-2</v>
      </c>
      <c r="AA13" s="1151">
        <v>100</v>
      </c>
      <c r="AB13" s="1176">
        <v>2.266944251677076E-2</v>
      </c>
      <c r="AC13" s="1164">
        <v>4325</v>
      </c>
      <c r="AD13" s="1146">
        <v>500</v>
      </c>
      <c r="AE13" s="1174">
        <v>9.4965675057208238E-2</v>
      </c>
      <c r="AF13" s="1148">
        <v>4745</v>
      </c>
      <c r="AG13" s="1175">
        <v>0.90503432494279179</v>
      </c>
      <c r="AH13" s="1150">
        <v>5245</v>
      </c>
    </row>
    <row r="14" spans="1:34" x14ac:dyDescent="0.25">
      <c r="A14" s="1177" t="s">
        <v>1078</v>
      </c>
      <c r="B14" s="1136">
        <v>4645</v>
      </c>
      <c r="C14" s="1178">
        <v>0.92805755395683454</v>
      </c>
      <c r="D14" s="1138">
        <v>360</v>
      </c>
      <c r="E14" s="1179">
        <v>7.1942446043165464E-2</v>
      </c>
      <c r="F14" s="1136">
        <v>3585</v>
      </c>
      <c r="G14" s="1178">
        <v>0.71696981810913452</v>
      </c>
      <c r="H14" s="1138">
        <v>240</v>
      </c>
      <c r="I14" s="1179">
        <v>4.817109734159504E-2</v>
      </c>
      <c r="J14" s="1138">
        <v>1175</v>
      </c>
      <c r="K14" s="1179">
        <v>0.23485908454927043</v>
      </c>
      <c r="L14" s="1136">
        <v>3970</v>
      </c>
      <c r="M14" s="1178">
        <v>0.7937237657405557</v>
      </c>
      <c r="N14" s="1138">
        <v>1030</v>
      </c>
      <c r="O14" s="1179">
        <v>0.20627623425944433</v>
      </c>
      <c r="P14" s="1140">
        <v>5005</v>
      </c>
      <c r="Q14" s="1169">
        <v>2295</v>
      </c>
      <c r="R14" s="1178">
        <v>0.64939110733503258</v>
      </c>
      <c r="S14" s="1170">
        <v>1240</v>
      </c>
      <c r="T14" s="1179">
        <v>0.35060889266496742</v>
      </c>
      <c r="U14" s="1141">
        <v>570</v>
      </c>
      <c r="V14" s="1180">
        <v>0.16086094590767488</v>
      </c>
      <c r="W14" s="1141">
        <v>360</v>
      </c>
      <c r="X14" s="1180">
        <v>0.10195412064570943</v>
      </c>
      <c r="Y14" s="1141">
        <v>155</v>
      </c>
      <c r="Z14" s="1180">
        <v>4.4180118946474084E-2</v>
      </c>
      <c r="AA14" s="1141">
        <v>155</v>
      </c>
      <c r="AB14" s="1180">
        <v>4.3613707165109032E-2</v>
      </c>
      <c r="AC14" s="1172">
        <v>3530</v>
      </c>
      <c r="AD14" s="1136">
        <v>315</v>
      </c>
      <c r="AE14" s="1178">
        <v>6.3162102738356984E-2</v>
      </c>
      <c r="AF14" s="1138">
        <v>4685</v>
      </c>
      <c r="AG14" s="1179">
        <v>0.93683789726164302</v>
      </c>
      <c r="AH14" s="1140">
        <v>5005</v>
      </c>
    </row>
    <row r="15" spans="1:34" x14ac:dyDescent="0.25">
      <c r="A15" s="1173" t="s">
        <v>1079</v>
      </c>
      <c r="B15" s="1146">
        <v>9305</v>
      </c>
      <c r="C15" s="1174">
        <v>0.95347407255585159</v>
      </c>
      <c r="D15" s="1148">
        <v>455</v>
      </c>
      <c r="E15" s="1175">
        <v>4.6525927444148393E-2</v>
      </c>
      <c r="F15" s="1146">
        <v>7025</v>
      </c>
      <c r="G15" s="1174">
        <v>0.72012707522033204</v>
      </c>
      <c r="H15" s="1148">
        <v>660</v>
      </c>
      <c r="I15" s="1175">
        <v>6.7739290838286531E-2</v>
      </c>
      <c r="J15" s="1148">
        <v>2070</v>
      </c>
      <c r="K15" s="1175">
        <v>0.21213363394138143</v>
      </c>
      <c r="L15" s="1146">
        <v>8700</v>
      </c>
      <c r="M15" s="1174">
        <v>0.89196391963919641</v>
      </c>
      <c r="N15" s="1148">
        <v>1055</v>
      </c>
      <c r="O15" s="1175">
        <v>0.1080360803608036</v>
      </c>
      <c r="P15" s="1150">
        <v>9760</v>
      </c>
      <c r="Q15" s="1161">
        <v>4910</v>
      </c>
      <c r="R15" s="1174">
        <v>0.70385773698551557</v>
      </c>
      <c r="S15" s="1162">
        <v>2065</v>
      </c>
      <c r="T15" s="1175">
        <v>0.29614226301448443</v>
      </c>
      <c r="U15" s="1151">
        <v>1150</v>
      </c>
      <c r="V15" s="1176">
        <v>0.16520866198193029</v>
      </c>
      <c r="W15" s="1151">
        <v>465</v>
      </c>
      <c r="X15" s="1176">
        <v>6.6829198336440562E-2</v>
      </c>
      <c r="Y15" s="1151">
        <v>265</v>
      </c>
      <c r="Z15" s="1176">
        <v>3.8290549261436969E-2</v>
      </c>
      <c r="AA15" s="1151">
        <v>180</v>
      </c>
      <c r="AB15" s="1176">
        <v>2.5813853434676608E-2</v>
      </c>
      <c r="AC15" s="1164">
        <v>6975</v>
      </c>
      <c r="AD15" s="1146">
        <v>820</v>
      </c>
      <c r="AE15" s="1174">
        <v>8.4136093461774961E-2</v>
      </c>
      <c r="AF15" s="1148">
        <v>8935</v>
      </c>
      <c r="AG15" s="1175">
        <v>0.91586390653822503</v>
      </c>
      <c r="AH15" s="1150">
        <v>9760</v>
      </c>
    </row>
    <row r="16" spans="1:34" x14ac:dyDescent="0.25">
      <c r="A16" s="1177" t="s">
        <v>1080</v>
      </c>
      <c r="B16" s="1136">
        <v>3050</v>
      </c>
      <c r="C16" s="1178">
        <v>0.99058747160012983</v>
      </c>
      <c r="D16" s="1138">
        <v>30</v>
      </c>
      <c r="E16" s="1179">
        <v>9.4125283998701716E-3</v>
      </c>
      <c r="F16" s="1136">
        <v>2295</v>
      </c>
      <c r="G16" s="1178">
        <v>0.74488802336903603</v>
      </c>
      <c r="H16" s="1138">
        <v>310</v>
      </c>
      <c r="I16" s="1179">
        <v>0.10029211295034079</v>
      </c>
      <c r="J16" s="1138">
        <v>475</v>
      </c>
      <c r="K16" s="1179">
        <v>0.15481986368062317</v>
      </c>
      <c r="L16" s="1136">
        <v>2725</v>
      </c>
      <c r="M16" s="1178">
        <v>0.88567716791165962</v>
      </c>
      <c r="N16" s="1138">
        <v>350</v>
      </c>
      <c r="O16" s="1179">
        <v>0.11432283208834038</v>
      </c>
      <c r="P16" s="1140">
        <v>3080</v>
      </c>
      <c r="Q16" s="1169">
        <v>1415</v>
      </c>
      <c r="R16" s="1178">
        <v>0.62307353588727432</v>
      </c>
      <c r="S16" s="1170">
        <v>855</v>
      </c>
      <c r="T16" s="1179">
        <v>0.37692646411272568</v>
      </c>
      <c r="U16" s="1141">
        <v>485</v>
      </c>
      <c r="V16" s="1180">
        <v>0.21249450065992082</v>
      </c>
      <c r="W16" s="1141">
        <v>180</v>
      </c>
      <c r="X16" s="1180">
        <v>8.007039155301364E-2</v>
      </c>
      <c r="Y16" s="1141">
        <v>115</v>
      </c>
      <c r="Z16" s="1180">
        <v>5.0153981522217332E-2</v>
      </c>
      <c r="AA16" s="1141">
        <v>80</v>
      </c>
      <c r="AB16" s="1180">
        <v>3.4755829300483945E-2</v>
      </c>
      <c r="AC16" s="1172">
        <v>2275</v>
      </c>
      <c r="AD16" s="1136">
        <v>235</v>
      </c>
      <c r="AE16" s="1178">
        <v>7.5949367088607597E-2</v>
      </c>
      <c r="AF16" s="1138">
        <v>2845</v>
      </c>
      <c r="AG16" s="1179">
        <v>0.92405063291139244</v>
      </c>
      <c r="AH16" s="1140">
        <v>3080</v>
      </c>
    </row>
    <row r="17" spans="1:34" x14ac:dyDescent="0.25">
      <c r="A17" s="1173" t="s">
        <v>1081</v>
      </c>
      <c r="B17" s="1146">
        <v>105</v>
      </c>
      <c r="C17" s="1174">
        <v>1</v>
      </c>
      <c r="D17" s="1148">
        <v>0</v>
      </c>
      <c r="E17" s="1181">
        <v>0</v>
      </c>
      <c r="F17" s="1146">
        <v>50</v>
      </c>
      <c r="G17" s="1174">
        <v>0.46153846153846156</v>
      </c>
      <c r="H17" s="1148">
        <v>40</v>
      </c>
      <c r="I17" s="1175">
        <v>0.38461538461538464</v>
      </c>
      <c r="J17" s="1148">
        <v>15</v>
      </c>
      <c r="K17" s="1175">
        <v>0.15384615384615385</v>
      </c>
      <c r="L17" s="1146">
        <v>85</v>
      </c>
      <c r="M17" s="1174">
        <v>0.83653846153846156</v>
      </c>
      <c r="N17" s="1148">
        <v>15</v>
      </c>
      <c r="O17" s="1175">
        <v>0.16346153846153846</v>
      </c>
      <c r="P17" s="1150">
        <v>105</v>
      </c>
      <c r="Q17" s="1161">
        <v>45</v>
      </c>
      <c r="R17" s="1174">
        <v>0.97872340425531912</v>
      </c>
      <c r="S17" s="1162">
        <v>0</v>
      </c>
      <c r="T17" s="1175">
        <v>2.1276595744680851E-2</v>
      </c>
      <c r="U17" s="1151">
        <v>0</v>
      </c>
      <c r="V17" s="1182">
        <v>0</v>
      </c>
      <c r="W17" s="1151">
        <v>0</v>
      </c>
      <c r="X17" s="1176">
        <v>0</v>
      </c>
      <c r="Y17" s="1151">
        <v>0</v>
      </c>
      <c r="Z17" s="1176">
        <v>0</v>
      </c>
      <c r="AA17" s="1151">
        <v>0</v>
      </c>
      <c r="AB17" s="1176">
        <v>2.1276595744680851E-2</v>
      </c>
      <c r="AC17" s="1164">
        <v>45</v>
      </c>
      <c r="AD17" s="1146">
        <v>10</v>
      </c>
      <c r="AE17" s="1174">
        <v>0.10576923076923077</v>
      </c>
      <c r="AF17" s="1148">
        <v>95</v>
      </c>
      <c r="AG17" s="1175">
        <v>0.89423076923076927</v>
      </c>
      <c r="AH17" s="1150">
        <v>105</v>
      </c>
    </row>
    <row r="18" spans="1:34" x14ac:dyDescent="0.25">
      <c r="A18" s="1177" t="s">
        <v>1082</v>
      </c>
      <c r="B18" s="1136">
        <v>5965</v>
      </c>
      <c r="C18" s="1178">
        <v>0.94262683736367947</v>
      </c>
      <c r="D18" s="1138">
        <v>365</v>
      </c>
      <c r="E18" s="1179">
        <v>5.7373162636320529E-2</v>
      </c>
      <c r="F18" s="1136">
        <v>4020</v>
      </c>
      <c r="G18" s="1178">
        <v>0.63563073031931705</v>
      </c>
      <c r="H18" s="1138">
        <v>380</v>
      </c>
      <c r="I18" s="1179">
        <v>5.9911476446411635E-2</v>
      </c>
      <c r="J18" s="1138">
        <v>1925</v>
      </c>
      <c r="K18" s="1179">
        <v>0.30445779323427125</v>
      </c>
      <c r="L18" s="1136">
        <v>5490</v>
      </c>
      <c r="M18" s="1178">
        <v>0.86768890294024659</v>
      </c>
      <c r="N18" s="1138">
        <v>835</v>
      </c>
      <c r="O18" s="1179">
        <v>0.13231109705975339</v>
      </c>
      <c r="P18" s="1140">
        <v>6325</v>
      </c>
      <c r="Q18" s="1169">
        <v>2660</v>
      </c>
      <c r="R18" s="1178">
        <v>0.67120868029270753</v>
      </c>
      <c r="S18" s="1170">
        <v>1305</v>
      </c>
      <c r="T18" s="1179">
        <v>0.32879131970729247</v>
      </c>
      <c r="U18" s="1141">
        <v>665</v>
      </c>
      <c r="V18" s="1180">
        <v>0.1680545041635125</v>
      </c>
      <c r="W18" s="1141">
        <v>390</v>
      </c>
      <c r="X18" s="1180">
        <v>9.8662629321221301E-2</v>
      </c>
      <c r="Y18" s="1141">
        <v>150</v>
      </c>
      <c r="Z18" s="1180">
        <v>3.7850113550340653E-2</v>
      </c>
      <c r="AA18" s="1141">
        <v>95</v>
      </c>
      <c r="AB18" s="1180">
        <v>2.4224072672218017E-2</v>
      </c>
      <c r="AC18" s="1172">
        <v>3965</v>
      </c>
      <c r="AD18" s="1136">
        <v>530</v>
      </c>
      <c r="AE18" s="1178">
        <v>8.392603129445235E-2</v>
      </c>
      <c r="AF18" s="1138">
        <v>5795</v>
      </c>
      <c r="AG18" s="1179">
        <v>0.91607396870554769</v>
      </c>
      <c r="AH18" s="1140">
        <v>6325</v>
      </c>
    </row>
    <row r="19" spans="1:34" ht="30" x14ac:dyDescent="0.25">
      <c r="A19" s="1173" t="s">
        <v>1083</v>
      </c>
      <c r="B19" s="1146">
        <v>925</v>
      </c>
      <c r="C19" s="1174">
        <v>0.82253771073646853</v>
      </c>
      <c r="D19" s="1148">
        <v>200</v>
      </c>
      <c r="E19" s="1175">
        <v>0.1774622892635315</v>
      </c>
      <c r="F19" s="1146">
        <v>880</v>
      </c>
      <c r="G19" s="1174">
        <v>0.78152753108348139</v>
      </c>
      <c r="H19" s="1148">
        <v>65</v>
      </c>
      <c r="I19" s="1175">
        <v>5.9502664298401418E-2</v>
      </c>
      <c r="J19" s="1148">
        <v>180</v>
      </c>
      <c r="K19" s="1175">
        <v>0.15896980461811722</v>
      </c>
      <c r="L19" s="1146">
        <v>895</v>
      </c>
      <c r="M19" s="1174">
        <v>0.79307282415630553</v>
      </c>
      <c r="N19" s="1148">
        <v>235</v>
      </c>
      <c r="O19" s="1175">
        <v>0.20692717584369449</v>
      </c>
      <c r="P19" s="1150">
        <v>1125</v>
      </c>
      <c r="Q19" s="1161">
        <v>730</v>
      </c>
      <c r="R19" s="1174">
        <v>0.83889528193325658</v>
      </c>
      <c r="S19" s="1162">
        <v>140</v>
      </c>
      <c r="T19" s="1175">
        <v>0.1611047180667434</v>
      </c>
      <c r="U19" s="1151">
        <v>75</v>
      </c>
      <c r="V19" s="1176">
        <v>8.8505747126436787E-2</v>
      </c>
      <c r="W19" s="1151">
        <v>30</v>
      </c>
      <c r="X19" s="1176">
        <v>3.4482758620689655E-2</v>
      </c>
      <c r="Y19" s="1151">
        <v>25</v>
      </c>
      <c r="Z19" s="1176">
        <v>2.8735632183908046E-2</v>
      </c>
      <c r="AA19" s="1151">
        <v>10</v>
      </c>
      <c r="AB19" s="1183">
        <v>1.0344827586206896E-2</v>
      </c>
      <c r="AC19" s="1164">
        <v>870</v>
      </c>
      <c r="AD19" s="1146">
        <v>125</v>
      </c>
      <c r="AE19" s="1174">
        <v>0.1126885536823425</v>
      </c>
      <c r="AF19" s="1148">
        <v>1000</v>
      </c>
      <c r="AG19" s="1175">
        <v>0.88731144631765746</v>
      </c>
      <c r="AH19" s="1150">
        <v>1125</v>
      </c>
    </row>
    <row r="20" spans="1:34" ht="18" customHeight="1" x14ac:dyDescent="0.25">
      <c r="A20" s="1177" t="s">
        <v>1084</v>
      </c>
      <c r="B20" s="1136">
        <v>3465</v>
      </c>
      <c r="C20" s="1178">
        <v>0.98915215529546108</v>
      </c>
      <c r="D20" s="1138">
        <v>40</v>
      </c>
      <c r="E20" s="1179">
        <v>1.0847844704538966E-2</v>
      </c>
      <c r="F20" s="1136">
        <v>2510</v>
      </c>
      <c r="G20" s="1178">
        <v>0.71624322009705965</v>
      </c>
      <c r="H20" s="1138">
        <v>145</v>
      </c>
      <c r="I20" s="1179">
        <v>4.0822152440765057E-2</v>
      </c>
      <c r="J20" s="1138">
        <v>850</v>
      </c>
      <c r="K20" s="1179">
        <v>0.24293462746217528</v>
      </c>
      <c r="L20" s="1136">
        <v>2555</v>
      </c>
      <c r="M20" s="1178">
        <v>0.72880388238652583</v>
      </c>
      <c r="N20" s="1138">
        <v>950</v>
      </c>
      <c r="O20" s="1179">
        <v>0.27119611761347417</v>
      </c>
      <c r="P20" s="1140">
        <v>3505</v>
      </c>
      <c r="Q20" s="1169">
        <v>1430</v>
      </c>
      <c r="R20" s="1178">
        <v>0.57602574416733709</v>
      </c>
      <c r="S20" s="1170">
        <v>1055</v>
      </c>
      <c r="T20" s="1179">
        <v>0.42397425583266291</v>
      </c>
      <c r="U20" s="1141">
        <v>570</v>
      </c>
      <c r="V20" s="1180">
        <v>0.23008849557522124</v>
      </c>
      <c r="W20" s="1141">
        <v>280</v>
      </c>
      <c r="X20" s="1180">
        <v>0.11222847948511665</v>
      </c>
      <c r="Y20" s="1141">
        <v>110</v>
      </c>
      <c r="Z20" s="1180">
        <v>4.4650040225261464E-2</v>
      </c>
      <c r="AA20" s="1141">
        <v>90</v>
      </c>
      <c r="AB20" s="1180">
        <v>3.7007240547063558E-2</v>
      </c>
      <c r="AC20" s="1172">
        <v>2485</v>
      </c>
      <c r="AD20" s="1136">
        <v>185</v>
      </c>
      <c r="AE20" s="1178">
        <v>5.2811875535255494E-2</v>
      </c>
      <c r="AF20" s="1138">
        <v>3320</v>
      </c>
      <c r="AG20" s="1179">
        <v>0.94718812446474454</v>
      </c>
      <c r="AH20" s="1140">
        <v>3505</v>
      </c>
    </row>
    <row r="21" spans="1:34" x14ac:dyDescent="0.25">
      <c r="A21" s="1184" t="s">
        <v>1085</v>
      </c>
      <c r="B21" s="1146">
        <v>400</v>
      </c>
      <c r="C21" s="1159">
        <v>0.77176015473887816</v>
      </c>
      <c r="D21" s="1148">
        <v>120</v>
      </c>
      <c r="E21" s="1160">
        <v>0.22823984526112184</v>
      </c>
      <c r="F21" s="1146">
        <v>455</v>
      </c>
      <c r="G21" s="1159">
        <v>0.88201160541586077</v>
      </c>
      <c r="H21" s="1148">
        <v>40</v>
      </c>
      <c r="I21" s="1160">
        <v>7.7369439071566737E-2</v>
      </c>
      <c r="J21" s="1148">
        <v>20</v>
      </c>
      <c r="K21" s="1160">
        <v>4.0618955512572531E-2</v>
      </c>
      <c r="L21" s="1146">
        <v>465</v>
      </c>
      <c r="M21" s="1159">
        <v>0.89555125725338491</v>
      </c>
      <c r="N21" s="1148">
        <v>55</v>
      </c>
      <c r="O21" s="1160">
        <v>0.10444874274661509</v>
      </c>
      <c r="P21" s="1150">
        <v>515</v>
      </c>
      <c r="Q21" s="1161">
        <v>325</v>
      </c>
      <c r="R21" s="1159">
        <v>0.72505543237250558</v>
      </c>
      <c r="S21" s="1162">
        <v>125</v>
      </c>
      <c r="T21" s="1160">
        <v>0.27494456762749447</v>
      </c>
      <c r="U21" s="1151">
        <v>60</v>
      </c>
      <c r="V21" s="1163">
        <v>0.13082039911308205</v>
      </c>
      <c r="W21" s="1151">
        <v>35</v>
      </c>
      <c r="X21" s="1163">
        <v>7.3170731707317069E-2</v>
      </c>
      <c r="Y21" s="1151">
        <v>20</v>
      </c>
      <c r="Z21" s="1163">
        <v>4.6563192904656318E-2</v>
      </c>
      <c r="AA21" s="1151">
        <v>10</v>
      </c>
      <c r="AB21" s="1163">
        <v>2.4390243902439025E-2</v>
      </c>
      <c r="AC21" s="1164">
        <v>450</v>
      </c>
      <c r="AD21" s="1146">
        <v>50</v>
      </c>
      <c r="AE21" s="1159">
        <v>9.4777562862669251E-2</v>
      </c>
      <c r="AF21" s="1148">
        <v>470</v>
      </c>
      <c r="AG21" s="1160">
        <v>0.90522243713733075</v>
      </c>
      <c r="AH21" s="1150">
        <v>515</v>
      </c>
    </row>
    <row r="22" spans="1:34" x14ac:dyDescent="0.25">
      <c r="A22" s="1185" t="s">
        <v>1086</v>
      </c>
      <c r="B22" s="1136">
        <v>2140</v>
      </c>
      <c r="C22" s="1186">
        <v>0.96481732070365356</v>
      </c>
      <c r="D22" s="1138">
        <v>80</v>
      </c>
      <c r="E22" s="1187">
        <v>3.5182679296346414E-2</v>
      </c>
      <c r="F22" s="1136">
        <v>1635</v>
      </c>
      <c r="G22" s="1186">
        <v>0.73838520523229589</v>
      </c>
      <c r="H22" s="1138">
        <v>190</v>
      </c>
      <c r="I22" s="1187">
        <v>8.5250338294993233E-2</v>
      </c>
      <c r="J22" s="1138">
        <v>390</v>
      </c>
      <c r="K22" s="1187">
        <v>0.17636445647271087</v>
      </c>
      <c r="L22" s="1136">
        <v>1580</v>
      </c>
      <c r="M22" s="1186">
        <v>0.71344765342960292</v>
      </c>
      <c r="N22" s="1138">
        <v>635</v>
      </c>
      <c r="O22" s="1187">
        <v>0.28655234657039713</v>
      </c>
      <c r="P22" s="1140">
        <v>2215</v>
      </c>
      <c r="Q22" s="1169">
        <v>1230</v>
      </c>
      <c r="R22" s="1186">
        <v>0.76019777503090236</v>
      </c>
      <c r="S22" s="1170">
        <v>390</v>
      </c>
      <c r="T22" s="1187">
        <v>0.23980222496909764</v>
      </c>
      <c r="U22" s="1141">
        <v>170</v>
      </c>
      <c r="V22" s="1188">
        <v>0.10506798516687268</v>
      </c>
      <c r="W22" s="1141">
        <v>125</v>
      </c>
      <c r="X22" s="1188">
        <v>7.6019777503090233E-2</v>
      </c>
      <c r="Y22" s="1141">
        <v>70</v>
      </c>
      <c r="Z22" s="1188">
        <v>4.3263288009888753E-2</v>
      </c>
      <c r="AA22" s="1141">
        <v>25</v>
      </c>
      <c r="AB22" s="1188">
        <v>1.5451174289245983E-2</v>
      </c>
      <c r="AC22" s="1172">
        <v>1620</v>
      </c>
      <c r="AD22" s="1136">
        <v>285</v>
      </c>
      <c r="AE22" s="1186">
        <v>0.12815884476534295</v>
      </c>
      <c r="AF22" s="1138">
        <v>1930</v>
      </c>
      <c r="AG22" s="1187">
        <v>0.87184115523465699</v>
      </c>
      <c r="AH22" s="1140">
        <v>2215</v>
      </c>
    </row>
    <row r="23" spans="1:34" x14ac:dyDescent="0.25">
      <c r="A23" s="1173" t="s">
        <v>1087</v>
      </c>
      <c r="B23" s="1146">
        <v>25</v>
      </c>
      <c r="C23" s="1174">
        <v>0.72727272727272729</v>
      </c>
      <c r="D23" s="1148">
        <v>10</v>
      </c>
      <c r="E23" s="1175">
        <v>0.27272727272727271</v>
      </c>
      <c r="F23" s="1146">
        <v>25</v>
      </c>
      <c r="G23" s="1174">
        <v>0.75757575757575757</v>
      </c>
      <c r="H23" s="1148">
        <v>0</v>
      </c>
      <c r="I23" s="1181">
        <v>0</v>
      </c>
      <c r="J23" s="1148">
        <v>10</v>
      </c>
      <c r="K23" s="1175">
        <v>0.24242424242424243</v>
      </c>
      <c r="L23" s="1146">
        <v>35</v>
      </c>
      <c r="M23" s="1174">
        <v>1</v>
      </c>
      <c r="N23" s="1148">
        <v>0</v>
      </c>
      <c r="O23" s="1175">
        <v>0</v>
      </c>
      <c r="P23" s="1150">
        <v>35</v>
      </c>
      <c r="Q23" s="1161">
        <v>20</v>
      </c>
      <c r="R23" s="1174">
        <v>0.91666666666666663</v>
      </c>
      <c r="S23" s="1162">
        <v>0</v>
      </c>
      <c r="T23" s="1175">
        <v>8.3333333333333329E-2</v>
      </c>
      <c r="U23" s="1151">
        <v>0</v>
      </c>
      <c r="V23" s="1176">
        <v>4.1666666666666664E-2</v>
      </c>
      <c r="W23" s="1151">
        <v>0</v>
      </c>
      <c r="X23" s="1182">
        <v>4.1666666666666664E-2</v>
      </c>
      <c r="Y23" s="1151">
        <v>0</v>
      </c>
      <c r="Z23" s="1176">
        <v>0</v>
      </c>
      <c r="AA23" s="1151">
        <v>0</v>
      </c>
      <c r="AB23" s="1182">
        <v>0</v>
      </c>
      <c r="AC23" s="1164">
        <v>25</v>
      </c>
      <c r="AD23" s="1146">
        <v>5</v>
      </c>
      <c r="AE23" s="1174">
        <v>0.12121212121212122</v>
      </c>
      <c r="AF23" s="1148">
        <v>30</v>
      </c>
      <c r="AG23" s="1175">
        <v>0.87878787878787878</v>
      </c>
      <c r="AH23" s="1150">
        <v>35</v>
      </c>
    </row>
    <row r="24" spans="1:34" x14ac:dyDescent="0.25">
      <c r="A24" s="1177" t="s">
        <v>1088</v>
      </c>
      <c r="B24" s="1189">
        <v>0</v>
      </c>
      <c r="C24" s="1178" t="s">
        <v>1089</v>
      </c>
      <c r="D24" s="1138">
        <v>0</v>
      </c>
      <c r="E24" s="1190" t="s">
        <v>1089</v>
      </c>
      <c r="F24" s="1136">
        <v>0</v>
      </c>
      <c r="G24" s="1178" t="s">
        <v>1089</v>
      </c>
      <c r="H24" s="1138">
        <v>0</v>
      </c>
      <c r="I24" s="1179" t="s">
        <v>1089</v>
      </c>
      <c r="J24" s="1138">
        <v>0</v>
      </c>
      <c r="K24" s="1179" t="s">
        <v>1089</v>
      </c>
      <c r="L24" s="1136">
        <v>0</v>
      </c>
      <c r="M24" s="1178" t="s">
        <v>1089</v>
      </c>
      <c r="N24" s="1138">
        <v>0</v>
      </c>
      <c r="O24" s="1179" t="s">
        <v>1089</v>
      </c>
      <c r="P24" s="1140">
        <v>0</v>
      </c>
      <c r="Q24" s="1169">
        <v>0</v>
      </c>
      <c r="R24" s="1178" t="s">
        <v>1089</v>
      </c>
      <c r="S24" s="1170">
        <v>0</v>
      </c>
      <c r="T24" s="1179" t="s">
        <v>1089</v>
      </c>
      <c r="U24" s="1141">
        <v>0</v>
      </c>
      <c r="V24" s="1191" t="s">
        <v>1089</v>
      </c>
      <c r="W24" s="1141">
        <v>0</v>
      </c>
      <c r="X24" s="1180" t="s">
        <v>1089</v>
      </c>
      <c r="Y24" s="1141">
        <v>0</v>
      </c>
      <c r="Z24" s="1191" t="s">
        <v>1089</v>
      </c>
      <c r="AA24" s="1141">
        <v>0</v>
      </c>
      <c r="AB24" s="1191" t="s">
        <v>1089</v>
      </c>
      <c r="AC24" s="1172">
        <v>0</v>
      </c>
      <c r="AD24" s="1136">
        <v>0</v>
      </c>
      <c r="AE24" s="1178" t="s">
        <v>1089</v>
      </c>
      <c r="AF24" s="1138">
        <v>0</v>
      </c>
      <c r="AG24" s="1179" t="s">
        <v>1089</v>
      </c>
      <c r="AH24" s="1140">
        <v>0</v>
      </c>
    </row>
    <row r="25" spans="1:34" x14ac:dyDescent="0.25">
      <c r="A25" s="1173" t="s">
        <v>1090</v>
      </c>
      <c r="B25" s="1192">
        <v>10</v>
      </c>
      <c r="C25" s="1174" t="s">
        <v>1089</v>
      </c>
      <c r="D25" s="1148">
        <v>0</v>
      </c>
      <c r="E25" s="1193" t="s">
        <v>1089</v>
      </c>
      <c r="F25" s="1146">
        <v>10</v>
      </c>
      <c r="G25" s="1174" t="s">
        <v>1089</v>
      </c>
      <c r="H25" s="1148">
        <v>0</v>
      </c>
      <c r="I25" s="1175" t="s">
        <v>1089</v>
      </c>
      <c r="J25" s="1148">
        <v>0</v>
      </c>
      <c r="K25" s="1193" t="s">
        <v>1089</v>
      </c>
      <c r="L25" s="1146">
        <v>0</v>
      </c>
      <c r="M25" s="1174" t="s">
        <v>1089</v>
      </c>
      <c r="N25" s="1148">
        <v>10</v>
      </c>
      <c r="O25" s="1175" t="s">
        <v>1089</v>
      </c>
      <c r="P25" s="1150">
        <v>10</v>
      </c>
      <c r="Q25" s="1161">
        <v>10</v>
      </c>
      <c r="R25" s="1174" t="s">
        <v>1089</v>
      </c>
      <c r="S25" s="1162">
        <v>0</v>
      </c>
      <c r="T25" s="1175" t="s">
        <v>1089</v>
      </c>
      <c r="U25" s="1151">
        <v>0</v>
      </c>
      <c r="V25" s="1194" t="s">
        <v>1089</v>
      </c>
      <c r="W25" s="1151">
        <v>0</v>
      </c>
      <c r="X25" s="1194" t="s">
        <v>1089</v>
      </c>
      <c r="Y25" s="1151">
        <v>0</v>
      </c>
      <c r="Z25" s="1176" t="s">
        <v>1089</v>
      </c>
      <c r="AA25" s="1151">
        <v>0</v>
      </c>
      <c r="AB25" s="1176" t="s">
        <v>1089</v>
      </c>
      <c r="AC25" s="1164">
        <v>10</v>
      </c>
      <c r="AD25" s="1146">
        <v>5</v>
      </c>
      <c r="AE25" s="1174" t="s">
        <v>1089</v>
      </c>
      <c r="AF25" s="1148">
        <v>5</v>
      </c>
      <c r="AG25" s="1175" t="s">
        <v>1089</v>
      </c>
      <c r="AH25" s="1150">
        <v>10</v>
      </c>
    </row>
    <row r="26" spans="1:34" x14ac:dyDescent="0.25">
      <c r="A26" s="1177" t="s">
        <v>1091</v>
      </c>
      <c r="B26" s="1136">
        <v>170</v>
      </c>
      <c r="C26" s="1178">
        <v>1</v>
      </c>
      <c r="D26" s="1138">
        <v>0</v>
      </c>
      <c r="E26" s="1167">
        <v>0</v>
      </c>
      <c r="F26" s="1136">
        <v>80</v>
      </c>
      <c r="G26" s="1178">
        <v>0.48809523809523808</v>
      </c>
      <c r="H26" s="1138">
        <v>15</v>
      </c>
      <c r="I26" s="1179">
        <v>8.3333333333333329E-2</v>
      </c>
      <c r="J26" s="1138">
        <v>70</v>
      </c>
      <c r="K26" s="1179">
        <v>0.42857142857142855</v>
      </c>
      <c r="L26" s="1136">
        <v>45</v>
      </c>
      <c r="M26" s="1178">
        <v>0.26190476190476192</v>
      </c>
      <c r="N26" s="1138">
        <v>125</v>
      </c>
      <c r="O26" s="1179">
        <v>0.73809523809523814</v>
      </c>
      <c r="P26" s="1140">
        <v>170</v>
      </c>
      <c r="Q26" s="1169">
        <v>65</v>
      </c>
      <c r="R26" s="1178">
        <v>0.80487804878048785</v>
      </c>
      <c r="S26" s="1170">
        <v>15</v>
      </c>
      <c r="T26" s="1179">
        <v>0.1951219512195122</v>
      </c>
      <c r="U26" s="1141">
        <v>5</v>
      </c>
      <c r="V26" s="1180">
        <v>4.878048780487805E-2</v>
      </c>
      <c r="W26" s="1141">
        <v>5</v>
      </c>
      <c r="X26" s="1180">
        <v>8.5365853658536592E-2</v>
      </c>
      <c r="Y26" s="1141">
        <v>5</v>
      </c>
      <c r="Z26" s="1180">
        <v>4.878048780487805E-2</v>
      </c>
      <c r="AA26" s="1141">
        <v>0</v>
      </c>
      <c r="AB26" s="1195">
        <v>1.2195121951219513E-2</v>
      </c>
      <c r="AC26" s="1172">
        <v>80</v>
      </c>
      <c r="AD26" s="1136">
        <v>15</v>
      </c>
      <c r="AE26" s="1178">
        <v>8.9820359281437126E-2</v>
      </c>
      <c r="AF26" s="1138">
        <v>150</v>
      </c>
      <c r="AG26" s="1179">
        <v>0.91017964071856283</v>
      </c>
      <c r="AH26" s="1140">
        <v>165</v>
      </c>
    </row>
    <row r="27" spans="1:34" ht="30" x14ac:dyDescent="0.25">
      <c r="A27" s="1173" t="s">
        <v>1092</v>
      </c>
      <c r="B27" s="1146">
        <v>400</v>
      </c>
      <c r="C27" s="1174">
        <v>0.9616306954436451</v>
      </c>
      <c r="D27" s="1148">
        <v>15</v>
      </c>
      <c r="E27" s="1175">
        <v>3.8369304556354913E-2</v>
      </c>
      <c r="F27" s="1146">
        <v>270</v>
      </c>
      <c r="G27" s="1174">
        <v>0.64423076923076927</v>
      </c>
      <c r="H27" s="1148">
        <v>25</v>
      </c>
      <c r="I27" s="1175">
        <v>6.4903846153846159E-2</v>
      </c>
      <c r="J27" s="1148">
        <v>120</v>
      </c>
      <c r="K27" s="1175">
        <v>0.29086538461538464</v>
      </c>
      <c r="L27" s="1146">
        <v>275</v>
      </c>
      <c r="M27" s="1174">
        <v>0.65625</v>
      </c>
      <c r="N27" s="1148">
        <v>145</v>
      </c>
      <c r="O27" s="1175">
        <v>0.34375</v>
      </c>
      <c r="P27" s="1150">
        <v>415</v>
      </c>
      <c r="Q27" s="1161">
        <v>190</v>
      </c>
      <c r="R27" s="1174">
        <v>0.71052631578947367</v>
      </c>
      <c r="S27" s="1162">
        <v>75</v>
      </c>
      <c r="T27" s="1175">
        <v>0.28947368421052633</v>
      </c>
      <c r="U27" s="1151">
        <v>40</v>
      </c>
      <c r="V27" s="1176">
        <v>0.15037593984962405</v>
      </c>
      <c r="W27" s="1151">
        <v>15</v>
      </c>
      <c r="X27" s="1176">
        <v>6.3909774436090222E-2</v>
      </c>
      <c r="Y27" s="1151">
        <v>20</v>
      </c>
      <c r="Z27" s="1176">
        <v>6.7669172932330823E-2</v>
      </c>
      <c r="AA27" s="1151">
        <v>0</v>
      </c>
      <c r="AB27" s="1176">
        <v>7.5187969924812026E-3</v>
      </c>
      <c r="AC27" s="1164">
        <v>265</v>
      </c>
      <c r="AD27" s="1146">
        <v>45</v>
      </c>
      <c r="AE27" s="1174">
        <v>0.10311750599520383</v>
      </c>
      <c r="AF27" s="1148">
        <v>375</v>
      </c>
      <c r="AG27" s="1175">
        <v>0.89688249400479614</v>
      </c>
      <c r="AH27" s="1150">
        <v>415</v>
      </c>
    </row>
    <row r="28" spans="1:34" x14ac:dyDescent="0.25">
      <c r="A28" s="1177" t="s">
        <v>1093</v>
      </c>
      <c r="B28" s="1136">
        <v>245</v>
      </c>
      <c r="C28" s="1178">
        <v>0.99193548387096775</v>
      </c>
      <c r="D28" s="1138">
        <v>0</v>
      </c>
      <c r="E28" s="1179">
        <v>8.0645161290322578E-3</v>
      </c>
      <c r="F28" s="1136">
        <v>110</v>
      </c>
      <c r="G28" s="1178">
        <v>0.44354838709677419</v>
      </c>
      <c r="H28" s="1138">
        <v>25</v>
      </c>
      <c r="I28" s="1179">
        <v>9.6774193548387094E-2</v>
      </c>
      <c r="J28" s="1138">
        <v>115</v>
      </c>
      <c r="K28" s="1179">
        <v>0.45967741935483869</v>
      </c>
      <c r="L28" s="1136">
        <v>200</v>
      </c>
      <c r="M28" s="1178">
        <v>0.81048387096774188</v>
      </c>
      <c r="N28" s="1138">
        <v>45</v>
      </c>
      <c r="O28" s="1179">
        <v>0.18951612903225806</v>
      </c>
      <c r="P28" s="1140">
        <v>250</v>
      </c>
      <c r="Q28" s="1169">
        <v>100</v>
      </c>
      <c r="R28" s="1178">
        <v>0.95327102803738317</v>
      </c>
      <c r="S28" s="1170">
        <v>5</v>
      </c>
      <c r="T28" s="1179">
        <v>4.6728971962616821E-2</v>
      </c>
      <c r="U28" s="1141">
        <v>0</v>
      </c>
      <c r="V28" s="1180">
        <v>9.3457943925233638E-3</v>
      </c>
      <c r="W28" s="1141">
        <v>0</v>
      </c>
      <c r="X28" s="1180">
        <v>1.8691588785046728E-2</v>
      </c>
      <c r="Y28" s="1141">
        <v>0</v>
      </c>
      <c r="Z28" s="1180">
        <v>1.8691588785046728E-2</v>
      </c>
      <c r="AA28" s="1141">
        <v>0</v>
      </c>
      <c r="AB28" s="1180">
        <v>0</v>
      </c>
      <c r="AC28" s="1172">
        <v>105</v>
      </c>
      <c r="AD28" s="1136">
        <v>20</v>
      </c>
      <c r="AE28" s="1178">
        <v>7.6612903225806453E-2</v>
      </c>
      <c r="AF28" s="1138">
        <v>230</v>
      </c>
      <c r="AG28" s="1179">
        <v>0.92338709677419351</v>
      </c>
      <c r="AH28" s="1140">
        <v>250</v>
      </c>
    </row>
    <row r="29" spans="1:34" x14ac:dyDescent="0.25">
      <c r="A29" s="1173" t="s">
        <v>1094</v>
      </c>
      <c r="B29" s="1146">
        <v>125</v>
      </c>
      <c r="C29" s="1174">
        <v>1</v>
      </c>
      <c r="D29" s="1148">
        <v>0</v>
      </c>
      <c r="E29" s="1181">
        <v>0</v>
      </c>
      <c r="F29" s="1146">
        <v>75</v>
      </c>
      <c r="G29" s="1174">
        <v>0.60483870967741937</v>
      </c>
      <c r="H29" s="1148">
        <v>35</v>
      </c>
      <c r="I29" s="1175">
        <v>0.27419354838709675</v>
      </c>
      <c r="J29" s="1148">
        <v>15</v>
      </c>
      <c r="K29" s="1175">
        <v>0.12096774193548387</v>
      </c>
      <c r="L29" s="1146">
        <v>75</v>
      </c>
      <c r="M29" s="1174">
        <v>0.58870967741935487</v>
      </c>
      <c r="N29" s="1148">
        <v>50</v>
      </c>
      <c r="O29" s="1175">
        <v>0.41129032258064518</v>
      </c>
      <c r="P29" s="1150">
        <v>125</v>
      </c>
      <c r="Q29" s="1161">
        <v>45</v>
      </c>
      <c r="R29" s="1174">
        <v>0.59459459459459463</v>
      </c>
      <c r="S29" s="1162">
        <v>30</v>
      </c>
      <c r="T29" s="1175">
        <v>0.40540540540540543</v>
      </c>
      <c r="U29" s="1151">
        <v>10</v>
      </c>
      <c r="V29" s="1176">
        <v>0.14864864864864866</v>
      </c>
      <c r="W29" s="1151">
        <v>10</v>
      </c>
      <c r="X29" s="1176">
        <v>0.13513513513513514</v>
      </c>
      <c r="Y29" s="1151">
        <v>5</v>
      </c>
      <c r="Z29" s="1176">
        <v>8.1081081081081086E-2</v>
      </c>
      <c r="AA29" s="1151">
        <v>5</v>
      </c>
      <c r="AB29" s="1176">
        <v>4.0540540540540543E-2</v>
      </c>
      <c r="AC29" s="1164">
        <v>75</v>
      </c>
      <c r="AD29" s="1146">
        <v>15</v>
      </c>
      <c r="AE29" s="1174">
        <v>0.10483870967741936</v>
      </c>
      <c r="AF29" s="1148">
        <v>110</v>
      </c>
      <c r="AG29" s="1175">
        <v>0.89516129032258063</v>
      </c>
      <c r="AH29" s="1150">
        <v>125</v>
      </c>
    </row>
    <row r="30" spans="1:34" x14ac:dyDescent="0.25">
      <c r="A30" s="1196" t="s">
        <v>1095</v>
      </c>
      <c r="B30" s="1136">
        <v>1165</v>
      </c>
      <c r="C30" s="1186">
        <v>0.9580246913580247</v>
      </c>
      <c r="D30" s="1138">
        <v>50</v>
      </c>
      <c r="E30" s="1187">
        <v>4.1975308641975309E-2</v>
      </c>
      <c r="F30" s="1136">
        <v>1065</v>
      </c>
      <c r="G30" s="1186">
        <v>0.87746710526315785</v>
      </c>
      <c r="H30" s="1138">
        <v>90</v>
      </c>
      <c r="I30" s="1187">
        <v>7.4013157894736836E-2</v>
      </c>
      <c r="J30" s="1138">
        <v>60</v>
      </c>
      <c r="K30" s="1187">
        <v>4.8519736842105261E-2</v>
      </c>
      <c r="L30" s="1136">
        <v>955</v>
      </c>
      <c r="M30" s="1186">
        <v>0.78683127572016465</v>
      </c>
      <c r="N30" s="1138">
        <v>260</v>
      </c>
      <c r="O30" s="1187">
        <v>0.21316872427983538</v>
      </c>
      <c r="P30" s="1140">
        <v>1215</v>
      </c>
      <c r="Q30" s="1169">
        <v>800</v>
      </c>
      <c r="R30" s="1186">
        <v>0.75639810426540288</v>
      </c>
      <c r="S30" s="1170">
        <v>255</v>
      </c>
      <c r="T30" s="1187">
        <v>0.24360189573459715</v>
      </c>
      <c r="U30" s="1141">
        <v>110</v>
      </c>
      <c r="V30" s="1188">
        <v>0.10616113744075829</v>
      </c>
      <c r="W30" s="1141">
        <v>85</v>
      </c>
      <c r="X30" s="1188">
        <v>8.1516587677725114E-2</v>
      </c>
      <c r="Y30" s="1141">
        <v>40</v>
      </c>
      <c r="Z30" s="1188">
        <v>3.7914691943127965E-2</v>
      </c>
      <c r="AA30" s="1141">
        <v>20</v>
      </c>
      <c r="AB30" s="1188">
        <v>1.8009478672985781E-2</v>
      </c>
      <c r="AC30" s="1172">
        <v>1055</v>
      </c>
      <c r="AD30" s="1136">
        <v>185</v>
      </c>
      <c r="AE30" s="1186">
        <v>0.15308641975308643</v>
      </c>
      <c r="AF30" s="1138">
        <v>1030</v>
      </c>
      <c r="AG30" s="1187">
        <v>0.84691358024691354</v>
      </c>
      <c r="AH30" s="1140">
        <v>1215</v>
      </c>
    </row>
    <row r="31" spans="1:34" x14ac:dyDescent="0.25">
      <c r="A31" s="1145" t="s">
        <v>1096</v>
      </c>
      <c r="B31" s="1146">
        <v>10555</v>
      </c>
      <c r="C31" s="1147">
        <v>0.91312624383490526</v>
      </c>
      <c r="D31" s="1148">
        <v>1005</v>
      </c>
      <c r="E31" s="1149">
        <v>8.6873756165094754E-2</v>
      </c>
      <c r="F31" s="1146">
        <v>9460</v>
      </c>
      <c r="G31" s="1147">
        <v>0.81848070600449907</v>
      </c>
      <c r="H31" s="1148">
        <v>535</v>
      </c>
      <c r="I31" s="1149">
        <v>4.6461325488838898E-2</v>
      </c>
      <c r="J31" s="1148">
        <v>1560</v>
      </c>
      <c r="K31" s="1149">
        <v>0.13505796850666205</v>
      </c>
      <c r="L31" s="1146">
        <v>7195</v>
      </c>
      <c r="M31" s="1147">
        <v>0.62272805954647736</v>
      </c>
      <c r="N31" s="1148">
        <v>4360</v>
      </c>
      <c r="O31" s="1149">
        <v>0.37727194045352258</v>
      </c>
      <c r="P31" s="1150">
        <v>11555</v>
      </c>
      <c r="Q31" s="1146">
        <v>7020</v>
      </c>
      <c r="R31" s="1147">
        <v>0.74800213106020241</v>
      </c>
      <c r="S31" s="1148">
        <v>2365</v>
      </c>
      <c r="T31" s="1149">
        <v>0.25199786893979753</v>
      </c>
      <c r="U31" s="1151">
        <v>1500</v>
      </c>
      <c r="V31" s="1152">
        <v>0.15982951518380395</v>
      </c>
      <c r="W31" s="1153">
        <v>350</v>
      </c>
      <c r="X31" s="1152">
        <v>3.7187000532765052E-2</v>
      </c>
      <c r="Y31" s="1153">
        <v>385</v>
      </c>
      <c r="Z31" s="1152">
        <v>4.080980287693127E-2</v>
      </c>
      <c r="AA31" s="1153">
        <v>135</v>
      </c>
      <c r="AB31" s="1152">
        <v>1.4171550346297282E-2</v>
      </c>
      <c r="AC31" s="1150">
        <v>9385</v>
      </c>
      <c r="AD31" s="1146">
        <v>1075</v>
      </c>
      <c r="AE31" s="1147">
        <v>9.3009171136874888E-2</v>
      </c>
      <c r="AF31" s="1148">
        <v>10485</v>
      </c>
      <c r="AG31" s="1149">
        <v>0.9069908288631251</v>
      </c>
      <c r="AH31" s="1150">
        <v>11560</v>
      </c>
    </row>
    <row r="32" spans="1:34" x14ac:dyDescent="0.25">
      <c r="A32" s="1154" t="s">
        <v>1097</v>
      </c>
      <c r="B32" s="1136">
        <v>9850</v>
      </c>
      <c r="C32" s="1155">
        <v>0.99837843316104191</v>
      </c>
      <c r="D32" s="1138">
        <v>15</v>
      </c>
      <c r="E32" s="1197">
        <v>1.6215668389581433E-3</v>
      </c>
      <c r="F32" s="1136">
        <v>8530</v>
      </c>
      <c r="G32" s="1155">
        <v>0.86439647309212531</v>
      </c>
      <c r="H32" s="1138">
        <v>325</v>
      </c>
      <c r="I32" s="1156">
        <v>3.273538056146752E-2</v>
      </c>
      <c r="J32" s="1138">
        <v>1015</v>
      </c>
      <c r="K32" s="1156">
        <v>0.10286814634640722</v>
      </c>
      <c r="L32" s="1136">
        <v>4135</v>
      </c>
      <c r="M32" s="1155">
        <v>0.41926977687626776</v>
      </c>
      <c r="N32" s="1138">
        <v>5725</v>
      </c>
      <c r="O32" s="1156">
        <v>0.58073022312373224</v>
      </c>
      <c r="P32" s="1140">
        <v>9865</v>
      </c>
      <c r="Q32" s="1136">
        <v>4930</v>
      </c>
      <c r="R32" s="1155">
        <v>0.58601830935679466</v>
      </c>
      <c r="S32" s="1138">
        <v>3480</v>
      </c>
      <c r="T32" s="1156">
        <v>0.41398169064320534</v>
      </c>
      <c r="U32" s="1141">
        <v>2420</v>
      </c>
      <c r="V32" s="1157">
        <v>0.28759957198906194</v>
      </c>
      <c r="W32" s="1143">
        <v>370</v>
      </c>
      <c r="X32" s="1157">
        <v>4.3752229223635718E-2</v>
      </c>
      <c r="Y32" s="1143">
        <v>445</v>
      </c>
      <c r="Z32" s="1157">
        <v>5.3025799548210677E-2</v>
      </c>
      <c r="AA32" s="1143">
        <v>250</v>
      </c>
      <c r="AB32" s="1157">
        <v>2.9604089882296993E-2</v>
      </c>
      <c r="AC32" s="1140">
        <v>8410</v>
      </c>
      <c r="AD32" s="1136">
        <v>905</v>
      </c>
      <c r="AE32" s="1155">
        <v>9.1931887289681741E-2</v>
      </c>
      <c r="AF32" s="1138">
        <v>8960</v>
      </c>
      <c r="AG32" s="1156">
        <v>0.90806811271031829</v>
      </c>
      <c r="AH32" s="1140">
        <v>9865</v>
      </c>
    </row>
    <row r="33" spans="1:34" x14ac:dyDescent="0.25">
      <c r="A33" s="1145" t="s">
        <v>1098</v>
      </c>
      <c r="B33" s="1146">
        <v>20985</v>
      </c>
      <c r="C33" s="1147">
        <v>0.94766312937457664</v>
      </c>
      <c r="D33" s="1148">
        <v>1160</v>
      </c>
      <c r="E33" s="1149">
        <v>5.2336870625423346E-2</v>
      </c>
      <c r="F33" s="1146">
        <v>19590</v>
      </c>
      <c r="G33" s="1147">
        <v>0.88457369942196529</v>
      </c>
      <c r="H33" s="1148">
        <v>1075</v>
      </c>
      <c r="I33" s="1149">
        <v>4.8500722543352602E-2</v>
      </c>
      <c r="J33" s="1148">
        <v>1480</v>
      </c>
      <c r="K33" s="1149">
        <v>6.6925578034682076E-2</v>
      </c>
      <c r="L33" s="1146">
        <v>12560</v>
      </c>
      <c r="M33" s="1147">
        <v>0.56722821914096022</v>
      </c>
      <c r="N33" s="1148">
        <v>9580</v>
      </c>
      <c r="O33" s="1149">
        <v>0.43277178085903978</v>
      </c>
      <c r="P33" s="1150">
        <v>22145</v>
      </c>
      <c r="Q33" s="1146">
        <v>16320</v>
      </c>
      <c r="R33" s="1147">
        <v>0.83999794143379136</v>
      </c>
      <c r="S33" s="1148">
        <v>3110</v>
      </c>
      <c r="T33" s="1149">
        <v>0.16000205856620864</v>
      </c>
      <c r="U33" s="1151">
        <v>1570</v>
      </c>
      <c r="V33" s="1152">
        <v>8.0798723688950649E-2</v>
      </c>
      <c r="W33" s="1153">
        <v>570</v>
      </c>
      <c r="X33" s="1152">
        <v>2.9231640162626731E-2</v>
      </c>
      <c r="Y33" s="1153">
        <v>780</v>
      </c>
      <c r="Z33" s="1152">
        <v>4.0142041068395862E-2</v>
      </c>
      <c r="AA33" s="1153">
        <v>190</v>
      </c>
      <c r="AB33" s="1198">
        <v>9.8296536462353975E-3</v>
      </c>
      <c r="AC33" s="1150">
        <v>19430</v>
      </c>
      <c r="AD33" s="1146">
        <v>2830</v>
      </c>
      <c r="AE33" s="1147">
        <v>0.12774892752314293</v>
      </c>
      <c r="AF33" s="1148">
        <v>19315</v>
      </c>
      <c r="AG33" s="1149">
        <v>0.87225107247685707</v>
      </c>
      <c r="AH33" s="1150">
        <v>22145</v>
      </c>
    </row>
    <row r="34" spans="1:34" x14ac:dyDescent="0.25">
      <c r="A34" s="1154" t="s">
        <v>1099</v>
      </c>
      <c r="B34" s="1136">
        <v>54265</v>
      </c>
      <c r="C34" s="1155">
        <v>0.90735198220944036</v>
      </c>
      <c r="D34" s="1138">
        <v>5540</v>
      </c>
      <c r="E34" s="1156">
        <v>9.2648017790559631E-2</v>
      </c>
      <c r="F34" s="1136">
        <v>55740</v>
      </c>
      <c r="G34" s="1155">
        <v>0.93203023108049354</v>
      </c>
      <c r="H34" s="1138">
        <v>1880</v>
      </c>
      <c r="I34" s="1156">
        <v>3.1468414540347121E-2</v>
      </c>
      <c r="J34" s="1138">
        <v>2185</v>
      </c>
      <c r="K34" s="1156">
        <v>3.650135437915928E-2</v>
      </c>
      <c r="L34" s="1136">
        <v>11530</v>
      </c>
      <c r="M34" s="1155">
        <v>0.19277591973244146</v>
      </c>
      <c r="N34" s="1138">
        <v>48270</v>
      </c>
      <c r="O34" s="1156">
        <v>0.80722408026755854</v>
      </c>
      <c r="P34" s="1140">
        <v>59805</v>
      </c>
      <c r="Q34" s="1136">
        <v>38940</v>
      </c>
      <c r="R34" s="1155">
        <v>0.70377198214317993</v>
      </c>
      <c r="S34" s="1138">
        <v>16390</v>
      </c>
      <c r="T34" s="1156">
        <v>0.29622801785682012</v>
      </c>
      <c r="U34" s="1141">
        <v>7115</v>
      </c>
      <c r="V34" s="1157">
        <v>0.12861248170037412</v>
      </c>
      <c r="W34" s="1143">
        <v>6700</v>
      </c>
      <c r="X34" s="1157">
        <v>0.12105767319127402</v>
      </c>
      <c r="Y34" s="1143">
        <v>1705</v>
      </c>
      <c r="Z34" s="1157">
        <v>3.077951887798442E-2</v>
      </c>
      <c r="AA34" s="1143">
        <v>875</v>
      </c>
      <c r="AB34" s="1157">
        <v>1.5778344087187552E-2</v>
      </c>
      <c r="AC34" s="1140">
        <v>55330</v>
      </c>
      <c r="AD34" s="1136">
        <v>7495</v>
      </c>
      <c r="AE34" s="1155">
        <v>0.12530096308186195</v>
      </c>
      <c r="AF34" s="1138">
        <v>52315</v>
      </c>
      <c r="AG34" s="1156">
        <v>0.874699036918138</v>
      </c>
      <c r="AH34" s="1140">
        <v>59810</v>
      </c>
    </row>
    <row r="35" spans="1:34" x14ac:dyDescent="0.25">
      <c r="A35" s="1199" t="s">
        <v>1100</v>
      </c>
      <c r="B35" s="1146">
        <v>1255</v>
      </c>
      <c r="C35" s="1200">
        <v>1</v>
      </c>
      <c r="D35" s="1148">
        <v>0</v>
      </c>
      <c r="E35" s="1181">
        <v>0</v>
      </c>
      <c r="F35" s="1146">
        <v>970</v>
      </c>
      <c r="G35" s="1200">
        <v>0.77131474103585662</v>
      </c>
      <c r="H35" s="1148">
        <v>35</v>
      </c>
      <c r="I35" s="1201">
        <v>2.7091633466135457E-2</v>
      </c>
      <c r="J35" s="1148">
        <v>255</v>
      </c>
      <c r="K35" s="1201">
        <v>0.20159362549800797</v>
      </c>
      <c r="L35" s="1146">
        <v>235</v>
      </c>
      <c r="M35" s="1200">
        <v>0.18884462151394421</v>
      </c>
      <c r="N35" s="1148">
        <v>1020</v>
      </c>
      <c r="O35" s="1201">
        <v>0.81115537848605579</v>
      </c>
      <c r="P35" s="1150">
        <v>1255</v>
      </c>
      <c r="Q35" s="1146">
        <v>910</v>
      </c>
      <c r="R35" s="1200">
        <v>0.94600207684319837</v>
      </c>
      <c r="S35" s="1148">
        <v>50</v>
      </c>
      <c r="T35" s="1201">
        <v>5.3997923156801658E-2</v>
      </c>
      <c r="U35" s="1151">
        <v>15</v>
      </c>
      <c r="V35" s="1202">
        <v>1.4537902388369679E-2</v>
      </c>
      <c r="W35" s="1153">
        <v>5</v>
      </c>
      <c r="X35" s="1203">
        <v>6.2305295950155761E-3</v>
      </c>
      <c r="Y35" s="1153">
        <v>25</v>
      </c>
      <c r="Z35" s="1202">
        <v>2.8037383177570093E-2</v>
      </c>
      <c r="AA35" s="1153">
        <v>5</v>
      </c>
      <c r="AB35" s="1203">
        <v>5.1921079958463139E-3</v>
      </c>
      <c r="AC35" s="1150">
        <v>965</v>
      </c>
      <c r="AD35" s="1146">
        <v>125</v>
      </c>
      <c r="AE35" s="1200">
        <v>0.10039840637450199</v>
      </c>
      <c r="AF35" s="1148">
        <v>1130</v>
      </c>
      <c r="AG35" s="1201">
        <v>0.89960159362549796</v>
      </c>
      <c r="AH35" s="1150">
        <v>1255</v>
      </c>
    </row>
    <row r="36" spans="1:34" s="448" customFormat="1" x14ac:dyDescent="0.25">
      <c r="A36" s="1204" t="s">
        <v>1101</v>
      </c>
      <c r="B36" s="1205">
        <v>225115</v>
      </c>
      <c r="C36" s="1206">
        <v>0.91630847131994986</v>
      </c>
      <c r="D36" s="1207">
        <v>20560</v>
      </c>
      <c r="E36" s="1208">
        <v>8.3691528680050142E-2</v>
      </c>
      <c r="F36" s="1205">
        <v>212775</v>
      </c>
      <c r="G36" s="1206">
        <v>0.86609138088938642</v>
      </c>
      <c r="H36" s="1207">
        <v>12590</v>
      </c>
      <c r="I36" s="1208">
        <v>5.1246565584613817E-2</v>
      </c>
      <c r="J36" s="1207">
        <v>20310</v>
      </c>
      <c r="K36" s="1208">
        <v>8.2662053525999798E-2</v>
      </c>
      <c r="L36" s="1205">
        <v>121540</v>
      </c>
      <c r="M36" s="1206">
        <v>0.4948071669645438</v>
      </c>
      <c r="N36" s="1207">
        <v>124090</v>
      </c>
      <c r="O36" s="1208">
        <v>0.50519283303545615</v>
      </c>
      <c r="P36" s="1209">
        <v>245675</v>
      </c>
      <c r="Q36" s="1205">
        <v>154850</v>
      </c>
      <c r="R36" s="1206">
        <v>0.73427697560281668</v>
      </c>
      <c r="S36" s="1207">
        <v>56035</v>
      </c>
      <c r="T36" s="1208">
        <v>0.26572302439718332</v>
      </c>
      <c r="U36" s="1210">
        <v>27485</v>
      </c>
      <c r="V36" s="1211">
        <v>0.13033582124939541</v>
      </c>
      <c r="W36" s="1212">
        <v>16465</v>
      </c>
      <c r="X36" s="1211">
        <v>7.8084842047362088E-2</v>
      </c>
      <c r="Y36" s="1212">
        <v>8340</v>
      </c>
      <c r="Z36" s="1211">
        <v>3.9556917007293038E-2</v>
      </c>
      <c r="AA36" s="1212">
        <v>3745</v>
      </c>
      <c r="AB36" s="1211">
        <v>1.7748925959997344E-2</v>
      </c>
      <c r="AC36" s="1209">
        <v>210885</v>
      </c>
      <c r="AD36" s="1205">
        <v>29240</v>
      </c>
      <c r="AE36" s="1206">
        <v>0.11901398991358572</v>
      </c>
      <c r="AF36" s="1207">
        <v>216440</v>
      </c>
      <c r="AG36" s="1208">
        <v>0.88098601008641431</v>
      </c>
      <c r="AH36" s="1209">
        <v>245675</v>
      </c>
    </row>
    <row r="37" spans="1:34" x14ac:dyDescent="0.25">
      <c r="A37" s="1213" t="s">
        <v>1102</v>
      </c>
      <c r="B37" s="1146"/>
      <c r="C37" s="1200"/>
      <c r="D37" s="1148"/>
      <c r="E37" s="1201"/>
      <c r="F37" s="1146"/>
      <c r="G37" s="1200"/>
      <c r="H37" s="1148"/>
      <c r="I37" s="1201"/>
      <c r="J37" s="1148"/>
      <c r="K37" s="1201"/>
      <c r="L37" s="1146"/>
      <c r="M37" s="1200"/>
      <c r="N37" s="1148"/>
      <c r="O37" s="1201"/>
      <c r="P37" s="1150"/>
      <c r="Q37" s="1146"/>
      <c r="R37" s="1200"/>
      <c r="S37" s="1148"/>
      <c r="T37" s="1201"/>
      <c r="U37" s="1151"/>
      <c r="V37" s="1202"/>
      <c r="W37" s="1153"/>
      <c r="X37" s="1202"/>
      <c r="Y37" s="1153"/>
      <c r="Z37" s="1202"/>
      <c r="AA37" s="1153"/>
      <c r="AB37" s="1202"/>
      <c r="AC37" s="1150"/>
      <c r="AD37" s="1146"/>
      <c r="AE37" s="1200"/>
      <c r="AF37" s="1148"/>
      <c r="AG37" s="1201"/>
      <c r="AH37" s="1150"/>
    </row>
    <row r="38" spans="1:34" x14ac:dyDescent="0.25">
      <c r="A38" s="1154" t="s">
        <v>1103</v>
      </c>
      <c r="B38" s="1136">
        <v>79095</v>
      </c>
      <c r="C38" s="1155">
        <v>0.93902482458952163</v>
      </c>
      <c r="D38" s="1138">
        <v>5135</v>
      </c>
      <c r="E38" s="1156">
        <v>6.0975175410478324E-2</v>
      </c>
      <c r="F38" s="1136">
        <v>58380</v>
      </c>
      <c r="G38" s="1155">
        <v>0.69312596462068143</v>
      </c>
      <c r="H38" s="1138">
        <v>6790</v>
      </c>
      <c r="I38" s="1156">
        <v>8.0600736079781549E-2</v>
      </c>
      <c r="J38" s="1138">
        <v>19060</v>
      </c>
      <c r="K38" s="1156">
        <v>0.22627329929953699</v>
      </c>
      <c r="L38" s="1136">
        <v>44100</v>
      </c>
      <c r="M38" s="1155">
        <v>0.52357997720364746</v>
      </c>
      <c r="N38" s="1138">
        <v>40125</v>
      </c>
      <c r="O38" s="1156">
        <v>0.47642002279635259</v>
      </c>
      <c r="P38" s="1140">
        <v>84230</v>
      </c>
      <c r="Q38" s="1136">
        <v>36510</v>
      </c>
      <c r="R38" s="1155">
        <v>0.6358633181232366</v>
      </c>
      <c r="S38" s="1138">
        <v>20910</v>
      </c>
      <c r="T38" s="1156">
        <v>0.3641366818767634</v>
      </c>
      <c r="U38" s="1141">
        <v>10065</v>
      </c>
      <c r="V38" s="1157">
        <v>0.1752586296980041</v>
      </c>
      <c r="W38" s="1143">
        <v>7260</v>
      </c>
      <c r="X38" s="1157">
        <v>0.12642376954961859</v>
      </c>
      <c r="Y38" s="1143">
        <v>2355</v>
      </c>
      <c r="Z38" s="1157">
        <v>4.0997596572503396E-2</v>
      </c>
      <c r="AA38" s="1143">
        <v>1230</v>
      </c>
      <c r="AB38" s="1157">
        <v>2.1456686056637291E-2</v>
      </c>
      <c r="AC38" s="1140">
        <v>57420</v>
      </c>
      <c r="AD38" s="1136">
        <v>5785</v>
      </c>
      <c r="AE38" s="1155">
        <v>6.866830501834241E-2</v>
      </c>
      <c r="AF38" s="1138">
        <v>78445</v>
      </c>
      <c r="AG38" s="1156">
        <v>0.93133169498165758</v>
      </c>
      <c r="AH38" s="1140">
        <v>84230</v>
      </c>
    </row>
    <row r="39" spans="1:34" x14ac:dyDescent="0.25">
      <c r="A39" s="1145" t="s">
        <v>1104</v>
      </c>
      <c r="B39" s="1146">
        <v>955</v>
      </c>
      <c r="C39" s="1147">
        <v>0.23663366336633662</v>
      </c>
      <c r="D39" s="1148">
        <v>3085</v>
      </c>
      <c r="E39" s="1149">
        <v>0.76336633663366338</v>
      </c>
      <c r="F39" s="1146">
        <v>3725</v>
      </c>
      <c r="G39" s="1147">
        <v>0.92178217821782182</v>
      </c>
      <c r="H39" s="1148">
        <v>75</v>
      </c>
      <c r="I39" s="1149">
        <v>1.8316831683168316E-2</v>
      </c>
      <c r="J39" s="1148">
        <v>240</v>
      </c>
      <c r="K39" s="1149">
        <v>5.9900990099009899E-2</v>
      </c>
      <c r="L39" s="1146">
        <v>1600</v>
      </c>
      <c r="M39" s="1147">
        <v>0.39663282990839316</v>
      </c>
      <c r="N39" s="1148">
        <v>2435</v>
      </c>
      <c r="O39" s="1149">
        <v>0.60336717009160679</v>
      </c>
      <c r="P39" s="1150">
        <v>4040</v>
      </c>
      <c r="Q39" s="1146">
        <v>3140</v>
      </c>
      <c r="R39" s="1147">
        <v>0.85964432284541725</v>
      </c>
      <c r="S39" s="1148">
        <v>515</v>
      </c>
      <c r="T39" s="1149">
        <v>0.14035567715458278</v>
      </c>
      <c r="U39" s="1151">
        <v>180</v>
      </c>
      <c r="V39" s="1152">
        <v>4.8974008207934336E-2</v>
      </c>
      <c r="W39" s="1153">
        <v>175</v>
      </c>
      <c r="X39" s="1152">
        <v>4.7606019151846785E-2</v>
      </c>
      <c r="Y39" s="1153">
        <v>125</v>
      </c>
      <c r="Z39" s="1152">
        <v>3.3652530779753762E-2</v>
      </c>
      <c r="AA39" s="1153">
        <v>35</v>
      </c>
      <c r="AB39" s="1198">
        <v>1.0123119015047879E-2</v>
      </c>
      <c r="AC39" s="1150">
        <v>3655</v>
      </c>
      <c r="AD39" s="1146">
        <v>905</v>
      </c>
      <c r="AE39" s="1147">
        <v>0.22376237623762377</v>
      </c>
      <c r="AF39" s="1148">
        <v>3135</v>
      </c>
      <c r="AG39" s="1149">
        <v>0.77623762376237626</v>
      </c>
      <c r="AH39" s="1150">
        <v>4040</v>
      </c>
    </row>
    <row r="40" spans="1:34" x14ac:dyDescent="0.25">
      <c r="A40" s="1154" t="s">
        <v>1105</v>
      </c>
      <c r="B40" s="1136">
        <v>50340</v>
      </c>
      <c r="C40" s="1155">
        <v>0.96412702060828925</v>
      </c>
      <c r="D40" s="1138">
        <v>1875</v>
      </c>
      <c r="E40" s="1156">
        <v>3.5872979391710719E-2</v>
      </c>
      <c r="F40" s="1136">
        <v>44850</v>
      </c>
      <c r="G40" s="1155">
        <v>0.85897877882479123</v>
      </c>
      <c r="H40" s="1138">
        <v>3365</v>
      </c>
      <c r="I40" s="1156">
        <v>6.4429633034551445E-2</v>
      </c>
      <c r="J40" s="1138">
        <v>4000</v>
      </c>
      <c r="K40" s="1156">
        <v>7.6591588140657321E-2</v>
      </c>
      <c r="L40" s="1136">
        <v>18370</v>
      </c>
      <c r="M40" s="1155">
        <v>0.35220692564328721</v>
      </c>
      <c r="N40" s="1138">
        <v>33785</v>
      </c>
      <c r="O40" s="1156">
        <v>0.64779307435671285</v>
      </c>
      <c r="P40" s="1140">
        <v>52210</v>
      </c>
      <c r="Q40" s="1136">
        <v>37305</v>
      </c>
      <c r="R40" s="1155">
        <v>0.84030092801153256</v>
      </c>
      <c r="S40" s="1138">
        <v>7090</v>
      </c>
      <c r="T40" s="1156">
        <v>0.15969907198846742</v>
      </c>
      <c r="U40" s="1141">
        <v>2050</v>
      </c>
      <c r="V40" s="1157">
        <v>4.6175331110910892E-2</v>
      </c>
      <c r="W40" s="1143">
        <v>2165</v>
      </c>
      <c r="X40" s="1157">
        <v>4.8720605459951348E-2</v>
      </c>
      <c r="Y40" s="1143">
        <v>2420</v>
      </c>
      <c r="Z40" s="1157">
        <v>5.4509415262636272E-2</v>
      </c>
      <c r="AA40" s="1143">
        <v>455</v>
      </c>
      <c r="AB40" s="1157">
        <v>1.0293720154968915E-2</v>
      </c>
      <c r="AC40" s="1140">
        <v>44395</v>
      </c>
      <c r="AD40" s="1136">
        <v>9760</v>
      </c>
      <c r="AE40" s="1155">
        <v>0.18691105492990118</v>
      </c>
      <c r="AF40" s="1138">
        <v>42455</v>
      </c>
      <c r="AG40" s="1156">
        <v>0.81308894507009888</v>
      </c>
      <c r="AH40" s="1140">
        <v>52210</v>
      </c>
    </row>
    <row r="41" spans="1:34" x14ac:dyDescent="0.25">
      <c r="A41" s="1145" t="s">
        <v>154</v>
      </c>
      <c r="B41" s="1146">
        <v>16745</v>
      </c>
      <c r="C41" s="1147">
        <v>0.79715319432543086</v>
      </c>
      <c r="D41" s="1148">
        <v>4260</v>
      </c>
      <c r="E41" s="1149">
        <v>0.20284680567456917</v>
      </c>
      <c r="F41" s="1146">
        <v>20460</v>
      </c>
      <c r="G41" s="1147">
        <v>0.97410140442751725</v>
      </c>
      <c r="H41" s="1148">
        <v>220</v>
      </c>
      <c r="I41" s="1214">
        <v>1.0473696738871698E-2</v>
      </c>
      <c r="J41" s="1148">
        <v>325</v>
      </c>
      <c r="K41" s="1149">
        <v>1.5424898833611044E-2</v>
      </c>
      <c r="L41" s="1146">
        <v>2845</v>
      </c>
      <c r="M41" s="1147">
        <v>0.13540278042277662</v>
      </c>
      <c r="N41" s="1148">
        <v>18160</v>
      </c>
      <c r="O41" s="1149">
        <v>0.86459721957722335</v>
      </c>
      <c r="P41" s="1150">
        <v>21005</v>
      </c>
      <c r="Q41" s="1146">
        <v>16305</v>
      </c>
      <c r="R41" s="1147">
        <v>0.80597162489495278</v>
      </c>
      <c r="S41" s="1148">
        <v>3925</v>
      </c>
      <c r="T41" s="1149">
        <v>0.1940283751050472</v>
      </c>
      <c r="U41" s="1151">
        <v>1860</v>
      </c>
      <c r="V41" s="1152">
        <v>9.1843796342066242E-2</v>
      </c>
      <c r="W41" s="1153">
        <v>1235</v>
      </c>
      <c r="X41" s="1152">
        <v>6.0949085516559566E-2</v>
      </c>
      <c r="Y41" s="1153">
        <v>570</v>
      </c>
      <c r="Z41" s="1152">
        <v>2.8077113198220465E-2</v>
      </c>
      <c r="AA41" s="1153">
        <v>265</v>
      </c>
      <c r="AB41" s="1152">
        <v>1.3198220464656451E-2</v>
      </c>
      <c r="AC41" s="1150">
        <v>20230</v>
      </c>
      <c r="AD41" s="1146">
        <v>2580</v>
      </c>
      <c r="AE41" s="1147">
        <v>0.12277444539655337</v>
      </c>
      <c r="AF41" s="1148">
        <v>18425</v>
      </c>
      <c r="AG41" s="1149">
        <v>0.87722555460344664</v>
      </c>
      <c r="AH41" s="1150">
        <v>21005</v>
      </c>
    </row>
    <row r="42" spans="1:34" x14ac:dyDescent="0.25">
      <c r="A42" s="1154" t="s">
        <v>1106</v>
      </c>
      <c r="B42" s="1136">
        <v>19395</v>
      </c>
      <c r="C42" s="1155">
        <v>0.92106762917933127</v>
      </c>
      <c r="D42" s="1138">
        <v>1660</v>
      </c>
      <c r="E42" s="1156">
        <v>7.8932370820668687E-2</v>
      </c>
      <c r="F42" s="1136">
        <v>19415</v>
      </c>
      <c r="G42" s="1155">
        <v>0.92215625742104013</v>
      </c>
      <c r="H42" s="1138">
        <v>805</v>
      </c>
      <c r="I42" s="1156">
        <v>3.8328188078841127E-2</v>
      </c>
      <c r="J42" s="1138">
        <v>830</v>
      </c>
      <c r="K42" s="1156">
        <v>3.9515554500118739E-2</v>
      </c>
      <c r="L42" s="1136">
        <v>9410</v>
      </c>
      <c r="M42" s="1155">
        <v>0.44699957238561316</v>
      </c>
      <c r="N42" s="1138">
        <v>11640</v>
      </c>
      <c r="O42" s="1156">
        <v>0.55300042761438684</v>
      </c>
      <c r="P42" s="1140">
        <v>21055</v>
      </c>
      <c r="Q42" s="1136">
        <v>16770</v>
      </c>
      <c r="R42" s="1155">
        <v>0.87226296354085397</v>
      </c>
      <c r="S42" s="1138">
        <v>2455</v>
      </c>
      <c r="T42" s="1156">
        <v>0.127737036459146</v>
      </c>
      <c r="U42" s="1141">
        <v>905</v>
      </c>
      <c r="V42" s="1157">
        <v>4.7019660875897221E-2</v>
      </c>
      <c r="W42" s="1143">
        <v>580</v>
      </c>
      <c r="X42" s="1157">
        <v>3.0115468636221783E-2</v>
      </c>
      <c r="Y42" s="1143">
        <v>820</v>
      </c>
      <c r="Z42" s="1157">
        <v>4.2754603141579112E-2</v>
      </c>
      <c r="AA42" s="1143">
        <v>150</v>
      </c>
      <c r="AB42" s="1215">
        <v>7.8019348798502031E-3</v>
      </c>
      <c r="AC42" s="1140">
        <v>19225</v>
      </c>
      <c r="AD42" s="1136">
        <v>3435</v>
      </c>
      <c r="AE42" s="1155">
        <v>0.16304141337386019</v>
      </c>
      <c r="AF42" s="1138">
        <v>17625</v>
      </c>
      <c r="AG42" s="1156">
        <v>0.83695858662613987</v>
      </c>
      <c r="AH42" s="1140">
        <v>21055</v>
      </c>
    </row>
    <row r="43" spans="1:34" x14ac:dyDescent="0.25">
      <c r="A43" s="1145" t="s">
        <v>1107</v>
      </c>
      <c r="B43" s="1146">
        <v>22915</v>
      </c>
      <c r="C43" s="1147">
        <v>0.92679770282293938</v>
      </c>
      <c r="D43" s="1148">
        <v>1810</v>
      </c>
      <c r="E43" s="1149">
        <v>7.3202297177060588E-2</v>
      </c>
      <c r="F43" s="1146">
        <v>22190</v>
      </c>
      <c r="G43" s="1147">
        <v>0.89735501091967973</v>
      </c>
      <c r="H43" s="1148">
        <v>1385</v>
      </c>
      <c r="I43" s="1149">
        <v>5.6054355738898325E-2</v>
      </c>
      <c r="J43" s="1148">
        <v>1150</v>
      </c>
      <c r="K43" s="1149">
        <v>4.6590633341421987E-2</v>
      </c>
      <c r="L43" s="1146">
        <v>6680</v>
      </c>
      <c r="M43" s="1147">
        <v>0.27036542430496541</v>
      </c>
      <c r="N43" s="1148">
        <v>18030</v>
      </c>
      <c r="O43" s="1149">
        <v>0.72963457569503465</v>
      </c>
      <c r="P43" s="1150">
        <v>24725</v>
      </c>
      <c r="Q43" s="1146">
        <v>18560</v>
      </c>
      <c r="R43" s="1147">
        <v>0.84409678006185196</v>
      </c>
      <c r="S43" s="1148">
        <v>3430</v>
      </c>
      <c r="T43" s="1149">
        <v>0.15590321993814807</v>
      </c>
      <c r="U43" s="1151">
        <v>1365</v>
      </c>
      <c r="V43" s="1152">
        <v>6.2170274695288338E-2</v>
      </c>
      <c r="W43" s="1153">
        <v>700</v>
      </c>
      <c r="X43" s="1152">
        <v>3.1790067309441512E-2</v>
      </c>
      <c r="Y43" s="1153">
        <v>1125</v>
      </c>
      <c r="Z43" s="1152">
        <v>5.1118792068400948E-2</v>
      </c>
      <c r="AA43" s="1153">
        <v>240</v>
      </c>
      <c r="AB43" s="1152">
        <v>1.0824085865017282E-2</v>
      </c>
      <c r="AC43" s="1150">
        <v>21990</v>
      </c>
      <c r="AD43" s="1146">
        <v>3475</v>
      </c>
      <c r="AE43" s="1147">
        <v>0.14054032192833454</v>
      </c>
      <c r="AF43" s="1148">
        <v>21250</v>
      </c>
      <c r="AG43" s="1149">
        <v>0.85945967807166546</v>
      </c>
      <c r="AH43" s="1150">
        <v>24725</v>
      </c>
    </row>
    <row r="44" spans="1:34" x14ac:dyDescent="0.25">
      <c r="A44" s="1154" t="s">
        <v>1108</v>
      </c>
      <c r="B44" s="1136">
        <v>21970</v>
      </c>
      <c r="C44" s="1155">
        <v>0.90601674295847257</v>
      </c>
      <c r="D44" s="1138">
        <v>2280</v>
      </c>
      <c r="E44" s="1156">
        <v>9.398325704152749E-2</v>
      </c>
      <c r="F44" s="1136">
        <v>18875</v>
      </c>
      <c r="G44" s="1155">
        <v>0.77842385253000124</v>
      </c>
      <c r="H44" s="1138">
        <v>1330</v>
      </c>
      <c r="I44" s="1156">
        <v>5.4930100210317953E-2</v>
      </c>
      <c r="J44" s="1138">
        <v>4040</v>
      </c>
      <c r="K44" s="1156">
        <v>0.16664604725968082</v>
      </c>
      <c r="L44" s="1136">
        <v>8550</v>
      </c>
      <c r="M44" s="1155">
        <v>0.35262332948358355</v>
      </c>
      <c r="N44" s="1138">
        <v>15695</v>
      </c>
      <c r="O44" s="1156">
        <v>0.64737667051641645</v>
      </c>
      <c r="P44" s="1140">
        <v>24250</v>
      </c>
      <c r="Q44" s="1136">
        <v>12100</v>
      </c>
      <c r="R44" s="1155">
        <v>0.64811442039854295</v>
      </c>
      <c r="S44" s="1138">
        <v>6570</v>
      </c>
      <c r="T44" s="1156">
        <v>0.35188557960145705</v>
      </c>
      <c r="U44" s="1141">
        <v>3255</v>
      </c>
      <c r="V44" s="1157">
        <v>0.17446968073709021</v>
      </c>
      <c r="W44" s="1143">
        <v>1970</v>
      </c>
      <c r="X44" s="1157">
        <v>0.10552817655881723</v>
      </c>
      <c r="Y44" s="1143">
        <v>940</v>
      </c>
      <c r="Z44" s="1157">
        <v>5.0299978572959071E-2</v>
      </c>
      <c r="AA44" s="1143">
        <v>405</v>
      </c>
      <c r="AB44" s="1157">
        <v>2.1587743732590529E-2</v>
      </c>
      <c r="AC44" s="1140">
        <v>18670</v>
      </c>
      <c r="AD44" s="1136">
        <v>2440</v>
      </c>
      <c r="AE44" s="1155">
        <v>0.10070518371891625</v>
      </c>
      <c r="AF44" s="1138">
        <v>21805</v>
      </c>
      <c r="AG44" s="1156">
        <v>0.89929481628108376</v>
      </c>
      <c r="AH44" s="1140">
        <v>24250</v>
      </c>
    </row>
    <row r="45" spans="1:34" x14ac:dyDescent="0.25">
      <c r="A45" s="1145" t="s">
        <v>1109</v>
      </c>
      <c r="B45" s="1146">
        <v>14045</v>
      </c>
      <c r="C45" s="1147">
        <v>0.99356207994340295</v>
      </c>
      <c r="D45" s="1148">
        <v>90</v>
      </c>
      <c r="E45" s="1214">
        <v>6.4379200565970992E-3</v>
      </c>
      <c r="F45" s="1146">
        <v>11650</v>
      </c>
      <c r="G45" s="1200">
        <v>0.82418282156502054</v>
      </c>
      <c r="H45" s="1148">
        <v>1205</v>
      </c>
      <c r="I45" s="1201">
        <v>8.511390972123957E-2</v>
      </c>
      <c r="J45" s="1148">
        <v>1280</v>
      </c>
      <c r="K45" s="1201">
        <v>9.0703268713739918E-2</v>
      </c>
      <c r="L45" s="1146">
        <v>6170</v>
      </c>
      <c r="M45" s="1200">
        <v>0.43695575221238936</v>
      </c>
      <c r="N45" s="1148">
        <v>7955</v>
      </c>
      <c r="O45" s="1201">
        <v>0.56304424778761064</v>
      </c>
      <c r="P45" s="1150">
        <v>14135</v>
      </c>
      <c r="Q45" s="1146">
        <v>9315</v>
      </c>
      <c r="R45" s="1200">
        <v>0.80438725278521461</v>
      </c>
      <c r="S45" s="1148">
        <v>2265</v>
      </c>
      <c r="T45" s="1201">
        <v>0.19561274721478539</v>
      </c>
      <c r="U45" s="1151">
        <v>605</v>
      </c>
      <c r="V45" s="1202">
        <v>5.2422488988686414E-2</v>
      </c>
      <c r="W45" s="1153">
        <v>905</v>
      </c>
      <c r="X45" s="1202">
        <v>7.7986009154503849E-2</v>
      </c>
      <c r="Y45" s="1153">
        <v>605</v>
      </c>
      <c r="Z45" s="1202">
        <v>5.2249762501079537E-2</v>
      </c>
      <c r="AA45" s="1153">
        <v>150</v>
      </c>
      <c r="AB45" s="1202">
        <v>1.2954486570515589E-2</v>
      </c>
      <c r="AC45" s="1150">
        <v>11580</v>
      </c>
      <c r="AD45" s="1146">
        <v>1870</v>
      </c>
      <c r="AE45" s="1200">
        <v>0.13243721259285463</v>
      </c>
      <c r="AF45" s="1148">
        <v>12265</v>
      </c>
      <c r="AG45" s="1201">
        <v>0.86756278740714543</v>
      </c>
      <c r="AH45" s="1150">
        <v>14135</v>
      </c>
    </row>
    <row r="46" spans="1:34" x14ac:dyDescent="0.25">
      <c r="A46" s="1216" t="s">
        <v>1110</v>
      </c>
      <c r="B46" s="1136">
        <v>53255</v>
      </c>
      <c r="C46" s="1217">
        <v>0.9328743847110551</v>
      </c>
      <c r="D46" s="1138">
        <v>3830</v>
      </c>
      <c r="E46" s="1218">
        <v>6.7125615288944937E-2</v>
      </c>
      <c r="F46" s="1136">
        <v>49175</v>
      </c>
      <c r="G46" s="1217">
        <v>0.86145464737413724</v>
      </c>
      <c r="H46" s="1138">
        <v>3240</v>
      </c>
      <c r="I46" s="1218">
        <v>5.6791507550012263E-2</v>
      </c>
      <c r="J46" s="1138">
        <v>4665</v>
      </c>
      <c r="K46" s="1218">
        <v>8.175384507585047E-2</v>
      </c>
      <c r="L46" s="1136">
        <v>21405</v>
      </c>
      <c r="M46" s="1217">
        <v>0.37506351514726755</v>
      </c>
      <c r="N46" s="1138">
        <v>35665</v>
      </c>
      <c r="O46" s="1218">
        <v>0.62493648485273245</v>
      </c>
      <c r="P46" s="1140">
        <v>57085</v>
      </c>
      <c r="Q46" s="1136">
        <v>34970</v>
      </c>
      <c r="R46" s="1217">
        <v>0.71847712190010482</v>
      </c>
      <c r="S46" s="1138">
        <v>13700</v>
      </c>
      <c r="T46" s="1218">
        <v>0.28152287809989524</v>
      </c>
      <c r="U46" s="1141">
        <v>5400</v>
      </c>
      <c r="V46" s="1219">
        <v>0.11090793285529371</v>
      </c>
      <c r="W46" s="1143">
        <v>5235</v>
      </c>
      <c r="X46" s="1219">
        <v>0.10755891598693267</v>
      </c>
      <c r="Y46" s="1143">
        <v>2355</v>
      </c>
      <c r="Z46" s="1219">
        <v>4.8386102607302091E-2</v>
      </c>
      <c r="AA46" s="1143">
        <v>715</v>
      </c>
      <c r="AB46" s="1219">
        <v>1.4669926650366748E-2</v>
      </c>
      <c r="AC46" s="1140">
        <v>48670</v>
      </c>
      <c r="AD46" s="1136">
        <v>7275</v>
      </c>
      <c r="AE46" s="1217">
        <v>0.1274195526126789</v>
      </c>
      <c r="AF46" s="1138">
        <v>49815</v>
      </c>
      <c r="AG46" s="1218">
        <v>0.8725804473873211</v>
      </c>
      <c r="AH46" s="1140">
        <v>57085</v>
      </c>
    </row>
    <row r="47" spans="1:34" s="448" customFormat="1" x14ac:dyDescent="0.25">
      <c r="A47" s="1213" t="s">
        <v>1111</v>
      </c>
      <c r="B47" s="1220">
        <v>278715</v>
      </c>
      <c r="C47" s="1221">
        <v>0.92063208936982643</v>
      </c>
      <c r="D47" s="1222">
        <v>24030</v>
      </c>
      <c r="E47" s="1223">
        <v>7.9367910630173552E-2</v>
      </c>
      <c r="F47" s="1220">
        <v>248720</v>
      </c>
      <c r="G47" s="1221">
        <v>0.82157780515761203</v>
      </c>
      <c r="H47" s="1222">
        <v>18415</v>
      </c>
      <c r="I47" s="1223">
        <v>6.0834982179251297E-2</v>
      </c>
      <c r="J47" s="1222">
        <v>35600</v>
      </c>
      <c r="K47" s="1223">
        <v>0.11758721266313665</v>
      </c>
      <c r="L47" s="1220">
        <v>119130</v>
      </c>
      <c r="M47" s="1221">
        <v>0.3936574130678307</v>
      </c>
      <c r="N47" s="1222">
        <v>183490</v>
      </c>
      <c r="O47" s="1223">
        <v>0.60634258693216925</v>
      </c>
      <c r="P47" s="1224">
        <v>302740</v>
      </c>
      <c r="Q47" s="1220">
        <v>184975</v>
      </c>
      <c r="R47" s="1221">
        <v>0.75244781984371378</v>
      </c>
      <c r="S47" s="1222">
        <v>60855</v>
      </c>
      <c r="T47" s="1223">
        <v>0.24755218015628622</v>
      </c>
      <c r="U47" s="1225">
        <v>25685</v>
      </c>
      <c r="V47" s="1226">
        <v>0.10447421195862198</v>
      </c>
      <c r="W47" s="1227">
        <v>20215</v>
      </c>
      <c r="X47" s="1226">
        <v>8.2231288974946207E-2</v>
      </c>
      <c r="Y47" s="1227">
        <v>11310</v>
      </c>
      <c r="Z47" s="1226">
        <v>4.6007216339680509E-2</v>
      </c>
      <c r="AA47" s="1227">
        <v>3650</v>
      </c>
      <c r="AB47" s="1226">
        <v>1.4839462883037533E-2</v>
      </c>
      <c r="AC47" s="1224">
        <v>245830</v>
      </c>
      <c r="AD47" s="1220">
        <v>37520</v>
      </c>
      <c r="AE47" s="1221">
        <v>0.12394051700788129</v>
      </c>
      <c r="AF47" s="1222">
        <v>265220</v>
      </c>
      <c r="AG47" s="1223">
        <v>0.87605948299211867</v>
      </c>
      <c r="AH47" s="1224">
        <v>302740</v>
      </c>
    </row>
    <row r="48" spans="1:34" s="448" customFormat="1" x14ac:dyDescent="0.25">
      <c r="A48" s="1228" t="s">
        <v>470</v>
      </c>
      <c r="B48" s="1205">
        <v>503830</v>
      </c>
      <c r="C48" s="1229">
        <v>0.91869522882181109</v>
      </c>
      <c r="D48" s="1207">
        <v>44590</v>
      </c>
      <c r="E48" s="1230">
        <v>8.1304771178188906E-2</v>
      </c>
      <c r="F48" s="1205">
        <v>461500</v>
      </c>
      <c r="G48" s="1229">
        <v>0.84151878514693335</v>
      </c>
      <c r="H48" s="1207">
        <v>31005</v>
      </c>
      <c r="I48" s="1230">
        <v>5.6539608907171982E-2</v>
      </c>
      <c r="J48" s="1207">
        <v>55905</v>
      </c>
      <c r="K48" s="1230">
        <v>0.10194160594589469</v>
      </c>
      <c r="L48" s="1205">
        <v>240665</v>
      </c>
      <c r="M48" s="1229">
        <v>0.4389746975821161</v>
      </c>
      <c r="N48" s="1207">
        <v>307580</v>
      </c>
      <c r="O48" s="1230">
        <v>0.56102530241788384</v>
      </c>
      <c r="P48" s="1209">
        <v>548420</v>
      </c>
      <c r="Q48" s="1205">
        <v>339825</v>
      </c>
      <c r="R48" s="1229">
        <v>0.74405757626183444</v>
      </c>
      <c r="S48" s="1207">
        <v>116895</v>
      </c>
      <c r="T48" s="1230">
        <v>0.2559424237381655</v>
      </c>
      <c r="U48" s="1210">
        <v>53170</v>
      </c>
      <c r="V48" s="1231">
        <v>0.11641563594085616</v>
      </c>
      <c r="W48" s="1212">
        <v>36680</v>
      </c>
      <c r="X48" s="1231">
        <v>8.0316695021205697E-2</v>
      </c>
      <c r="Y48" s="1212">
        <v>19650</v>
      </c>
      <c r="Z48" s="1231">
        <v>4.3028834048218043E-2</v>
      </c>
      <c r="AA48" s="1212">
        <v>7390</v>
      </c>
      <c r="AB48" s="1231">
        <v>1.6182887871482778E-2</v>
      </c>
      <c r="AC48" s="1209">
        <v>456715</v>
      </c>
      <c r="AD48" s="1205">
        <v>66760</v>
      </c>
      <c r="AE48" s="1229">
        <v>0.12173356502965799</v>
      </c>
      <c r="AF48" s="1207">
        <v>481660</v>
      </c>
      <c r="AG48" s="1230">
        <v>0.87826643497034207</v>
      </c>
      <c r="AH48" s="1209">
        <v>548420</v>
      </c>
    </row>
    <row r="50" spans="1:1" x14ac:dyDescent="0.25">
      <c r="A50" s="98" t="s">
        <v>1028</v>
      </c>
    </row>
    <row r="51" spans="1:1" x14ac:dyDescent="0.25">
      <c r="A51" s="1064" t="s">
        <v>1000</v>
      </c>
    </row>
    <row r="52" spans="1:1" x14ac:dyDescent="0.25">
      <c r="A52" s="447" t="s">
        <v>1001</v>
      </c>
    </row>
    <row r="53" spans="1:1" x14ac:dyDescent="0.25">
      <c r="A53"/>
    </row>
    <row r="54" spans="1:1" s="23" customFormat="1" x14ac:dyDescent="0.25">
      <c r="A54" s="697" t="s">
        <v>135</v>
      </c>
    </row>
    <row r="55" spans="1:1" x14ac:dyDescent="0.25">
      <c r="A55" s="23"/>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54" location="Index!A1" display="Back to index" xr:uid="{2B885488-E6BC-4505-ADD8-A01F931238C1}"/>
  </hyperlink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3101A-4836-4CC3-9202-8A8CB88A027A}">
  <dimension ref="A1:L42"/>
  <sheetViews>
    <sheetView showGridLines="0" workbookViewId="0">
      <selection activeCell="B4" sqref="B4"/>
    </sheetView>
  </sheetViews>
  <sheetFormatPr defaultColWidth="8.85546875" defaultRowHeight="15" x14ac:dyDescent="0.25"/>
  <cols>
    <col min="1" max="1" width="31.7109375" customWidth="1"/>
    <col min="7" max="7" width="11.140625" bestFit="1" customWidth="1"/>
  </cols>
  <sheetData>
    <row r="1" spans="1:12" x14ac:dyDescent="0.25">
      <c r="A1" s="1051" t="s">
        <v>2334</v>
      </c>
      <c r="B1" s="23"/>
      <c r="C1" s="23"/>
      <c r="D1" s="23"/>
      <c r="E1" s="23"/>
      <c r="F1" s="23"/>
      <c r="G1" s="23"/>
      <c r="H1" s="23"/>
      <c r="I1" s="23"/>
      <c r="J1" s="23"/>
      <c r="K1" s="23"/>
      <c r="L1" s="23"/>
    </row>
    <row r="2" spans="1:12" s="177" customFormat="1" x14ac:dyDescent="0.25">
      <c r="A2" s="23"/>
      <c r="B2" s="23"/>
      <c r="C2" s="23"/>
      <c r="D2" s="23"/>
      <c r="E2" s="23"/>
      <c r="F2" s="23"/>
      <c r="G2" s="23"/>
      <c r="H2" s="23"/>
      <c r="I2" s="23"/>
      <c r="J2" s="23"/>
      <c r="K2" s="27"/>
      <c r="L2" s="27"/>
    </row>
    <row r="3" spans="1:12" s="672" customFormat="1" ht="52.5" customHeight="1" x14ac:dyDescent="0.25">
      <c r="A3" s="1052"/>
      <c r="B3" s="3736" t="s">
        <v>686</v>
      </c>
      <c r="C3" s="3736"/>
      <c r="D3" s="3736" t="s">
        <v>1112</v>
      </c>
      <c r="E3" s="3736"/>
      <c r="F3" s="3736" t="s">
        <v>1113</v>
      </c>
      <c r="G3" s="3736"/>
      <c r="H3" s="3736" t="s">
        <v>1114</v>
      </c>
      <c r="I3" s="3736"/>
      <c r="J3" s="3181" t="s">
        <v>165</v>
      </c>
      <c r="K3" s="29"/>
      <c r="L3" s="29"/>
    </row>
    <row r="4" spans="1:12" x14ac:dyDescent="0.25">
      <c r="A4" s="1233"/>
      <c r="B4" s="1240" t="s">
        <v>151</v>
      </c>
      <c r="C4" s="1240" t="s">
        <v>150</v>
      </c>
      <c r="D4" s="1240" t="s">
        <v>151</v>
      </c>
      <c r="E4" s="1240" t="s">
        <v>150</v>
      </c>
      <c r="F4" s="1240" t="s">
        <v>151</v>
      </c>
      <c r="G4" s="1240" t="s">
        <v>150</v>
      </c>
      <c r="H4" s="1240" t="s">
        <v>151</v>
      </c>
      <c r="I4" s="1240" t="s">
        <v>150</v>
      </c>
      <c r="J4" s="1240" t="s">
        <v>151</v>
      </c>
      <c r="K4" s="345"/>
      <c r="L4" s="23"/>
    </row>
    <row r="5" spans="1:12" x14ac:dyDescent="0.25">
      <c r="A5" s="1054" t="s">
        <v>1070</v>
      </c>
      <c r="B5" s="1235">
        <v>245</v>
      </c>
      <c r="C5" s="1062">
        <v>4.270524664458776E-2</v>
      </c>
      <c r="D5" s="1235">
        <v>285</v>
      </c>
      <c r="E5" s="1062">
        <v>0.10007072135785007</v>
      </c>
      <c r="F5" s="1235">
        <v>1085</v>
      </c>
      <c r="G5" s="1062">
        <v>6.1094874100719426E-2</v>
      </c>
      <c r="H5" s="1235">
        <v>2485</v>
      </c>
      <c r="I5" s="1062">
        <v>2.633725672998485E-2</v>
      </c>
      <c r="J5" s="1235">
        <v>4105</v>
      </c>
      <c r="K5" s="23"/>
      <c r="L5" s="23"/>
    </row>
    <row r="6" spans="1:12" x14ac:dyDescent="0.25">
      <c r="A6" s="1057" t="s">
        <v>1071</v>
      </c>
      <c r="B6" s="1236">
        <v>875</v>
      </c>
      <c r="C6" s="1059">
        <v>0.15251873801638488</v>
      </c>
      <c r="D6" s="1236">
        <v>110</v>
      </c>
      <c r="E6" s="1059">
        <v>3.8896746817538894E-2</v>
      </c>
      <c r="F6" s="1236">
        <v>245</v>
      </c>
      <c r="G6" s="1059">
        <v>1.377023381294964E-2</v>
      </c>
      <c r="H6" s="1236">
        <v>865</v>
      </c>
      <c r="I6" s="1059">
        <v>9.1534150501636803E-3</v>
      </c>
      <c r="J6" s="1236">
        <v>2095</v>
      </c>
      <c r="K6" s="23"/>
      <c r="L6" s="23"/>
    </row>
    <row r="7" spans="1:12" x14ac:dyDescent="0.25">
      <c r="A7" s="1054" t="s">
        <v>1072</v>
      </c>
      <c r="B7" s="1235">
        <v>360</v>
      </c>
      <c r="C7" s="1062">
        <v>6.2750566498169777E-2</v>
      </c>
      <c r="D7" s="1235">
        <v>230</v>
      </c>
      <c r="E7" s="1062">
        <v>8.1683168316831686E-2</v>
      </c>
      <c r="F7" s="1235">
        <v>1310</v>
      </c>
      <c r="G7" s="1062">
        <v>7.3741007194244604E-2</v>
      </c>
      <c r="H7" s="1235">
        <v>2575</v>
      </c>
      <c r="I7" s="1062">
        <v>2.7280143233994768E-2</v>
      </c>
      <c r="J7" s="1235">
        <v>4480</v>
      </c>
      <c r="K7" s="23"/>
      <c r="L7" s="23"/>
    </row>
    <row r="8" spans="1:12" x14ac:dyDescent="0.25">
      <c r="A8" s="1057" t="s">
        <v>1073</v>
      </c>
      <c r="B8" s="1236">
        <v>275</v>
      </c>
      <c r="C8" s="1059">
        <v>4.7934460519435243E-2</v>
      </c>
      <c r="D8" s="1236">
        <v>385</v>
      </c>
      <c r="E8" s="1059">
        <v>0.13578500707213578</v>
      </c>
      <c r="F8" s="1236">
        <v>695</v>
      </c>
      <c r="G8" s="1059">
        <v>3.8950089928057555E-2</v>
      </c>
      <c r="H8" s="1236">
        <v>950</v>
      </c>
      <c r="I8" s="1059">
        <v>1.0053924632645062E-2</v>
      </c>
      <c r="J8" s="1236">
        <v>2300</v>
      </c>
      <c r="K8" s="23"/>
      <c r="L8" s="23"/>
    </row>
    <row r="9" spans="1:12" x14ac:dyDescent="0.25">
      <c r="A9" s="1054" t="s">
        <v>1115</v>
      </c>
      <c r="B9" s="1235">
        <v>2230</v>
      </c>
      <c r="C9" s="1062">
        <v>0.38870489803032943</v>
      </c>
      <c r="D9" s="1235">
        <v>430</v>
      </c>
      <c r="E9" s="1062">
        <v>0.15240452616690239</v>
      </c>
      <c r="F9" s="1235">
        <v>1540</v>
      </c>
      <c r="G9" s="1062">
        <v>8.6443345323741011E-2</v>
      </c>
      <c r="H9" s="1235">
        <v>1740</v>
      </c>
      <c r="I9" s="1062">
        <v>1.8412772404148701E-2</v>
      </c>
      <c r="J9" s="1235">
        <v>5935</v>
      </c>
      <c r="K9" s="23"/>
      <c r="L9" s="23"/>
    </row>
    <row r="10" spans="1:12" x14ac:dyDescent="0.25">
      <c r="A10" s="1057" t="s">
        <v>1096</v>
      </c>
      <c r="B10" s="1236">
        <v>0</v>
      </c>
      <c r="C10" s="1059">
        <v>0</v>
      </c>
      <c r="D10" s="1236">
        <v>5</v>
      </c>
      <c r="E10" s="1059">
        <v>1.0608203677510608E-3</v>
      </c>
      <c r="F10" s="1236">
        <v>0</v>
      </c>
      <c r="G10" s="1059">
        <v>0</v>
      </c>
      <c r="H10" s="1236">
        <v>380</v>
      </c>
      <c r="I10" s="1059">
        <v>4.0364017755930119E-3</v>
      </c>
      <c r="J10" s="1236">
        <v>385</v>
      </c>
      <c r="K10" s="23"/>
      <c r="L10" s="23"/>
    </row>
    <row r="11" spans="1:12" x14ac:dyDescent="0.25">
      <c r="A11" s="1054" t="s">
        <v>1097</v>
      </c>
      <c r="B11" s="1235">
        <v>0</v>
      </c>
      <c r="C11" s="1062">
        <v>0</v>
      </c>
      <c r="D11" s="1235">
        <v>0</v>
      </c>
      <c r="E11" s="1062">
        <v>0</v>
      </c>
      <c r="F11" s="1235">
        <v>0</v>
      </c>
      <c r="G11" s="1062">
        <v>0</v>
      </c>
      <c r="H11" s="1235">
        <v>175</v>
      </c>
      <c r="I11" s="1062">
        <v>1.8751787776376985E-3</v>
      </c>
      <c r="J11" s="1235">
        <v>175</v>
      </c>
      <c r="K11" s="23"/>
      <c r="L11" s="23"/>
    </row>
    <row r="12" spans="1:12" x14ac:dyDescent="0.25">
      <c r="A12" s="1057" t="s">
        <v>1098</v>
      </c>
      <c r="B12" s="1236">
        <v>65</v>
      </c>
      <c r="C12" s="1059">
        <v>1.1329963395502875E-2</v>
      </c>
      <c r="D12" s="1236">
        <v>75</v>
      </c>
      <c r="E12" s="1059">
        <v>2.6166902404526168E-2</v>
      </c>
      <c r="F12" s="1236">
        <v>265</v>
      </c>
      <c r="G12" s="1059">
        <v>1.48943345323741E-2</v>
      </c>
      <c r="H12" s="1236">
        <v>745</v>
      </c>
      <c r="I12" s="1059">
        <v>7.913890095454016E-3</v>
      </c>
      <c r="J12" s="1236">
        <v>1150</v>
      </c>
      <c r="K12" s="23"/>
      <c r="L12" s="23"/>
    </row>
    <row r="13" spans="1:12" x14ac:dyDescent="0.25">
      <c r="A13" s="1054" t="s">
        <v>1099</v>
      </c>
      <c r="B13" s="1235">
        <v>110</v>
      </c>
      <c r="C13" s="1062">
        <v>1.9173784207774099E-2</v>
      </c>
      <c r="D13" s="1235">
        <v>40</v>
      </c>
      <c r="E13" s="1062">
        <v>1.4851485148514851E-2</v>
      </c>
      <c r="F13" s="1235">
        <v>4585</v>
      </c>
      <c r="G13" s="1062">
        <v>0.25758767985611508</v>
      </c>
      <c r="H13" s="1235">
        <v>34220</v>
      </c>
      <c r="I13" s="1062">
        <v>0.36251337521585747</v>
      </c>
      <c r="J13" s="1235">
        <v>38955</v>
      </c>
      <c r="K13" s="23"/>
      <c r="L13" s="23"/>
    </row>
    <row r="14" spans="1:12" x14ac:dyDescent="0.25">
      <c r="A14" s="1057" t="s">
        <v>1100</v>
      </c>
      <c r="B14" s="1236">
        <v>0</v>
      </c>
      <c r="C14" s="1059" t="s">
        <v>1089</v>
      </c>
      <c r="D14" s="1236">
        <v>0</v>
      </c>
      <c r="E14" s="1059" t="s">
        <v>1089</v>
      </c>
      <c r="F14" s="1236">
        <v>0</v>
      </c>
      <c r="G14" s="1059" t="s">
        <v>1089</v>
      </c>
      <c r="H14" s="1236">
        <v>0</v>
      </c>
      <c r="I14" s="1059" t="s">
        <v>1089</v>
      </c>
      <c r="J14" s="1236">
        <v>0</v>
      </c>
      <c r="K14" s="23"/>
      <c r="L14" s="23"/>
    </row>
    <row r="15" spans="1:12" x14ac:dyDescent="0.25">
      <c r="A15" s="1237" t="s">
        <v>1116</v>
      </c>
      <c r="B15" s="1238">
        <v>4165</v>
      </c>
      <c r="C15" s="1239">
        <v>0.72598919295799202</v>
      </c>
      <c r="D15" s="1238">
        <v>1560</v>
      </c>
      <c r="E15" s="1239">
        <v>0.5509193776520509</v>
      </c>
      <c r="F15" s="1238">
        <v>9725</v>
      </c>
      <c r="G15" s="1239">
        <v>0.54648156474820142</v>
      </c>
      <c r="H15" s="1238">
        <v>44135</v>
      </c>
      <c r="I15" s="1239">
        <v>0.46757635791547925</v>
      </c>
      <c r="J15" s="1238">
        <v>59580</v>
      </c>
      <c r="K15" s="23"/>
      <c r="L15" s="23"/>
    </row>
    <row r="16" spans="1:12" x14ac:dyDescent="0.25">
      <c r="A16" s="1233" t="s">
        <v>470</v>
      </c>
      <c r="B16" s="1240">
        <v>5735</v>
      </c>
      <c r="C16" s="1241">
        <v>1</v>
      </c>
      <c r="D16" s="1240">
        <v>2830</v>
      </c>
      <c r="E16" s="1241">
        <v>1</v>
      </c>
      <c r="F16" s="1240">
        <v>17790</v>
      </c>
      <c r="G16" s="1241">
        <v>1</v>
      </c>
      <c r="H16" s="1240">
        <v>94390</v>
      </c>
      <c r="I16" s="1241">
        <v>1</v>
      </c>
      <c r="J16" s="1240">
        <v>120750</v>
      </c>
      <c r="K16" s="23"/>
      <c r="L16" s="23"/>
    </row>
    <row r="17" spans="1:12" x14ac:dyDescent="0.25">
      <c r="A17" s="449"/>
      <c r="B17" s="449"/>
      <c r="C17" s="449"/>
      <c r="D17" s="449"/>
      <c r="E17" s="1120"/>
      <c r="F17" s="449"/>
      <c r="G17" s="1120"/>
      <c r="H17" s="449"/>
      <c r="I17" s="1120"/>
      <c r="J17" s="449"/>
      <c r="K17" s="23"/>
      <c r="L17" s="23"/>
    </row>
    <row r="18" spans="1:12" x14ac:dyDescent="0.25">
      <c r="A18" s="98" t="s">
        <v>1028</v>
      </c>
      <c r="B18" s="449"/>
      <c r="C18" s="449"/>
      <c r="D18" s="449"/>
      <c r="E18" s="449"/>
      <c r="F18" s="449"/>
      <c r="G18" s="449"/>
      <c r="H18" s="449"/>
      <c r="I18" s="449"/>
      <c r="J18" s="449"/>
      <c r="K18" s="23"/>
      <c r="L18" s="23"/>
    </row>
    <row r="19" spans="1:12" x14ac:dyDescent="0.25">
      <c r="A19" s="1064" t="s">
        <v>1000</v>
      </c>
      <c r="B19" s="449"/>
      <c r="C19" s="449"/>
      <c r="D19" s="449"/>
      <c r="E19" s="449"/>
      <c r="F19" s="449"/>
      <c r="G19" s="449"/>
      <c r="H19" s="449"/>
      <c r="I19" s="449"/>
      <c r="J19" s="449"/>
      <c r="K19" s="23"/>
      <c r="L19" s="23"/>
    </row>
    <row r="20" spans="1:12" s="23" customFormat="1" x14ac:dyDescent="0.25">
      <c r="A20" s="447" t="s">
        <v>1001</v>
      </c>
    </row>
    <row r="21" spans="1:12" x14ac:dyDescent="0.25">
      <c r="B21" s="199"/>
      <c r="C21" s="23"/>
      <c r="D21" s="23"/>
      <c r="E21" s="23"/>
      <c r="F21" s="23"/>
      <c r="G21" s="23"/>
      <c r="H21" s="23"/>
      <c r="I21" s="23"/>
      <c r="J21" s="23"/>
      <c r="K21" s="23"/>
      <c r="L21" s="23"/>
    </row>
    <row r="22" spans="1:12" s="23" customFormat="1" x14ac:dyDescent="0.25">
      <c r="A22" s="697" t="s">
        <v>135</v>
      </c>
    </row>
    <row r="23" spans="1:12" x14ac:dyDescent="0.25">
      <c r="A23" s="23"/>
      <c r="K23" s="23"/>
    </row>
    <row r="24" spans="1:12" x14ac:dyDescent="0.25">
      <c r="K24" s="27"/>
    </row>
    <row r="25" spans="1:12" x14ac:dyDescent="0.25">
      <c r="K25" s="23"/>
    </row>
    <row r="26" spans="1:12" x14ac:dyDescent="0.25">
      <c r="K26" s="345"/>
    </row>
    <row r="27" spans="1:12" x14ac:dyDescent="0.25">
      <c r="K27" s="345"/>
    </row>
    <row r="28" spans="1:12" x14ac:dyDescent="0.25">
      <c r="K28" s="345"/>
    </row>
    <row r="29" spans="1:12" x14ac:dyDescent="0.25">
      <c r="K29" s="345"/>
    </row>
    <row r="30" spans="1:12" x14ac:dyDescent="0.25">
      <c r="K30" s="345"/>
    </row>
    <row r="31" spans="1:12" x14ac:dyDescent="0.25">
      <c r="K31" s="345"/>
    </row>
    <row r="32" spans="1:12" x14ac:dyDescent="0.25">
      <c r="K32" s="345"/>
    </row>
    <row r="33" spans="11:11" x14ac:dyDescent="0.25">
      <c r="K33" s="345"/>
    </row>
    <row r="34" spans="11:11" x14ac:dyDescent="0.25">
      <c r="K34" s="345"/>
    </row>
    <row r="35" spans="11:11" x14ac:dyDescent="0.25">
      <c r="K35" s="345"/>
    </row>
    <row r="36" spans="11:11" x14ac:dyDescent="0.25">
      <c r="K36" s="345"/>
    </row>
    <row r="37" spans="11:11" x14ac:dyDescent="0.25">
      <c r="K37" s="345"/>
    </row>
    <row r="38" spans="11:11" x14ac:dyDescent="0.25">
      <c r="K38" s="23"/>
    </row>
    <row r="39" spans="11:11" x14ac:dyDescent="0.25">
      <c r="K39" s="23"/>
    </row>
    <row r="40" spans="11:11" x14ac:dyDescent="0.25">
      <c r="K40" s="23"/>
    </row>
    <row r="41" spans="11:11" x14ac:dyDescent="0.25">
      <c r="K41" s="23"/>
    </row>
    <row r="42" spans="11:11" x14ac:dyDescent="0.25">
      <c r="K42" s="23"/>
    </row>
  </sheetData>
  <mergeCells count="4">
    <mergeCell ref="B3:C3"/>
    <mergeCell ref="D3:E3"/>
    <mergeCell ref="F3:G3"/>
    <mergeCell ref="H3:I3"/>
  </mergeCells>
  <hyperlinks>
    <hyperlink ref="A21:B21" location="Index!A1" display="Back to index" xr:uid="{55AD0226-26F7-4C8E-8739-E9E9849DE21D}"/>
    <hyperlink ref="A22" location="Index!A1" display="Back to index" xr:uid="{75228660-1138-453C-8591-8297650CC9C1}"/>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FF668-B28E-4EE2-AE32-C65244CA13D5}">
  <dimension ref="A1:E26"/>
  <sheetViews>
    <sheetView showGridLines="0" workbookViewId="0">
      <selection activeCell="D25" sqref="D25"/>
    </sheetView>
  </sheetViews>
  <sheetFormatPr defaultColWidth="8.85546875" defaultRowHeight="15" x14ac:dyDescent="0.25"/>
  <cols>
    <col min="1" max="1" width="38.28515625" style="23" customWidth="1"/>
    <col min="2" max="16384" width="8.85546875" style="23"/>
  </cols>
  <sheetData>
    <row r="1" spans="1:5" x14ac:dyDescent="0.25">
      <c r="A1" s="1051" t="s">
        <v>2335</v>
      </c>
    </row>
    <row r="3" spans="1:5" x14ac:dyDescent="0.25">
      <c r="A3" s="1126" t="s">
        <v>1050</v>
      </c>
      <c r="B3" s="3354" t="s">
        <v>150</v>
      </c>
    </row>
    <row r="4" spans="1:5" x14ac:dyDescent="0.25">
      <c r="A4" s="1242" t="s">
        <v>1051</v>
      </c>
      <c r="B4" s="3355">
        <v>0.24083557951482482</v>
      </c>
    </row>
    <row r="5" spans="1:5" x14ac:dyDescent="0.25">
      <c r="A5" s="1243" t="s">
        <v>1052</v>
      </c>
      <c r="B5" s="3356">
        <v>9.1224730458220937E-2</v>
      </c>
    </row>
    <row r="6" spans="1:5" x14ac:dyDescent="0.25">
      <c r="A6" s="1242" t="s">
        <v>1053</v>
      </c>
      <c r="B6" s="3355">
        <v>0.15185141509433969</v>
      </c>
    </row>
    <row r="7" spans="1:5" x14ac:dyDescent="0.25">
      <c r="A7" s="1243" t="s">
        <v>1054</v>
      </c>
      <c r="B7" s="3356">
        <v>6.1657681940700815E-2</v>
      </c>
    </row>
    <row r="8" spans="1:5" x14ac:dyDescent="0.25">
      <c r="A8" s="1242" t="s">
        <v>1055</v>
      </c>
      <c r="B8" s="3355">
        <v>0.23069238544474394</v>
      </c>
    </row>
    <row r="9" spans="1:5" x14ac:dyDescent="0.25">
      <c r="A9" s="1243" t="s">
        <v>1059</v>
      </c>
      <c r="B9" s="3356">
        <v>0.14295990566037736</v>
      </c>
    </row>
    <row r="10" spans="1:5" x14ac:dyDescent="0.25">
      <c r="A10" s="1242" t="s">
        <v>1117</v>
      </c>
      <c r="B10" s="3355">
        <v>8.077830188679247E-2</v>
      </c>
    </row>
    <row r="12" spans="1:5" x14ac:dyDescent="0.25">
      <c r="A12" s="98" t="s">
        <v>1028</v>
      </c>
      <c r="B12" s="65"/>
      <c r="C12" s="65"/>
      <c r="D12" s="65"/>
      <c r="E12" s="65"/>
    </row>
    <row r="13" spans="1:5" x14ac:dyDescent="0.25">
      <c r="A13" s="1064" t="s">
        <v>1000</v>
      </c>
    </row>
    <row r="14" spans="1:5" x14ac:dyDescent="0.25">
      <c r="A14" s="447" t="s">
        <v>1001</v>
      </c>
      <c r="B14" s="199"/>
    </row>
    <row r="15" spans="1:5" x14ac:dyDescent="0.25">
      <c r="A15"/>
    </row>
    <row r="16" spans="1:5" x14ac:dyDescent="0.25">
      <c r="A16" s="697" t="s">
        <v>135</v>
      </c>
    </row>
    <row r="20" spans="2:2" x14ac:dyDescent="0.25">
      <c r="B20" s="1244"/>
    </row>
    <row r="21" spans="2:2" x14ac:dyDescent="0.25">
      <c r="B21" s="1244"/>
    </row>
    <row r="22" spans="2:2" x14ac:dyDescent="0.25">
      <c r="B22" s="1244"/>
    </row>
    <row r="23" spans="2:2" x14ac:dyDescent="0.25">
      <c r="B23" s="1244"/>
    </row>
    <row r="24" spans="2:2" x14ac:dyDescent="0.25">
      <c r="B24" s="1244"/>
    </row>
    <row r="25" spans="2:2" x14ac:dyDescent="0.25">
      <c r="B25" s="1244"/>
    </row>
    <row r="26" spans="2:2" x14ac:dyDescent="0.25">
      <c r="B26" s="1244"/>
    </row>
  </sheetData>
  <hyperlinks>
    <hyperlink ref="A14:B14" location="Index!A1" display="Back to index" xr:uid="{B822C009-0EAB-4F2D-A6D1-8C550A1A53CB}"/>
    <hyperlink ref="A15" location="Index!A1" display="Back to index" xr:uid="{D661E2EC-0BF1-4AAC-B590-77EC7562797D}"/>
    <hyperlink ref="A16" location="Index!A1" display="Back to index" xr:uid="{3248BC6F-6185-4EF6-B003-CEFFBA074DB2}"/>
  </hyperlink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6C4E-39AA-4242-B7B3-B74AACA7BA3B}">
  <dimension ref="A1:AH57"/>
  <sheetViews>
    <sheetView showGridLines="0" zoomScaleNormal="100" workbookViewId="0">
      <pane xSplit="1" ySplit="5" topLeftCell="B36" activePane="bottomRight" state="frozen"/>
      <selection pane="topRight"/>
      <selection pane="bottomLeft"/>
      <selection pane="bottomRight" activeCell="B3" sqref="B3:E3"/>
    </sheetView>
  </sheetViews>
  <sheetFormatPr defaultColWidth="11.140625" defaultRowHeight="15" x14ac:dyDescent="0.25"/>
  <cols>
    <col min="1" max="1" width="48.85546875" style="30" customWidth="1"/>
    <col min="2" max="16384" width="11.140625" style="30"/>
  </cols>
  <sheetData>
    <row r="1" spans="1:34" x14ac:dyDescent="0.25">
      <c r="A1" s="448" t="s">
        <v>2336</v>
      </c>
    </row>
    <row r="3" spans="1:34" s="3358" customFormat="1" ht="30" customHeight="1" x14ac:dyDescent="0.25">
      <c r="A3" s="3357"/>
      <c r="B3" s="3694" t="s">
        <v>1118</v>
      </c>
      <c r="C3" s="3694"/>
      <c r="D3" s="3694"/>
      <c r="E3" s="3694"/>
      <c r="F3" s="3694" t="s">
        <v>1061</v>
      </c>
      <c r="G3" s="3694"/>
      <c r="H3" s="3694"/>
      <c r="I3" s="3694"/>
      <c r="J3" s="3694"/>
      <c r="K3" s="3694"/>
      <c r="L3" s="3694" t="s">
        <v>1062</v>
      </c>
      <c r="M3" s="3694"/>
      <c r="N3" s="3694"/>
      <c r="O3" s="3694"/>
      <c r="P3" s="3733" t="s">
        <v>165</v>
      </c>
      <c r="Q3" s="3694" t="s">
        <v>1063</v>
      </c>
      <c r="R3" s="3694"/>
      <c r="S3" s="3694"/>
      <c r="T3" s="3694"/>
      <c r="U3" s="3694"/>
      <c r="V3" s="3694"/>
      <c r="W3" s="3694"/>
      <c r="X3" s="3694"/>
      <c r="Y3" s="3694"/>
      <c r="Z3" s="3694"/>
      <c r="AA3" s="3694"/>
      <c r="AB3" s="3694"/>
      <c r="AC3" s="3733" t="s">
        <v>165</v>
      </c>
      <c r="AD3" s="3694" t="s">
        <v>1064</v>
      </c>
      <c r="AE3" s="3694"/>
      <c r="AF3" s="3694"/>
      <c r="AG3" s="3694"/>
      <c r="AH3" s="3733" t="s">
        <v>165</v>
      </c>
    </row>
    <row r="4" spans="1:34" s="3358" customFormat="1" ht="30" customHeight="1" x14ac:dyDescent="0.25">
      <c r="A4" s="3359"/>
      <c r="B4" s="3733" t="s">
        <v>1119</v>
      </c>
      <c r="C4" s="3733"/>
      <c r="D4" s="3733" t="s">
        <v>1019</v>
      </c>
      <c r="E4" s="3733"/>
      <c r="F4" s="3733" t="s">
        <v>318</v>
      </c>
      <c r="G4" s="3733"/>
      <c r="H4" s="3733" t="s">
        <v>1065</v>
      </c>
      <c r="I4" s="3733"/>
      <c r="J4" s="3733" t="s">
        <v>1066</v>
      </c>
      <c r="K4" s="3733"/>
      <c r="L4" s="3733" t="s">
        <v>440</v>
      </c>
      <c r="M4" s="3733"/>
      <c r="N4" s="3733" t="s">
        <v>441</v>
      </c>
      <c r="O4" s="3733"/>
      <c r="P4" s="3733"/>
      <c r="Q4" s="3733" t="s">
        <v>400</v>
      </c>
      <c r="R4" s="3733"/>
      <c r="S4" s="3733" t="s">
        <v>401</v>
      </c>
      <c r="T4" s="3733"/>
      <c r="U4" s="3735" t="s">
        <v>1040</v>
      </c>
      <c r="V4" s="3735"/>
      <c r="W4" s="3735" t="s">
        <v>1039</v>
      </c>
      <c r="X4" s="3735"/>
      <c r="Y4" s="3735" t="s">
        <v>1041</v>
      </c>
      <c r="Z4" s="3735"/>
      <c r="AA4" s="3735" t="s">
        <v>1042</v>
      </c>
      <c r="AB4" s="3735"/>
      <c r="AC4" s="3733"/>
      <c r="AD4" s="3733" t="s">
        <v>1067</v>
      </c>
      <c r="AE4" s="3733"/>
      <c r="AF4" s="3733" t="s">
        <v>1120</v>
      </c>
      <c r="AG4" s="3733"/>
      <c r="AH4" s="3733"/>
    </row>
    <row r="5" spans="1:34" x14ac:dyDescent="0.25">
      <c r="A5" s="1245"/>
      <c r="B5" s="3360" t="s">
        <v>151</v>
      </c>
      <c r="C5" s="3360" t="s">
        <v>150</v>
      </c>
      <c r="D5" s="3360" t="s">
        <v>151</v>
      </c>
      <c r="E5" s="3360" t="s">
        <v>150</v>
      </c>
      <c r="F5" s="3360" t="s">
        <v>151</v>
      </c>
      <c r="G5" s="3360" t="s">
        <v>150</v>
      </c>
      <c r="H5" s="3360" t="s">
        <v>151</v>
      </c>
      <c r="I5" s="3360" t="s">
        <v>150</v>
      </c>
      <c r="J5" s="3361" t="s">
        <v>151</v>
      </c>
      <c r="K5" s="3362" t="s">
        <v>150</v>
      </c>
      <c r="L5" s="1373" t="s">
        <v>151</v>
      </c>
      <c r="M5" s="1372" t="s">
        <v>150</v>
      </c>
      <c r="N5" s="1371" t="s">
        <v>151</v>
      </c>
      <c r="O5" s="1374" t="s">
        <v>150</v>
      </c>
      <c r="P5" s="3361" t="s">
        <v>151</v>
      </c>
      <c r="Q5" s="1371" t="s">
        <v>151</v>
      </c>
      <c r="R5" s="1371" t="s">
        <v>150</v>
      </c>
      <c r="S5" s="1371" t="s">
        <v>151</v>
      </c>
      <c r="T5" s="1371" t="s">
        <v>150</v>
      </c>
      <c r="U5" s="3363" t="s">
        <v>151</v>
      </c>
      <c r="V5" s="3363" t="s">
        <v>150</v>
      </c>
      <c r="W5" s="3363" t="s">
        <v>151</v>
      </c>
      <c r="X5" s="3363" t="s">
        <v>150</v>
      </c>
      <c r="Y5" s="3363" t="s">
        <v>151</v>
      </c>
      <c r="Z5" s="3363" t="s">
        <v>150</v>
      </c>
      <c r="AA5" s="3363" t="s">
        <v>151</v>
      </c>
      <c r="AB5" s="3364" t="s">
        <v>150</v>
      </c>
      <c r="AC5" s="3365" t="s">
        <v>151</v>
      </c>
      <c r="AD5" s="1371" t="s">
        <v>151</v>
      </c>
      <c r="AE5" s="1371" t="s">
        <v>150</v>
      </c>
      <c r="AF5" s="1371" t="s">
        <v>151</v>
      </c>
      <c r="AG5" s="1371" t="s">
        <v>150</v>
      </c>
      <c r="AH5" s="1374" t="s">
        <v>151</v>
      </c>
    </row>
    <row r="6" spans="1:34" x14ac:dyDescent="0.25">
      <c r="A6" s="1250" t="s">
        <v>1069</v>
      </c>
      <c r="B6" s="1251"/>
      <c r="C6" s="1251"/>
      <c r="D6" s="1252"/>
      <c r="E6" s="1252"/>
      <c r="F6" s="1251"/>
      <c r="G6" s="1251"/>
      <c r="H6" s="1252"/>
      <c r="I6" s="1252"/>
      <c r="J6" s="1252"/>
      <c r="K6" s="1252"/>
      <c r="L6" s="1251"/>
      <c r="M6" s="1251"/>
      <c r="N6" s="1252"/>
      <c r="O6" s="1252"/>
      <c r="P6" s="1253"/>
      <c r="Q6" s="1251"/>
      <c r="R6" s="1251"/>
      <c r="S6" s="1252"/>
      <c r="T6" s="1252"/>
      <c r="U6" s="1254"/>
      <c r="V6" s="1254"/>
      <c r="W6" s="1254"/>
      <c r="X6" s="1254"/>
      <c r="Y6" s="1254"/>
      <c r="Z6" s="1254"/>
      <c r="AA6" s="1254"/>
      <c r="AB6" s="1255"/>
      <c r="AC6" s="1256"/>
      <c r="AD6" s="1251"/>
      <c r="AE6" s="1251"/>
      <c r="AF6" s="1252"/>
      <c r="AG6" s="1252"/>
      <c r="AH6" s="1256"/>
    </row>
    <row r="7" spans="1:34" x14ac:dyDescent="0.25">
      <c r="A7" s="1257" t="s">
        <v>1070</v>
      </c>
      <c r="B7" s="1258">
        <v>1530</v>
      </c>
      <c r="C7" s="1259">
        <v>0.37314160370460636</v>
      </c>
      <c r="D7" s="1260">
        <v>2570</v>
      </c>
      <c r="E7" s="1261">
        <v>0.62685839629539364</v>
      </c>
      <c r="F7" s="1258">
        <v>4030</v>
      </c>
      <c r="G7" s="1259">
        <v>0.98196441628077014</v>
      </c>
      <c r="H7" s="1262">
        <v>50</v>
      </c>
      <c r="I7" s="1261">
        <v>1.2186205215695833E-2</v>
      </c>
      <c r="J7" s="1262">
        <v>25</v>
      </c>
      <c r="K7" s="1263">
        <v>5.8493785035339998E-3</v>
      </c>
      <c r="L7" s="1258">
        <v>1955</v>
      </c>
      <c r="M7" s="1259">
        <v>0.47695683979517189</v>
      </c>
      <c r="N7" s="1260">
        <v>2145</v>
      </c>
      <c r="O7" s="1261">
        <v>0.52304316020482811</v>
      </c>
      <c r="P7" s="1264">
        <v>4105</v>
      </c>
      <c r="Q7" s="1258">
        <v>3750</v>
      </c>
      <c r="R7" s="1259">
        <v>0.96103563188925911</v>
      </c>
      <c r="S7" s="1260">
        <v>150</v>
      </c>
      <c r="T7" s="1261">
        <v>3.8964368110740832E-2</v>
      </c>
      <c r="U7" s="1265">
        <v>35</v>
      </c>
      <c r="V7" s="1266">
        <v>9.2284029735965143E-3</v>
      </c>
      <c r="W7" s="1265">
        <v>50</v>
      </c>
      <c r="X7" s="1113">
        <v>1.281722635221738E-2</v>
      </c>
      <c r="Y7" s="1265">
        <v>55</v>
      </c>
      <c r="Z7" s="1267">
        <v>1.3586259933350423E-2</v>
      </c>
      <c r="AA7" s="1265">
        <v>15</v>
      </c>
      <c r="AB7" s="1113">
        <v>3.3324788515765188E-3</v>
      </c>
      <c r="AC7" s="1264">
        <v>3900</v>
      </c>
      <c r="AD7" s="1258">
        <v>475</v>
      </c>
      <c r="AE7" s="1259">
        <v>0.11625639775773824</v>
      </c>
      <c r="AF7" s="1260">
        <v>3625</v>
      </c>
      <c r="AG7" s="1261">
        <v>0.88374360224226178</v>
      </c>
      <c r="AH7" s="1264">
        <v>4105</v>
      </c>
    </row>
    <row r="8" spans="1:34" x14ac:dyDescent="0.25">
      <c r="A8" s="1268" t="s">
        <v>1071</v>
      </c>
      <c r="B8" s="1269">
        <v>880</v>
      </c>
      <c r="C8" s="1270">
        <v>0.4193702290076336</v>
      </c>
      <c r="D8" s="1271">
        <v>1215</v>
      </c>
      <c r="E8" s="1272">
        <v>0.58062977099236646</v>
      </c>
      <c r="F8" s="1269">
        <v>1820</v>
      </c>
      <c r="G8" s="1270">
        <v>0.86832061068702293</v>
      </c>
      <c r="H8" s="1273">
        <v>65</v>
      </c>
      <c r="I8" s="1272">
        <v>3.196564885496183E-2</v>
      </c>
      <c r="J8" s="1273">
        <v>210</v>
      </c>
      <c r="K8" s="1272">
        <v>9.9713740458015274E-2</v>
      </c>
      <c r="L8" s="1269">
        <v>1480</v>
      </c>
      <c r="M8" s="1270">
        <v>0.7064439140811456</v>
      </c>
      <c r="N8" s="1271">
        <v>615</v>
      </c>
      <c r="O8" s="1272">
        <v>0.2935560859188544</v>
      </c>
      <c r="P8" s="1274">
        <v>2095</v>
      </c>
      <c r="Q8" s="1269">
        <v>1525</v>
      </c>
      <c r="R8" s="1270">
        <v>0.85282596530498045</v>
      </c>
      <c r="S8" s="1271">
        <v>265</v>
      </c>
      <c r="T8" s="1272">
        <v>0.14717403469501958</v>
      </c>
      <c r="U8" s="1275">
        <v>100</v>
      </c>
      <c r="V8" s="1276">
        <v>5.4840514829322888E-2</v>
      </c>
      <c r="W8" s="1275">
        <v>85</v>
      </c>
      <c r="X8" s="1111">
        <v>4.8125349748181306E-2</v>
      </c>
      <c r="Y8" s="1275">
        <v>55</v>
      </c>
      <c r="Z8" s="1276">
        <v>3.02182428651371E-2</v>
      </c>
      <c r="AA8" s="1275">
        <v>25</v>
      </c>
      <c r="AB8" s="1111">
        <v>1.3989927252378288E-2</v>
      </c>
      <c r="AC8" s="1274">
        <v>1785</v>
      </c>
      <c r="AD8" s="1269">
        <v>165</v>
      </c>
      <c r="AE8" s="1270">
        <v>7.967557251908397E-2</v>
      </c>
      <c r="AF8" s="1271">
        <v>1930</v>
      </c>
      <c r="AG8" s="1272">
        <v>0.92032442748091603</v>
      </c>
      <c r="AH8" s="1274">
        <v>2095</v>
      </c>
    </row>
    <row r="9" spans="1:34" x14ac:dyDescent="0.25">
      <c r="A9" s="1277" t="s">
        <v>1072</v>
      </c>
      <c r="B9" s="1258">
        <v>2255</v>
      </c>
      <c r="C9" s="1278">
        <v>0.50334970969182669</v>
      </c>
      <c r="D9" s="1260">
        <v>2225</v>
      </c>
      <c r="E9" s="1279">
        <v>0.49665029030817331</v>
      </c>
      <c r="F9" s="1258">
        <v>3950</v>
      </c>
      <c r="G9" s="1278">
        <v>0.8823398079928555</v>
      </c>
      <c r="H9" s="1262">
        <v>135</v>
      </c>
      <c r="I9" s="1279">
        <v>3.0363920517972761E-2</v>
      </c>
      <c r="J9" s="1262">
        <v>390</v>
      </c>
      <c r="K9" s="1279">
        <v>8.7296271489171684E-2</v>
      </c>
      <c r="L9" s="1258">
        <v>1945</v>
      </c>
      <c r="M9" s="1278">
        <v>0.43584567070435171</v>
      </c>
      <c r="N9" s="1260">
        <v>2515</v>
      </c>
      <c r="O9" s="1279">
        <v>0.56415432929564824</v>
      </c>
      <c r="P9" s="1264">
        <v>4480</v>
      </c>
      <c r="Q9" s="1258">
        <v>2900</v>
      </c>
      <c r="R9" s="1278">
        <v>0.79818281938325997</v>
      </c>
      <c r="S9" s="1260">
        <v>735</v>
      </c>
      <c r="T9" s="1279">
        <v>0.20181718061674009</v>
      </c>
      <c r="U9" s="1265">
        <v>230</v>
      </c>
      <c r="V9" s="1280">
        <v>6.3876651982378851E-2</v>
      </c>
      <c r="W9" s="1265">
        <v>325</v>
      </c>
      <c r="X9" s="1113">
        <v>8.8931718061674006E-2</v>
      </c>
      <c r="Y9" s="1265">
        <v>120</v>
      </c>
      <c r="Z9" s="1280">
        <v>3.3314977973568284E-2</v>
      </c>
      <c r="AA9" s="1265">
        <v>55</v>
      </c>
      <c r="AB9" s="1113">
        <v>1.5693832599118943E-2</v>
      </c>
      <c r="AC9" s="1264">
        <v>3630</v>
      </c>
      <c r="AD9" s="1258">
        <v>580</v>
      </c>
      <c r="AE9" s="1278">
        <v>0.12971645456575129</v>
      </c>
      <c r="AF9" s="1260">
        <v>3900</v>
      </c>
      <c r="AG9" s="1279">
        <v>0.87028354543424868</v>
      </c>
      <c r="AH9" s="1264">
        <v>4480</v>
      </c>
    </row>
    <row r="10" spans="1:34" x14ac:dyDescent="0.25">
      <c r="A10" s="1268" t="s">
        <v>1073</v>
      </c>
      <c r="B10" s="1269">
        <v>1100</v>
      </c>
      <c r="C10" s="1270">
        <v>0.47807207989578809</v>
      </c>
      <c r="D10" s="1271">
        <v>1200</v>
      </c>
      <c r="E10" s="1272">
        <v>0.52192792010421185</v>
      </c>
      <c r="F10" s="1269">
        <v>1925</v>
      </c>
      <c r="G10" s="1270">
        <v>0.83666377063423114</v>
      </c>
      <c r="H10" s="1273">
        <v>275</v>
      </c>
      <c r="I10" s="1272">
        <v>0.11946133796698523</v>
      </c>
      <c r="J10" s="1273">
        <v>100</v>
      </c>
      <c r="K10" s="1272">
        <v>4.3874891398783665E-2</v>
      </c>
      <c r="L10" s="1269">
        <v>1885</v>
      </c>
      <c r="M10" s="1270">
        <v>0.82</v>
      </c>
      <c r="N10" s="1271">
        <v>415</v>
      </c>
      <c r="O10" s="1272">
        <v>0.18</v>
      </c>
      <c r="P10" s="1274">
        <v>2305</v>
      </c>
      <c r="Q10" s="1269">
        <v>1530</v>
      </c>
      <c r="R10" s="1270">
        <v>0.8074894514767933</v>
      </c>
      <c r="S10" s="1271">
        <v>365</v>
      </c>
      <c r="T10" s="1272">
        <v>0.19251054852320676</v>
      </c>
      <c r="U10" s="1275">
        <v>175</v>
      </c>
      <c r="V10" s="1276">
        <v>9.1675447839831406E-2</v>
      </c>
      <c r="W10" s="1275">
        <v>105</v>
      </c>
      <c r="X10" s="1111">
        <v>5.6375131717597469E-2</v>
      </c>
      <c r="Y10" s="1275">
        <v>60</v>
      </c>
      <c r="Z10" s="1276">
        <v>3.0558482613277135E-2</v>
      </c>
      <c r="AA10" s="1275">
        <v>30</v>
      </c>
      <c r="AB10" s="1111">
        <v>1.4752370916754479E-2</v>
      </c>
      <c r="AC10" s="1274">
        <v>1900</v>
      </c>
      <c r="AD10" s="1269">
        <v>330</v>
      </c>
      <c r="AE10" s="1270">
        <v>0.14335360556038226</v>
      </c>
      <c r="AF10" s="1271">
        <v>1970</v>
      </c>
      <c r="AG10" s="1272">
        <v>0.85664639443961776</v>
      </c>
      <c r="AH10" s="1274">
        <v>2300</v>
      </c>
    </row>
    <row r="11" spans="1:34" x14ac:dyDescent="0.25">
      <c r="A11" s="1277" t="s">
        <v>1074</v>
      </c>
      <c r="B11" s="1258">
        <v>2105</v>
      </c>
      <c r="C11" s="1278">
        <v>0.3542789757412399</v>
      </c>
      <c r="D11" s="1260">
        <v>3835</v>
      </c>
      <c r="E11" s="1279">
        <v>0.6457210242587601</v>
      </c>
      <c r="F11" s="1258">
        <v>5130</v>
      </c>
      <c r="G11" s="1278">
        <v>0.86407276402223343</v>
      </c>
      <c r="H11" s="1262">
        <v>320</v>
      </c>
      <c r="I11" s="1279">
        <v>5.3562405255179385E-2</v>
      </c>
      <c r="J11" s="1262">
        <v>490</v>
      </c>
      <c r="K11" s="1279">
        <v>8.2364830722587171E-2</v>
      </c>
      <c r="L11" s="1258">
        <v>5315</v>
      </c>
      <c r="M11" s="1278">
        <v>0.89627255861022093</v>
      </c>
      <c r="N11" s="1260">
        <v>615</v>
      </c>
      <c r="O11" s="1279">
        <v>0.10372744138977905</v>
      </c>
      <c r="P11" s="1264">
        <v>5935</v>
      </c>
      <c r="Q11" s="1258">
        <v>4425</v>
      </c>
      <c r="R11" s="1278">
        <v>0.89321760193782807</v>
      </c>
      <c r="S11" s="1260">
        <v>530</v>
      </c>
      <c r="T11" s="1279">
        <v>0.10678239806217198</v>
      </c>
      <c r="U11" s="1265">
        <v>200</v>
      </c>
      <c r="V11" s="1280">
        <v>4.0766902119071642E-2</v>
      </c>
      <c r="W11" s="1265">
        <v>190</v>
      </c>
      <c r="X11" s="1113">
        <v>3.8143289606458124E-2</v>
      </c>
      <c r="Y11" s="1265">
        <v>80</v>
      </c>
      <c r="Z11" s="1280">
        <v>1.6548940464177597E-2</v>
      </c>
      <c r="AA11" s="1265">
        <v>55</v>
      </c>
      <c r="AB11" s="1113">
        <v>1.1503531786074672E-2</v>
      </c>
      <c r="AC11" s="1264">
        <v>4955</v>
      </c>
      <c r="AD11" s="1258">
        <v>350</v>
      </c>
      <c r="AE11" s="1278">
        <v>5.9299191374663072E-2</v>
      </c>
      <c r="AF11" s="1260">
        <v>5585</v>
      </c>
      <c r="AG11" s="1279">
        <v>0.94070080862533689</v>
      </c>
      <c r="AH11" s="1264">
        <v>5935</v>
      </c>
    </row>
    <row r="12" spans="1:34" x14ac:dyDescent="0.25">
      <c r="A12" s="1185" t="s">
        <v>1075</v>
      </c>
      <c r="B12" s="1281">
        <v>1580</v>
      </c>
      <c r="C12" s="1282">
        <v>0.31067007270583613</v>
      </c>
      <c r="D12" s="1283">
        <v>3510</v>
      </c>
      <c r="E12" s="1284">
        <v>0.68932992729416387</v>
      </c>
      <c r="F12" s="1281">
        <v>4470</v>
      </c>
      <c r="G12" s="1282">
        <v>0.8776271852288352</v>
      </c>
      <c r="H12" s="1285">
        <v>295</v>
      </c>
      <c r="I12" s="1284">
        <v>5.7552543704576707E-2</v>
      </c>
      <c r="J12" s="1285">
        <v>330</v>
      </c>
      <c r="K12" s="1284">
        <v>6.4820271066588095E-2</v>
      </c>
      <c r="L12" s="1269">
        <v>4595</v>
      </c>
      <c r="M12" s="1282">
        <v>0.90381589299763965</v>
      </c>
      <c r="N12" s="1271">
        <v>490</v>
      </c>
      <c r="O12" s="1284">
        <v>9.6184107002360353E-2</v>
      </c>
      <c r="P12" s="1286">
        <v>5090</v>
      </c>
      <c r="Q12" s="1269">
        <v>3835</v>
      </c>
      <c r="R12" s="1282">
        <v>0.89082462253193961</v>
      </c>
      <c r="S12" s="1271">
        <v>470</v>
      </c>
      <c r="T12" s="1284">
        <v>0.1091753774680604</v>
      </c>
      <c r="U12" s="1275">
        <v>190</v>
      </c>
      <c r="V12" s="1287">
        <v>4.3912639405204464E-2</v>
      </c>
      <c r="W12" s="1275">
        <v>160</v>
      </c>
      <c r="X12" s="1111">
        <v>3.717472118959108E-2</v>
      </c>
      <c r="Y12" s="1275">
        <v>65</v>
      </c>
      <c r="Z12" s="1287">
        <v>1.5566914498141264E-2</v>
      </c>
      <c r="AA12" s="1275">
        <v>55</v>
      </c>
      <c r="AB12" s="1111">
        <v>1.2314126394052044E-2</v>
      </c>
      <c r="AC12" s="1274">
        <v>4305</v>
      </c>
      <c r="AD12" s="1269">
        <v>270</v>
      </c>
      <c r="AE12" s="1282">
        <v>5.304518664047151E-2</v>
      </c>
      <c r="AF12" s="1271">
        <v>4820</v>
      </c>
      <c r="AG12" s="1284">
        <v>0.94695481335952847</v>
      </c>
      <c r="AH12" s="1274">
        <v>5090</v>
      </c>
    </row>
    <row r="13" spans="1:34" ht="30" x14ac:dyDescent="0.25">
      <c r="A13" s="1288" t="s">
        <v>1076</v>
      </c>
      <c r="B13" s="1289">
        <v>45</v>
      </c>
      <c r="C13" s="1290">
        <v>1</v>
      </c>
      <c r="D13" s="1291">
        <v>0</v>
      </c>
      <c r="E13" s="1292">
        <v>0</v>
      </c>
      <c r="F13" s="1289">
        <v>0</v>
      </c>
      <c r="G13" s="1290">
        <v>0</v>
      </c>
      <c r="H13" s="1293">
        <v>0</v>
      </c>
      <c r="I13" s="1294">
        <v>0</v>
      </c>
      <c r="J13" s="1293">
        <v>45</v>
      </c>
      <c r="K13" s="1292">
        <v>1</v>
      </c>
      <c r="L13" s="1258">
        <v>40</v>
      </c>
      <c r="M13" s="1290">
        <v>0.86363636363636365</v>
      </c>
      <c r="N13" s="1260">
        <v>5</v>
      </c>
      <c r="O13" s="1292">
        <v>0.13636363636363635</v>
      </c>
      <c r="P13" s="1295">
        <v>45</v>
      </c>
      <c r="Q13" s="1258">
        <v>0</v>
      </c>
      <c r="R13" s="1290" t="s">
        <v>1089</v>
      </c>
      <c r="S13" s="1260">
        <v>0</v>
      </c>
      <c r="T13" s="1292" t="s">
        <v>1089</v>
      </c>
      <c r="U13" s="1265">
        <v>0</v>
      </c>
      <c r="V13" s="1267" t="s">
        <v>1089</v>
      </c>
      <c r="W13" s="1265">
        <v>0</v>
      </c>
      <c r="X13" s="1296" t="s">
        <v>1089</v>
      </c>
      <c r="Y13" s="1265">
        <v>0</v>
      </c>
      <c r="Z13" s="1297" t="s">
        <v>1089</v>
      </c>
      <c r="AA13" s="1265">
        <v>0</v>
      </c>
      <c r="AB13" s="1296" t="s">
        <v>1089</v>
      </c>
      <c r="AC13" s="1264">
        <v>0</v>
      </c>
      <c r="AD13" s="1258">
        <v>0</v>
      </c>
      <c r="AE13" s="1290">
        <v>0</v>
      </c>
      <c r="AF13" s="1260">
        <v>45</v>
      </c>
      <c r="AG13" s="1292">
        <v>1</v>
      </c>
      <c r="AH13" s="1264">
        <v>45</v>
      </c>
    </row>
    <row r="14" spans="1:34" x14ac:dyDescent="0.25">
      <c r="A14" s="1298" t="s">
        <v>1077</v>
      </c>
      <c r="B14" s="1281">
        <v>445</v>
      </c>
      <c r="C14" s="1299">
        <v>0.31258741258741257</v>
      </c>
      <c r="D14" s="1283">
        <v>985</v>
      </c>
      <c r="E14" s="1300">
        <v>0.68741258741258737</v>
      </c>
      <c r="F14" s="1281">
        <v>1080</v>
      </c>
      <c r="G14" s="1299">
        <v>0.75664335664335669</v>
      </c>
      <c r="H14" s="1285">
        <v>130</v>
      </c>
      <c r="I14" s="1300">
        <v>8.951048951048951E-2</v>
      </c>
      <c r="J14" s="1285">
        <v>220</v>
      </c>
      <c r="K14" s="1300">
        <v>0.15384615384615385</v>
      </c>
      <c r="L14" s="1269">
        <v>1270</v>
      </c>
      <c r="M14" s="1299">
        <v>0.89075630252100846</v>
      </c>
      <c r="N14" s="1271">
        <v>155</v>
      </c>
      <c r="O14" s="1300">
        <v>0.1092436974789916</v>
      </c>
      <c r="P14" s="1286">
        <v>1430</v>
      </c>
      <c r="Q14" s="1269">
        <v>830</v>
      </c>
      <c r="R14" s="1299">
        <v>0.85921325051759834</v>
      </c>
      <c r="S14" s="1271">
        <v>135</v>
      </c>
      <c r="T14" s="1300">
        <v>0.14078674948240166</v>
      </c>
      <c r="U14" s="1275">
        <v>70</v>
      </c>
      <c r="V14" s="1276">
        <v>7.2463768115942032E-2</v>
      </c>
      <c r="W14" s="1275">
        <v>40</v>
      </c>
      <c r="X14" s="1111">
        <v>4.0372670807453416E-2</v>
      </c>
      <c r="Y14" s="1275">
        <v>10</v>
      </c>
      <c r="Z14" s="1276">
        <v>1.1387163561076604E-2</v>
      </c>
      <c r="AA14" s="1275">
        <v>15</v>
      </c>
      <c r="AB14" s="1111">
        <v>1.6563146997929608E-2</v>
      </c>
      <c r="AC14" s="1274">
        <v>965</v>
      </c>
      <c r="AD14" s="1269">
        <v>80</v>
      </c>
      <c r="AE14" s="1299">
        <v>5.5944055944055944E-2</v>
      </c>
      <c r="AF14" s="1271">
        <v>1350</v>
      </c>
      <c r="AG14" s="1300">
        <v>0.94405594405594406</v>
      </c>
      <c r="AH14" s="1274">
        <v>1430</v>
      </c>
    </row>
    <row r="15" spans="1:34" x14ac:dyDescent="0.25">
      <c r="A15" s="1301" t="s">
        <v>1078</v>
      </c>
      <c r="B15" s="1289">
        <v>100</v>
      </c>
      <c r="C15" s="1302">
        <v>0.18853974121996303</v>
      </c>
      <c r="D15" s="1291">
        <v>440</v>
      </c>
      <c r="E15" s="1303">
        <v>0.81146025878003691</v>
      </c>
      <c r="F15" s="1289">
        <v>535</v>
      </c>
      <c r="G15" s="1302">
        <v>0.98523985239852396</v>
      </c>
      <c r="H15" s="1293">
        <v>5</v>
      </c>
      <c r="I15" s="1304">
        <v>1.2915129151291513E-2</v>
      </c>
      <c r="J15" s="1293">
        <v>0</v>
      </c>
      <c r="K15" s="1303">
        <v>1.8450184501845018E-3</v>
      </c>
      <c r="L15" s="1258">
        <v>465</v>
      </c>
      <c r="M15" s="1302">
        <v>0.85424354243542433</v>
      </c>
      <c r="N15" s="1260">
        <v>80</v>
      </c>
      <c r="O15" s="1303">
        <v>0.14575645756457564</v>
      </c>
      <c r="P15" s="1295">
        <v>540</v>
      </c>
      <c r="Q15" s="1258">
        <v>450</v>
      </c>
      <c r="R15" s="1302">
        <v>0.8512241054613936</v>
      </c>
      <c r="S15" s="1260">
        <v>80</v>
      </c>
      <c r="T15" s="1303">
        <v>0.1487758945386064</v>
      </c>
      <c r="U15" s="1265">
        <v>20</v>
      </c>
      <c r="V15" s="1280">
        <v>4.1509433962264149E-2</v>
      </c>
      <c r="W15" s="1265">
        <v>30</v>
      </c>
      <c r="X15" s="1113">
        <v>5.849056603773585E-2</v>
      </c>
      <c r="Y15" s="1265">
        <v>10</v>
      </c>
      <c r="Z15" s="1280">
        <v>1.509433962264151E-2</v>
      </c>
      <c r="AA15" s="1265">
        <v>15</v>
      </c>
      <c r="AB15" s="1113">
        <v>3.2075471698113207E-2</v>
      </c>
      <c r="AC15" s="1264">
        <v>530</v>
      </c>
      <c r="AD15" s="1258">
        <v>35</v>
      </c>
      <c r="AE15" s="1302">
        <v>6.273062730627306E-2</v>
      </c>
      <c r="AF15" s="1260">
        <v>510</v>
      </c>
      <c r="AG15" s="1303">
        <v>0.9372693726937269</v>
      </c>
      <c r="AH15" s="1264">
        <v>540</v>
      </c>
    </row>
    <row r="16" spans="1:34" x14ac:dyDescent="0.25">
      <c r="A16" s="1298" t="s">
        <v>1079</v>
      </c>
      <c r="B16" s="1281">
        <v>170</v>
      </c>
      <c r="C16" s="1299">
        <v>0.18736141906873613</v>
      </c>
      <c r="D16" s="1283">
        <v>735</v>
      </c>
      <c r="E16" s="1300">
        <v>0.81263858093126384</v>
      </c>
      <c r="F16" s="1281">
        <v>850</v>
      </c>
      <c r="G16" s="1299">
        <v>0.94124168514412421</v>
      </c>
      <c r="H16" s="1285">
        <v>20</v>
      </c>
      <c r="I16" s="1305">
        <v>2.2172949002217297E-2</v>
      </c>
      <c r="J16" s="1285">
        <v>35</v>
      </c>
      <c r="K16" s="1300">
        <v>3.6585365853658534E-2</v>
      </c>
      <c r="L16" s="1269">
        <v>830</v>
      </c>
      <c r="M16" s="1299">
        <v>0.91796008869179602</v>
      </c>
      <c r="N16" s="1271">
        <v>75</v>
      </c>
      <c r="O16" s="1300">
        <v>8.2039911308203997E-2</v>
      </c>
      <c r="P16" s="1286">
        <v>900</v>
      </c>
      <c r="Q16" s="1269">
        <v>805</v>
      </c>
      <c r="R16" s="1299">
        <v>0.95271867612293148</v>
      </c>
      <c r="S16" s="1271">
        <v>40</v>
      </c>
      <c r="T16" s="1300">
        <v>4.7281323877068557E-2</v>
      </c>
      <c r="U16" s="1275">
        <v>15</v>
      </c>
      <c r="V16" s="1276">
        <v>1.6548463356973995E-2</v>
      </c>
      <c r="W16" s="1275">
        <v>10</v>
      </c>
      <c r="X16" s="1111">
        <v>9.4562647754137114E-3</v>
      </c>
      <c r="Y16" s="1275">
        <v>15</v>
      </c>
      <c r="Z16" s="1276">
        <v>2.0094562647754138E-2</v>
      </c>
      <c r="AA16" s="1275">
        <v>0</v>
      </c>
      <c r="AB16" s="1111">
        <v>1.1820330969267139E-3</v>
      </c>
      <c r="AC16" s="1274">
        <v>845</v>
      </c>
      <c r="AD16" s="1269">
        <v>55</v>
      </c>
      <c r="AE16" s="1299">
        <v>6.097560975609756E-2</v>
      </c>
      <c r="AF16" s="1271">
        <v>845</v>
      </c>
      <c r="AG16" s="1300">
        <v>0.93902439024390238</v>
      </c>
      <c r="AH16" s="1274">
        <v>900</v>
      </c>
    </row>
    <row r="17" spans="1:34" x14ac:dyDescent="0.25">
      <c r="A17" s="1301" t="s">
        <v>1080</v>
      </c>
      <c r="B17" s="1289">
        <v>345</v>
      </c>
      <c r="C17" s="1302">
        <v>0.94808743169398912</v>
      </c>
      <c r="D17" s="1291">
        <v>20</v>
      </c>
      <c r="E17" s="1304">
        <v>5.1912568306010931E-2</v>
      </c>
      <c r="F17" s="1289">
        <v>340</v>
      </c>
      <c r="G17" s="1302">
        <v>0.92915531335149859</v>
      </c>
      <c r="H17" s="1293">
        <v>15</v>
      </c>
      <c r="I17" s="1303">
        <v>3.8147138964577658E-2</v>
      </c>
      <c r="J17" s="1293">
        <v>10</v>
      </c>
      <c r="K17" s="1304">
        <v>3.2697547683923703E-2</v>
      </c>
      <c r="L17" s="1258">
        <v>335</v>
      </c>
      <c r="M17" s="1302">
        <v>0.91506849315068495</v>
      </c>
      <c r="N17" s="1260">
        <v>30</v>
      </c>
      <c r="O17" s="1303">
        <v>8.4931506849315067E-2</v>
      </c>
      <c r="P17" s="1295">
        <v>365</v>
      </c>
      <c r="Q17" s="1258">
        <v>305</v>
      </c>
      <c r="R17" s="1302">
        <v>0.95597484276729561</v>
      </c>
      <c r="S17" s="1260">
        <v>15</v>
      </c>
      <c r="T17" s="1303">
        <v>4.40251572327044E-2</v>
      </c>
      <c r="U17" s="1265">
        <v>5</v>
      </c>
      <c r="V17" s="1280">
        <v>1.5723270440251572E-2</v>
      </c>
      <c r="W17" s="1265">
        <v>0</v>
      </c>
      <c r="X17" s="1113">
        <v>3.1446540880503146E-3</v>
      </c>
      <c r="Y17" s="1265">
        <v>5</v>
      </c>
      <c r="Z17" s="1306">
        <v>1.8867924528301886E-2</v>
      </c>
      <c r="AA17" s="1265">
        <v>0</v>
      </c>
      <c r="AB17" s="1296">
        <v>6.2893081761006293E-3</v>
      </c>
      <c r="AC17" s="1264">
        <v>320</v>
      </c>
      <c r="AD17" s="1258">
        <v>15</v>
      </c>
      <c r="AE17" s="1302">
        <v>4.6448087431693992E-2</v>
      </c>
      <c r="AF17" s="1260">
        <v>350</v>
      </c>
      <c r="AG17" s="1303">
        <v>0.95355191256830596</v>
      </c>
      <c r="AH17" s="1264">
        <v>365</v>
      </c>
    </row>
    <row r="18" spans="1:34" x14ac:dyDescent="0.25">
      <c r="A18" s="1298" t="s">
        <v>1081</v>
      </c>
      <c r="B18" s="1281">
        <v>10</v>
      </c>
      <c r="C18" s="1299" t="s">
        <v>1089</v>
      </c>
      <c r="D18" s="1283">
        <v>0</v>
      </c>
      <c r="E18" s="1307" t="s">
        <v>1089</v>
      </c>
      <c r="F18" s="1281">
        <v>10</v>
      </c>
      <c r="G18" s="1299" t="s">
        <v>1089</v>
      </c>
      <c r="H18" s="1285">
        <v>0</v>
      </c>
      <c r="I18" s="1307" t="s">
        <v>1089</v>
      </c>
      <c r="J18" s="1285">
        <v>0</v>
      </c>
      <c r="K18" s="1307" t="s">
        <v>1089</v>
      </c>
      <c r="L18" s="1269">
        <v>10</v>
      </c>
      <c r="M18" s="1299" t="s">
        <v>1089</v>
      </c>
      <c r="N18" s="1271">
        <v>0</v>
      </c>
      <c r="O18" s="1300" t="s">
        <v>1089</v>
      </c>
      <c r="P18" s="1286">
        <v>10</v>
      </c>
      <c r="Q18" s="1269">
        <v>10</v>
      </c>
      <c r="R18" s="1299" t="s">
        <v>1089</v>
      </c>
      <c r="S18" s="1271">
        <v>0</v>
      </c>
      <c r="T18" s="1300" t="s">
        <v>1089</v>
      </c>
      <c r="U18" s="1275">
        <v>0</v>
      </c>
      <c r="V18" s="1276" t="s">
        <v>1089</v>
      </c>
      <c r="W18" s="1275">
        <v>0</v>
      </c>
      <c r="X18" s="1308" t="s">
        <v>1089</v>
      </c>
      <c r="Y18" s="1275">
        <v>0</v>
      </c>
      <c r="Z18" s="1309" t="s">
        <v>1089</v>
      </c>
      <c r="AA18" s="1275">
        <v>0</v>
      </c>
      <c r="AB18" s="1308" t="s">
        <v>1089</v>
      </c>
      <c r="AC18" s="1274">
        <v>10</v>
      </c>
      <c r="AD18" s="1269">
        <v>0</v>
      </c>
      <c r="AE18" s="1299" t="s">
        <v>1089</v>
      </c>
      <c r="AF18" s="1271">
        <v>10</v>
      </c>
      <c r="AG18" s="1300" t="s">
        <v>1089</v>
      </c>
      <c r="AH18" s="1274">
        <v>10</v>
      </c>
    </row>
    <row r="19" spans="1:34" x14ac:dyDescent="0.25">
      <c r="A19" s="1301" t="s">
        <v>1082</v>
      </c>
      <c r="B19" s="1289">
        <v>260</v>
      </c>
      <c r="C19" s="1302">
        <v>0.19124087591240876</v>
      </c>
      <c r="D19" s="1291">
        <v>1110</v>
      </c>
      <c r="E19" s="1303">
        <v>0.80875912408759121</v>
      </c>
      <c r="F19" s="1289">
        <v>1260</v>
      </c>
      <c r="G19" s="1302">
        <v>0.91824817518248181</v>
      </c>
      <c r="H19" s="1293">
        <v>100</v>
      </c>
      <c r="I19" s="1303">
        <v>7.2992700729927001E-2</v>
      </c>
      <c r="J19" s="1293">
        <v>10</v>
      </c>
      <c r="K19" s="1303">
        <v>8.7591240875912416E-3</v>
      </c>
      <c r="L19" s="1258">
        <v>1275</v>
      </c>
      <c r="M19" s="1302">
        <v>0.93196781272860274</v>
      </c>
      <c r="N19" s="1260">
        <v>95</v>
      </c>
      <c r="O19" s="1303">
        <v>6.8032187271397218E-2</v>
      </c>
      <c r="P19" s="1295">
        <v>1370</v>
      </c>
      <c r="Q19" s="1258">
        <v>1180</v>
      </c>
      <c r="R19" s="1302">
        <v>0.9462279293739968</v>
      </c>
      <c r="S19" s="1260">
        <v>65</v>
      </c>
      <c r="T19" s="1303">
        <v>5.3772070626003213E-2</v>
      </c>
      <c r="U19" s="1265">
        <v>20</v>
      </c>
      <c r="V19" s="1280">
        <v>1.6051364365971106E-2</v>
      </c>
      <c r="W19" s="1265">
        <v>25</v>
      </c>
      <c r="X19" s="1113">
        <v>1.9261637239165328E-2</v>
      </c>
      <c r="Y19" s="1265">
        <v>15</v>
      </c>
      <c r="Z19" s="1280">
        <v>1.3643659711075442E-2</v>
      </c>
      <c r="AA19" s="1265">
        <v>5</v>
      </c>
      <c r="AB19" s="1113">
        <v>4.815409309791332E-3</v>
      </c>
      <c r="AC19" s="1264">
        <v>1245</v>
      </c>
      <c r="AD19" s="1258">
        <v>65</v>
      </c>
      <c r="AE19" s="1302">
        <v>4.5985401459854011E-2</v>
      </c>
      <c r="AF19" s="1260">
        <v>1305</v>
      </c>
      <c r="AG19" s="1303">
        <v>0.95401459854014603</v>
      </c>
      <c r="AH19" s="1264">
        <v>1370</v>
      </c>
    </row>
    <row r="20" spans="1:34" x14ac:dyDescent="0.25">
      <c r="A20" s="1298" t="s">
        <v>1083</v>
      </c>
      <c r="B20" s="1281">
        <v>190</v>
      </c>
      <c r="C20" s="1299">
        <v>0.67368421052631577</v>
      </c>
      <c r="D20" s="1283">
        <v>95</v>
      </c>
      <c r="E20" s="1300">
        <v>0.32631578947368423</v>
      </c>
      <c r="F20" s="1281">
        <v>265</v>
      </c>
      <c r="G20" s="1299">
        <v>0.92280701754385963</v>
      </c>
      <c r="H20" s="1285">
        <v>20</v>
      </c>
      <c r="I20" s="1300">
        <v>7.3684210526315783E-2</v>
      </c>
      <c r="J20" s="1285">
        <v>0</v>
      </c>
      <c r="K20" s="1300">
        <v>3.5087719298245615E-3</v>
      </c>
      <c r="L20" s="1269">
        <v>255</v>
      </c>
      <c r="M20" s="1299">
        <v>0.89473684210526316</v>
      </c>
      <c r="N20" s="1271">
        <v>30</v>
      </c>
      <c r="O20" s="1300">
        <v>0.10526315789473684</v>
      </c>
      <c r="P20" s="1286">
        <v>285</v>
      </c>
      <c r="Q20" s="1269">
        <v>135</v>
      </c>
      <c r="R20" s="1299">
        <v>0.52123552123552119</v>
      </c>
      <c r="S20" s="1271">
        <v>125</v>
      </c>
      <c r="T20" s="1300">
        <v>0.47876447876447875</v>
      </c>
      <c r="U20" s="1275">
        <v>55</v>
      </c>
      <c r="V20" s="1276">
        <v>0.22007722007722008</v>
      </c>
      <c r="W20" s="1275">
        <v>55</v>
      </c>
      <c r="X20" s="1111">
        <v>0.20463320463320464</v>
      </c>
      <c r="Y20" s="1275">
        <v>5</v>
      </c>
      <c r="Z20" s="1276">
        <v>1.5444015444015444E-2</v>
      </c>
      <c r="AA20" s="1275">
        <v>10</v>
      </c>
      <c r="AB20" s="1111">
        <v>3.8610038610038609E-2</v>
      </c>
      <c r="AC20" s="1274">
        <v>260</v>
      </c>
      <c r="AD20" s="1269">
        <v>10</v>
      </c>
      <c r="AE20" s="1299">
        <v>3.8596491228070177E-2</v>
      </c>
      <c r="AF20" s="1271">
        <v>275</v>
      </c>
      <c r="AG20" s="1300">
        <v>0.96140350877192982</v>
      </c>
      <c r="AH20" s="1274">
        <v>285</v>
      </c>
    </row>
    <row r="21" spans="1:34" x14ac:dyDescent="0.25">
      <c r="A21" s="1301" t="s">
        <v>1084</v>
      </c>
      <c r="B21" s="1289">
        <v>5</v>
      </c>
      <c r="C21" s="1302">
        <v>8.4507042253521125E-2</v>
      </c>
      <c r="D21" s="1291">
        <v>65</v>
      </c>
      <c r="E21" s="1303">
        <v>0.91549295774647887</v>
      </c>
      <c r="F21" s="1289">
        <v>70</v>
      </c>
      <c r="G21" s="1302">
        <v>0.971830985915493</v>
      </c>
      <c r="H21" s="1293">
        <v>0</v>
      </c>
      <c r="I21" s="1303">
        <v>0</v>
      </c>
      <c r="J21" s="1293">
        <v>0</v>
      </c>
      <c r="K21" s="1303">
        <v>2.8169014084507043E-2</v>
      </c>
      <c r="L21" s="1258">
        <v>60</v>
      </c>
      <c r="M21" s="1302">
        <v>0.81690140845070425</v>
      </c>
      <c r="N21" s="1260">
        <v>15</v>
      </c>
      <c r="O21" s="1303">
        <v>0.18309859154929578</v>
      </c>
      <c r="P21" s="1295">
        <v>70</v>
      </c>
      <c r="Q21" s="1258">
        <v>65</v>
      </c>
      <c r="R21" s="1302">
        <v>0.92753623188405798</v>
      </c>
      <c r="S21" s="1260">
        <v>5</v>
      </c>
      <c r="T21" s="1303">
        <v>7.2463768115942032E-2</v>
      </c>
      <c r="U21" s="1265">
        <v>0</v>
      </c>
      <c r="V21" s="1280">
        <v>0</v>
      </c>
      <c r="W21" s="1265">
        <v>5</v>
      </c>
      <c r="X21" s="1113">
        <v>4.3478260869565216E-2</v>
      </c>
      <c r="Y21" s="1265">
        <v>0</v>
      </c>
      <c r="Z21" s="1280">
        <v>1.4492753623188406E-2</v>
      </c>
      <c r="AA21" s="1265">
        <v>0</v>
      </c>
      <c r="AB21" s="1296">
        <v>1.4492753623188406E-2</v>
      </c>
      <c r="AC21" s="1264">
        <v>70</v>
      </c>
      <c r="AD21" s="1258">
        <v>5</v>
      </c>
      <c r="AE21" s="1302">
        <v>5.6338028169014086E-2</v>
      </c>
      <c r="AF21" s="1260">
        <v>65</v>
      </c>
      <c r="AG21" s="1303">
        <v>0.94366197183098588</v>
      </c>
      <c r="AH21" s="1264">
        <v>70</v>
      </c>
    </row>
    <row r="22" spans="1:34" x14ac:dyDescent="0.25">
      <c r="A22" s="1310" t="s">
        <v>1085</v>
      </c>
      <c r="B22" s="1281">
        <v>0</v>
      </c>
      <c r="C22" s="1282">
        <v>0</v>
      </c>
      <c r="D22" s="1283">
        <v>70</v>
      </c>
      <c r="E22" s="1284">
        <v>1</v>
      </c>
      <c r="F22" s="1281">
        <v>60</v>
      </c>
      <c r="G22" s="1282">
        <v>0.8970588235294118</v>
      </c>
      <c r="H22" s="1285">
        <v>5</v>
      </c>
      <c r="I22" s="1284">
        <v>4.4117647058823532E-2</v>
      </c>
      <c r="J22" s="1285">
        <v>5</v>
      </c>
      <c r="K22" s="1284">
        <v>5.8823529411764705E-2</v>
      </c>
      <c r="L22" s="1269">
        <v>65</v>
      </c>
      <c r="M22" s="1282">
        <v>0.92647058823529416</v>
      </c>
      <c r="N22" s="1271">
        <v>5</v>
      </c>
      <c r="O22" s="1284">
        <v>7.3529411764705885E-2</v>
      </c>
      <c r="P22" s="1286">
        <v>70</v>
      </c>
      <c r="Q22" s="1269">
        <v>55</v>
      </c>
      <c r="R22" s="1282">
        <v>0.93103448275862066</v>
      </c>
      <c r="S22" s="1271">
        <v>5</v>
      </c>
      <c r="T22" s="1284">
        <v>6.8965517241379309E-2</v>
      </c>
      <c r="U22" s="1275">
        <v>0</v>
      </c>
      <c r="V22" s="1287">
        <v>0</v>
      </c>
      <c r="W22" s="1275">
        <v>0</v>
      </c>
      <c r="X22" s="1308">
        <v>1.7241379310344827E-2</v>
      </c>
      <c r="Y22" s="1275">
        <v>5</v>
      </c>
      <c r="Z22" s="1287">
        <v>5.1724137931034482E-2</v>
      </c>
      <c r="AA22" s="1275">
        <v>0</v>
      </c>
      <c r="AB22" s="1308">
        <v>0</v>
      </c>
      <c r="AC22" s="1274">
        <v>60</v>
      </c>
      <c r="AD22" s="1269">
        <v>5</v>
      </c>
      <c r="AE22" s="1282">
        <v>7.3529411764705885E-2</v>
      </c>
      <c r="AF22" s="1271">
        <v>65</v>
      </c>
      <c r="AG22" s="1284">
        <v>0.92647058823529416</v>
      </c>
      <c r="AH22" s="1274">
        <v>70</v>
      </c>
    </row>
    <row r="23" spans="1:34" x14ac:dyDescent="0.25">
      <c r="A23" s="1158" t="s">
        <v>1086</v>
      </c>
      <c r="B23" s="1289">
        <v>520</v>
      </c>
      <c r="C23" s="1311">
        <v>0.61484098939929333</v>
      </c>
      <c r="D23" s="1291">
        <v>325</v>
      </c>
      <c r="E23" s="1312">
        <v>0.38515901060070673</v>
      </c>
      <c r="F23" s="1289">
        <v>665</v>
      </c>
      <c r="G23" s="1311">
        <v>0.78</v>
      </c>
      <c r="H23" s="1293">
        <v>25</v>
      </c>
      <c r="I23" s="1312">
        <v>3.1764705882352938E-2</v>
      </c>
      <c r="J23" s="1293">
        <v>160</v>
      </c>
      <c r="K23" s="1312">
        <v>0.18823529411764706</v>
      </c>
      <c r="L23" s="1258">
        <v>720</v>
      </c>
      <c r="M23" s="1311">
        <v>0.84805653710247353</v>
      </c>
      <c r="N23" s="1260">
        <v>130</v>
      </c>
      <c r="O23" s="1312">
        <v>0.1519434628975265</v>
      </c>
      <c r="P23" s="1295">
        <v>850</v>
      </c>
      <c r="Q23" s="1258">
        <v>590</v>
      </c>
      <c r="R23" s="1311">
        <v>0.90923076923076918</v>
      </c>
      <c r="S23" s="1260">
        <v>60</v>
      </c>
      <c r="T23" s="1312">
        <v>9.0769230769230769E-2</v>
      </c>
      <c r="U23" s="1265">
        <v>10</v>
      </c>
      <c r="V23" s="1313">
        <v>1.8404907975460124E-2</v>
      </c>
      <c r="W23" s="1265">
        <v>30</v>
      </c>
      <c r="X23" s="1113">
        <v>4.6012269938650305E-2</v>
      </c>
      <c r="Y23" s="1265">
        <v>15</v>
      </c>
      <c r="Z23" s="1313">
        <v>2.3006134969325152E-2</v>
      </c>
      <c r="AA23" s="1265">
        <v>5</v>
      </c>
      <c r="AB23" s="1113">
        <v>6.1349693251533744E-3</v>
      </c>
      <c r="AC23" s="1264">
        <v>650</v>
      </c>
      <c r="AD23" s="1258">
        <v>85</v>
      </c>
      <c r="AE23" s="1311">
        <v>9.7647058823529406E-2</v>
      </c>
      <c r="AF23" s="1260">
        <v>765</v>
      </c>
      <c r="AG23" s="1312">
        <v>0.90235294117647058</v>
      </c>
      <c r="AH23" s="1264">
        <v>850</v>
      </c>
    </row>
    <row r="24" spans="1:34" x14ac:dyDescent="0.25">
      <c r="A24" s="1298" t="s">
        <v>1087</v>
      </c>
      <c r="B24" s="1281">
        <v>0</v>
      </c>
      <c r="C24" s="1314">
        <v>0</v>
      </c>
      <c r="D24" s="1283">
        <v>110</v>
      </c>
      <c r="E24" s="1300">
        <v>1</v>
      </c>
      <c r="F24" s="1281">
        <v>110</v>
      </c>
      <c r="G24" s="1299">
        <v>1</v>
      </c>
      <c r="H24" s="1285">
        <v>0</v>
      </c>
      <c r="I24" s="1314">
        <v>0</v>
      </c>
      <c r="J24" s="1285">
        <v>0</v>
      </c>
      <c r="K24" s="1314">
        <v>0</v>
      </c>
      <c r="L24" s="1269">
        <v>95</v>
      </c>
      <c r="M24" s="1299">
        <v>0.85321100917431192</v>
      </c>
      <c r="N24" s="1271">
        <v>15</v>
      </c>
      <c r="O24" s="1300">
        <v>0.14678899082568808</v>
      </c>
      <c r="P24" s="1286">
        <v>110</v>
      </c>
      <c r="Q24" s="1269">
        <v>105</v>
      </c>
      <c r="R24" s="1299">
        <v>0.98148148148148151</v>
      </c>
      <c r="S24" s="1271">
        <v>0</v>
      </c>
      <c r="T24" s="1300">
        <v>1.8518518518518517E-2</v>
      </c>
      <c r="U24" s="1275">
        <v>0</v>
      </c>
      <c r="V24" s="1315">
        <v>9.2592592592592587E-3</v>
      </c>
      <c r="W24" s="1275">
        <v>0</v>
      </c>
      <c r="X24" s="1308">
        <v>0</v>
      </c>
      <c r="Y24" s="1275">
        <v>0</v>
      </c>
      <c r="Z24" s="1276">
        <v>0</v>
      </c>
      <c r="AA24" s="1275">
        <v>0</v>
      </c>
      <c r="AB24" s="1308">
        <v>9.2592592592592587E-3</v>
      </c>
      <c r="AC24" s="1274">
        <v>110</v>
      </c>
      <c r="AD24" s="1269">
        <v>5</v>
      </c>
      <c r="AE24" s="1316">
        <v>3.669724770642202E-2</v>
      </c>
      <c r="AF24" s="1271">
        <v>105</v>
      </c>
      <c r="AG24" s="1300">
        <v>0.96330275229357798</v>
      </c>
      <c r="AH24" s="1274">
        <v>110</v>
      </c>
    </row>
    <row r="25" spans="1:34" x14ac:dyDescent="0.25">
      <c r="A25" s="1173" t="s">
        <v>1088</v>
      </c>
      <c r="B25" s="1289">
        <v>0</v>
      </c>
      <c r="C25" s="1294" t="s">
        <v>1089</v>
      </c>
      <c r="D25" s="1289">
        <v>0</v>
      </c>
      <c r="E25" s="1294" t="s">
        <v>1089</v>
      </c>
      <c r="F25" s="1289">
        <v>0</v>
      </c>
      <c r="G25" s="1294" t="s">
        <v>1089</v>
      </c>
      <c r="H25" s="1317">
        <v>0</v>
      </c>
      <c r="I25" s="1294" t="s">
        <v>1089</v>
      </c>
      <c r="J25" s="1318">
        <v>0</v>
      </c>
      <c r="K25" s="1294" t="s">
        <v>1089</v>
      </c>
      <c r="L25" s="1289">
        <v>0</v>
      </c>
      <c r="M25" s="1294" t="s">
        <v>1089</v>
      </c>
      <c r="N25" s="1289">
        <v>0</v>
      </c>
      <c r="O25" s="1294" t="s">
        <v>1089</v>
      </c>
      <c r="P25" s="1295">
        <v>0</v>
      </c>
      <c r="Q25" s="1289">
        <v>0</v>
      </c>
      <c r="R25" s="1294" t="s">
        <v>1089</v>
      </c>
      <c r="S25" s="1289">
        <v>0</v>
      </c>
      <c r="T25" s="1294" t="s">
        <v>1089</v>
      </c>
      <c r="U25" s="1319">
        <v>0</v>
      </c>
      <c r="V25" s="1296" t="s">
        <v>1089</v>
      </c>
      <c r="W25" s="1320">
        <v>0</v>
      </c>
      <c r="X25" s="1296" t="s">
        <v>1089</v>
      </c>
      <c r="Y25" s="1319">
        <v>0</v>
      </c>
      <c r="Z25" s="1280" t="s">
        <v>1089</v>
      </c>
      <c r="AA25" s="1319">
        <v>0</v>
      </c>
      <c r="AB25" s="1280" t="s">
        <v>1089</v>
      </c>
      <c r="AC25" s="1264">
        <v>0</v>
      </c>
      <c r="AD25" s="1258">
        <v>0</v>
      </c>
      <c r="AE25" s="1303" t="s">
        <v>1089</v>
      </c>
      <c r="AF25" s="1295">
        <v>0</v>
      </c>
      <c r="AG25" s="1303" t="s">
        <v>1089</v>
      </c>
      <c r="AH25" s="1264">
        <v>0</v>
      </c>
    </row>
    <row r="26" spans="1:34" x14ac:dyDescent="0.25">
      <c r="A26" s="1177" t="s">
        <v>1090</v>
      </c>
      <c r="B26" s="1281">
        <v>0</v>
      </c>
      <c r="C26" s="1314" t="s">
        <v>1089</v>
      </c>
      <c r="D26" s="1281">
        <v>0</v>
      </c>
      <c r="E26" s="1314" t="s">
        <v>1089</v>
      </c>
      <c r="F26" s="1281">
        <v>0</v>
      </c>
      <c r="G26" s="1314" t="s">
        <v>1089</v>
      </c>
      <c r="H26" s="1321">
        <v>0</v>
      </c>
      <c r="I26" s="1314" t="s">
        <v>1089</v>
      </c>
      <c r="J26" s="1322">
        <v>0</v>
      </c>
      <c r="K26" s="1314" t="s">
        <v>1089</v>
      </c>
      <c r="L26" s="1281">
        <v>0</v>
      </c>
      <c r="M26" s="1314" t="s">
        <v>1089</v>
      </c>
      <c r="N26" s="1281">
        <v>0</v>
      </c>
      <c r="O26" s="1314" t="s">
        <v>1089</v>
      </c>
      <c r="P26" s="1286">
        <v>0</v>
      </c>
      <c r="Q26" s="1281">
        <v>0</v>
      </c>
      <c r="R26" s="1314" t="s">
        <v>1089</v>
      </c>
      <c r="S26" s="1281">
        <v>0</v>
      </c>
      <c r="T26" s="1314" t="s">
        <v>1089</v>
      </c>
      <c r="U26" s="1323">
        <v>0</v>
      </c>
      <c r="V26" s="1308" t="s">
        <v>1089</v>
      </c>
      <c r="W26" s="1324">
        <v>0</v>
      </c>
      <c r="X26" s="1308" t="s">
        <v>1089</v>
      </c>
      <c r="Y26" s="1323">
        <v>0</v>
      </c>
      <c r="Z26" s="1276" t="s">
        <v>1089</v>
      </c>
      <c r="AA26" s="1323">
        <v>0</v>
      </c>
      <c r="AB26" s="1276" t="s">
        <v>1089</v>
      </c>
      <c r="AC26" s="1274">
        <v>0</v>
      </c>
      <c r="AD26" s="1269">
        <v>0</v>
      </c>
      <c r="AE26" s="1300" t="s">
        <v>1089</v>
      </c>
      <c r="AF26" s="1286">
        <v>0</v>
      </c>
      <c r="AG26" s="1300" t="s">
        <v>1089</v>
      </c>
      <c r="AH26" s="1274">
        <v>0</v>
      </c>
    </row>
    <row r="27" spans="1:34" x14ac:dyDescent="0.25">
      <c r="A27" s="1301" t="s">
        <v>1091</v>
      </c>
      <c r="B27" s="1289">
        <v>10</v>
      </c>
      <c r="C27" s="1302" t="s">
        <v>1089</v>
      </c>
      <c r="D27" s="1291">
        <v>0</v>
      </c>
      <c r="E27" s="1325" t="s">
        <v>1089</v>
      </c>
      <c r="F27" s="1289">
        <v>5</v>
      </c>
      <c r="G27" s="1302" t="s">
        <v>1089</v>
      </c>
      <c r="H27" s="1293">
        <v>5</v>
      </c>
      <c r="I27" s="1303" t="s">
        <v>1089</v>
      </c>
      <c r="J27" s="1293">
        <v>0</v>
      </c>
      <c r="K27" s="1303" t="s">
        <v>1089</v>
      </c>
      <c r="L27" s="1258">
        <v>10</v>
      </c>
      <c r="M27" s="1302" t="s">
        <v>1089</v>
      </c>
      <c r="N27" s="1260">
        <v>0</v>
      </c>
      <c r="O27" s="1303" t="s">
        <v>1089</v>
      </c>
      <c r="P27" s="1295">
        <v>10</v>
      </c>
      <c r="Q27" s="1258">
        <v>0</v>
      </c>
      <c r="R27" s="1302" t="s">
        <v>1089</v>
      </c>
      <c r="S27" s="1260">
        <v>5</v>
      </c>
      <c r="T27" s="1303" t="s">
        <v>1089</v>
      </c>
      <c r="U27" s="1265">
        <v>0</v>
      </c>
      <c r="V27" s="1326" t="s">
        <v>1089</v>
      </c>
      <c r="W27" s="1265">
        <v>0</v>
      </c>
      <c r="X27" s="1113" t="s">
        <v>1089</v>
      </c>
      <c r="Y27" s="1265">
        <v>0</v>
      </c>
      <c r="Z27" s="1326" t="s">
        <v>1089</v>
      </c>
      <c r="AA27" s="1265">
        <v>0</v>
      </c>
      <c r="AB27" s="1296" t="s">
        <v>1089</v>
      </c>
      <c r="AC27" s="1264">
        <v>5</v>
      </c>
      <c r="AD27" s="1258">
        <v>0</v>
      </c>
      <c r="AE27" s="1302" t="s">
        <v>1089</v>
      </c>
      <c r="AF27" s="1260">
        <v>10</v>
      </c>
      <c r="AG27" s="1303" t="s">
        <v>1089</v>
      </c>
      <c r="AH27" s="1264">
        <v>10</v>
      </c>
    </row>
    <row r="28" spans="1:34" x14ac:dyDescent="0.25">
      <c r="A28" s="1298" t="s">
        <v>1092</v>
      </c>
      <c r="B28" s="1281">
        <v>15</v>
      </c>
      <c r="C28" s="1299" t="s">
        <v>1089</v>
      </c>
      <c r="D28" s="1283">
        <v>5</v>
      </c>
      <c r="E28" s="1300" t="s">
        <v>1089</v>
      </c>
      <c r="F28" s="1281">
        <v>20</v>
      </c>
      <c r="G28" s="1299" t="s">
        <v>1089</v>
      </c>
      <c r="H28" s="1285">
        <v>0</v>
      </c>
      <c r="I28" s="1307" t="s">
        <v>1089</v>
      </c>
      <c r="J28" s="1285">
        <v>0</v>
      </c>
      <c r="K28" s="1300" t="s">
        <v>1089</v>
      </c>
      <c r="L28" s="1269">
        <v>10</v>
      </c>
      <c r="M28" s="1299" t="s">
        <v>1089</v>
      </c>
      <c r="N28" s="1271">
        <v>10</v>
      </c>
      <c r="O28" s="1300" t="s">
        <v>1089</v>
      </c>
      <c r="P28" s="1286">
        <v>20</v>
      </c>
      <c r="Q28" s="1269">
        <v>15</v>
      </c>
      <c r="R28" s="1299" t="s">
        <v>1089</v>
      </c>
      <c r="S28" s="1271">
        <v>0</v>
      </c>
      <c r="T28" s="1300" t="s">
        <v>1089</v>
      </c>
      <c r="U28" s="1275">
        <v>0</v>
      </c>
      <c r="V28" s="1276" t="s">
        <v>1089</v>
      </c>
      <c r="W28" s="1275">
        <v>0</v>
      </c>
      <c r="X28" s="1111" t="s">
        <v>1089</v>
      </c>
      <c r="Y28" s="1275">
        <v>0</v>
      </c>
      <c r="Z28" s="1276" t="s">
        <v>1089</v>
      </c>
      <c r="AA28" s="1275">
        <v>0</v>
      </c>
      <c r="AB28" s="1111" t="s">
        <v>1089</v>
      </c>
      <c r="AC28" s="1274">
        <v>20</v>
      </c>
      <c r="AD28" s="1269">
        <v>5</v>
      </c>
      <c r="AE28" s="1299" t="s">
        <v>1089</v>
      </c>
      <c r="AF28" s="1271">
        <v>15</v>
      </c>
      <c r="AG28" s="1300" t="s">
        <v>1089</v>
      </c>
      <c r="AH28" s="1274">
        <v>20</v>
      </c>
    </row>
    <row r="29" spans="1:34" x14ac:dyDescent="0.25">
      <c r="A29" s="1301" t="s">
        <v>1093</v>
      </c>
      <c r="B29" s="1289">
        <v>255</v>
      </c>
      <c r="C29" s="1302">
        <v>0.95522388059701491</v>
      </c>
      <c r="D29" s="1291">
        <v>10</v>
      </c>
      <c r="E29" s="1303">
        <v>4.4776119402985072E-2</v>
      </c>
      <c r="F29" s="1289">
        <v>100</v>
      </c>
      <c r="G29" s="1302">
        <v>0.37546468401486988</v>
      </c>
      <c r="H29" s="1293">
        <v>10</v>
      </c>
      <c r="I29" s="1303">
        <v>3.717472118959108E-2</v>
      </c>
      <c r="J29" s="1293">
        <v>160</v>
      </c>
      <c r="K29" s="1303">
        <v>0.58736059479553904</v>
      </c>
      <c r="L29" s="1258">
        <v>255</v>
      </c>
      <c r="M29" s="1302">
        <v>0.94776119402985071</v>
      </c>
      <c r="N29" s="1260">
        <v>15</v>
      </c>
      <c r="O29" s="1303">
        <v>5.2238805970149252E-2</v>
      </c>
      <c r="P29" s="1295">
        <v>270</v>
      </c>
      <c r="Q29" s="1258">
        <v>95</v>
      </c>
      <c r="R29" s="1302">
        <v>0.96969696969696972</v>
      </c>
      <c r="S29" s="1260">
        <v>5</v>
      </c>
      <c r="T29" s="1303">
        <v>3.0303030303030304E-2</v>
      </c>
      <c r="U29" s="1265">
        <v>5</v>
      </c>
      <c r="V29" s="1280">
        <v>3.0303030303030304E-2</v>
      </c>
      <c r="W29" s="1265">
        <v>0</v>
      </c>
      <c r="X29" s="1113">
        <v>0</v>
      </c>
      <c r="Y29" s="1265">
        <v>0</v>
      </c>
      <c r="Z29" s="1280">
        <v>0</v>
      </c>
      <c r="AA29" s="1265">
        <v>0</v>
      </c>
      <c r="AB29" s="1113">
        <v>0</v>
      </c>
      <c r="AC29" s="1264">
        <v>100</v>
      </c>
      <c r="AD29" s="1258">
        <v>10</v>
      </c>
      <c r="AE29" s="1302">
        <v>3.717472118959108E-2</v>
      </c>
      <c r="AF29" s="1260">
        <v>260</v>
      </c>
      <c r="AG29" s="1303">
        <v>0.96282527881040891</v>
      </c>
      <c r="AH29" s="1264">
        <v>270</v>
      </c>
    </row>
    <row r="30" spans="1:34" x14ac:dyDescent="0.25">
      <c r="A30" s="1177" t="s">
        <v>1094</v>
      </c>
      <c r="B30" s="1281">
        <v>0</v>
      </c>
      <c r="C30" s="1314" t="s">
        <v>1089</v>
      </c>
      <c r="D30" s="1281">
        <v>0</v>
      </c>
      <c r="E30" s="1314" t="s">
        <v>1089</v>
      </c>
      <c r="F30" s="1281">
        <v>0</v>
      </c>
      <c r="G30" s="1314" t="s">
        <v>1089</v>
      </c>
      <c r="H30" s="1321">
        <v>0</v>
      </c>
      <c r="I30" s="1314" t="s">
        <v>1089</v>
      </c>
      <c r="J30" s="1322">
        <v>0</v>
      </c>
      <c r="K30" s="1314" t="s">
        <v>1089</v>
      </c>
      <c r="L30" s="1281">
        <v>0</v>
      </c>
      <c r="M30" s="1314" t="s">
        <v>1089</v>
      </c>
      <c r="N30" s="1281">
        <v>0</v>
      </c>
      <c r="O30" s="1314" t="s">
        <v>1089</v>
      </c>
      <c r="P30" s="1286">
        <v>0</v>
      </c>
      <c r="Q30" s="1281">
        <v>0</v>
      </c>
      <c r="R30" s="1314" t="s">
        <v>1089</v>
      </c>
      <c r="S30" s="1281">
        <v>0</v>
      </c>
      <c r="T30" s="1314" t="s">
        <v>1089</v>
      </c>
      <c r="U30" s="1323">
        <v>0</v>
      </c>
      <c r="V30" s="1308" t="s">
        <v>1089</v>
      </c>
      <c r="W30" s="1324">
        <v>0</v>
      </c>
      <c r="X30" s="1308" t="s">
        <v>1089</v>
      </c>
      <c r="Y30" s="1323">
        <v>0</v>
      </c>
      <c r="Z30" s="1276" t="s">
        <v>1089</v>
      </c>
      <c r="AA30" s="1323">
        <v>0</v>
      </c>
      <c r="AB30" s="1276" t="s">
        <v>1089</v>
      </c>
      <c r="AC30" s="1274">
        <v>0</v>
      </c>
      <c r="AD30" s="1269">
        <v>0</v>
      </c>
      <c r="AE30" s="1300" t="s">
        <v>1089</v>
      </c>
      <c r="AF30" s="1286">
        <v>0</v>
      </c>
      <c r="AG30" s="1300" t="s">
        <v>1089</v>
      </c>
      <c r="AH30" s="1274">
        <v>0</v>
      </c>
    </row>
    <row r="31" spans="1:34" x14ac:dyDescent="0.25">
      <c r="A31" s="1327" t="s">
        <v>1095</v>
      </c>
      <c r="B31" s="1289">
        <v>240</v>
      </c>
      <c r="C31" s="1311">
        <v>0.54421768707482998</v>
      </c>
      <c r="D31" s="1291">
        <v>200</v>
      </c>
      <c r="E31" s="1312">
        <v>0.45578231292517007</v>
      </c>
      <c r="F31" s="1289">
        <v>430</v>
      </c>
      <c r="G31" s="1311">
        <v>0.97052154195011342</v>
      </c>
      <c r="H31" s="1293">
        <v>10</v>
      </c>
      <c r="I31" s="1312">
        <v>2.7210884353741496E-2</v>
      </c>
      <c r="J31" s="1293">
        <v>0</v>
      </c>
      <c r="K31" s="1312">
        <v>2.2675736961451248E-3</v>
      </c>
      <c r="L31" s="1258">
        <v>355</v>
      </c>
      <c r="M31" s="1311">
        <v>0.80272108843537415</v>
      </c>
      <c r="N31" s="1260">
        <v>85</v>
      </c>
      <c r="O31" s="1312">
        <v>0.19727891156462585</v>
      </c>
      <c r="P31" s="1295">
        <v>440</v>
      </c>
      <c r="Q31" s="1258">
        <v>370</v>
      </c>
      <c r="R31" s="1311">
        <v>0.883054892601432</v>
      </c>
      <c r="S31" s="1260">
        <v>50</v>
      </c>
      <c r="T31" s="1312">
        <v>0.11694510739856802</v>
      </c>
      <c r="U31" s="1265">
        <v>10</v>
      </c>
      <c r="V31" s="1313">
        <v>1.9047619047619049E-2</v>
      </c>
      <c r="W31" s="1265">
        <v>25</v>
      </c>
      <c r="X31" s="1113">
        <v>6.1904761904761907E-2</v>
      </c>
      <c r="Y31" s="1265">
        <v>15</v>
      </c>
      <c r="Z31" s="1313">
        <v>3.0952380952380953E-2</v>
      </c>
      <c r="AA31" s="1265">
        <v>5</v>
      </c>
      <c r="AB31" s="1113">
        <v>7.1428571428571426E-3</v>
      </c>
      <c r="AC31" s="1264">
        <v>420</v>
      </c>
      <c r="AD31" s="1258">
        <v>65</v>
      </c>
      <c r="AE31" s="1311">
        <v>0.14512471655328799</v>
      </c>
      <c r="AF31" s="1260">
        <v>375</v>
      </c>
      <c r="AG31" s="1312">
        <v>0.85487528344671204</v>
      </c>
      <c r="AH31" s="1264">
        <v>440</v>
      </c>
    </row>
    <row r="32" spans="1:34" x14ac:dyDescent="0.25">
      <c r="A32" s="1268" t="s">
        <v>1096</v>
      </c>
      <c r="B32" s="1269">
        <v>160</v>
      </c>
      <c r="C32" s="1270">
        <v>0.4140625</v>
      </c>
      <c r="D32" s="1271">
        <v>225</v>
      </c>
      <c r="E32" s="1272">
        <v>0.5859375</v>
      </c>
      <c r="F32" s="1269">
        <v>300</v>
      </c>
      <c r="G32" s="1270">
        <v>0.77864583333333337</v>
      </c>
      <c r="H32" s="1273">
        <v>20</v>
      </c>
      <c r="I32" s="1272">
        <v>5.2083333333333336E-2</v>
      </c>
      <c r="J32" s="1273">
        <v>65</v>
      </c>
      <c r="K32" s="1272">
        <v>0.16927083333333334</v>
      </c>
      <c r="L32" s="1269">
        <v>260</v>
      </c>
      <c r="M32" s="1270">
        <v>0.67539267015706805</v>
      </c>
      <c r="N32" s="1271">
        <v>125</v>
      </c>
      <c r="O32" s="1272">
        <v>0.32460732984293195</v>
      </c>
      <c r="P32" s="1274">
        <v>385</v>
      </c>
      <c r="Q32" s="1269">
        <v>185</v>
      </c>
      <c r="R32" s="1270">
        <v>0.62289562289562295</v>
      </c>
      <c r="S32" s="1271">
        <v>110</v>
      </c>
      <c r="T32" s="1272">
        <v>0.37710437710437711</v>
      </c>
      <c r="U32" s="1275">
        <v>60</v>
      </c>
      <c r="V32" s="1276">
        <v>0.19798657718120805</v>
      </c>
      <c r="W32" s="1275">
        <v>35</v>
      </c>
      <c r="X32" s="1111">
        <v>0.11073825503355705</v>
      </c>
      <c r="Y32" s="1275">
        <v>10</v>
      </c>
      <c r="Z32" s="1276">
        <v>3.6912751677852351E-2</v>
      </c>
      <c r="AA32" s="1275">
        <v>10</v>
      </c>
      <c r="AB32" s="1111">
        <v>3.3557046979865772E-2</v>
      </c>
      <c r="AC32" s="1274">
        <v>300</v>
      </c>
      <c r="AD32" s="1269">
        <v>45</v>
      </c>
      <c r="AE32" s="1270">
        <v>0.11428571428571428</v>
      </c>
      <c r="AF32" s="1271">
        <v>340</v>
      </c>
      <c r="AG32" s="1272">
        <v>0.88571428571428568</v>
      </c>
      <c r="AH32" s="1274">
        <v>385</v>
      </c>
    </row>
    <row r="33" spans="1:34" x14ac:dyDescent="0.25">
      <c r="A33" s="1277" t="s">
        <v>1097</v>
      </c>
      <c r="B33" s="1258">
        <v>155</v>
      </c>
      <c r="C33" s="1278">
        <v>0.86440677966101698</v>
      </c>
      <c r="D33" s="1260">
        <v>25</v>
      </c>
      <c r="E33" s="1279">
        <v>0.13559322033898305</v>
      </c>
      <c r="F33" s="1258">
        <v>145</v>
      </c>
      <c r="G33" s="1278">
        <v>0.8192090395480226</v>
      </c>
      <c r="H33" s="1262">
        <v>10</v>
      </c>
      <c r="I33" s="1279">
        <v>6.2146892655367235E-2</v>
      </c>
      <c r="J33" s="1262">
        <v>20</v>
      </c>
      <c r="K33" s="1279">
        <v>0.11864406779661017</v>
      </c>
      <c r="L33" s="1258">
        <v>30</v>
      </c>
      <c r="M33" s="1278">
        <v>0.1751412429378531</v>
      </c>
      <c r="N33" s="1260">
        <v>145</v>
      </c>
      <c r="O33" s="1279">
        <v>0.82485875706214684</v>
      </c>
      <c r="P33" s="1264">
        <v>175</v>
      </c>
      <c r="Q33" s="1258">
        <v>105</v>
      </c>
      <c r="R33" s="1278">
        <v>0.72916666666666663</v>
      </c>
      <c r="S33" s="1260">
        <v>40</v>
      </c>
      <c r="T33" s="1279">
        <v>0.27083333333333331</v>
      </c>
      <c r="U33" s="1265">
        <v>20</v>
      </c>
      <c r="V33" s="1280">
        <v>0.125</v>
      </c>
      <c r="W33" s="1265">
        <v>5</v>
      </c>
      <c r="X33" s="1113">
        <v>4.8611111111111112E-2</v>
      </c>
      <c r="Y33" s="1265">
        <v>10</v>
      </c>
      <c r="Z33" s="1280">
        <v>5.5555555555555552E-2</v>
      </c>
      <c r="AA33" s="1265">
        <v>5</v>
      </c>
      <c r="AB33" s="1113">
        <v>4.1666666666666664E-2</v>
      </c>
      <c r="AC33" s="1264">
        <v>145</v>
      </c>
      <c r="AD33" s="1258">
        <v>10</v>
      </c>
      <c r="AE33" s="1278">
        <v>5.6497175141242938E-2</v>
      </c>
      <c r="AF33" s="1260">
        <v>165</v>
      </c>
      <c r="AG33" s="1279">
        <v>0.94350282485875703</v>
      </c>
      <c r="AH33" s="1264">
        <v>175</v>
      </c>
    </row>
    <row r="34" spans="1:34" x14ac:dyDescent="0.25">
      <c r="A34" s="1268" t="s">
        <v>1098</v>
      </c>
      <c r="B34" s="1269">
        <v>535</v>
      </c>
      <c r="C34" s="1270">
        <v>0.46608695652173915</v>
      </c>
      <c r="D34" s="1271">
        <v>615</v>
      </c>
      <c r="E34" s="1272">
        <v>0.53391304347826085</v>
      </c>
      <c r="F34" s="1269">
        <v>870</v>
      </c>
      <c r="G34" s="1270">
        <v>0.75543951261966924</v>
      </c>
      <c r="H34" s="1273">
        <v>115</v>
      </c>
      <c r="I34" s="1272">
        <v>9.921671018276762E-2</v>
      </c>
      <c r="J34" s="1273">
        <v>165</v>
      </c>
      <c r="K34" s="1272">
        <v>0.14534377719756311</v>
      </c>
      <c r="L34" s="1269">
        <v>660</v>
      </c>
      <c r="M34" s="1270">
        <v>0.57217391304347831</v>
      </c>
      <c r="N34" s="1271">
        <v>490</v>
      </c>
      <c r="O34" s="1272">
        <v>0.42782608695652175</v>
      </c>
      <c r="P34" s="1274">
        <v>1150</v>
      </c>
      <c r="Q34" s="1269">
        <v>710</v>
      </c>
      <c r="R34" s="1270">
        <v>0.83333333333333337</v>
      </c>
      <c r="S34" s="1271">
        <v>140</v>
      </c>
      <c r="T34" s="1272">
        <v>0.16666666666666666</v>
      </c>
      <c r="U34" s="1275">
        <v>70</v>
      </c>
      <c r="V34" s="1276">
        <v>8.098591549295775E-2</v>
      </c>
      <c r="W34" s="1275">
        <v>35</v>
      </c>
      <c r="X34" s="1111">
        <v>4.2253521126760563E-2</v>
      </c>
      <c r="Y34" s="1275">
        <v>25</v>
      </c>
      <c r="Z34" s="1276">
        <v>2.8169014084507043E-2</v>
      </c>
      <c r="AA34" s="1275">
        <v>15</v>
      </c>
      <c r="AB34" s="1111">
        <v>1.5258215962441314E-2</v>
      </c>
      <c r="AC34" s="1274">
        <v>850</v>
      </c>
      <c r="AD34" s="1269">
        <v>130</v>
      </c>
      <c r="AE34" s="1270">
        <v>0.11217391304347826</v>
      </c>
      <c r="AF34" s="1271">
        <v>1020</v>
      </c>
      <c r="AG34" s="1272">
        <v>0.88782608695652177</v>
      </c>
      <c r="AH34" s="1274">
        <v>1150</v>
      </c>
    </row>
    <row r="35" spans="1:34" x14ac:dyDescent="0.25">
      <c r="A35" s="1277" t="s">
        <v>1099</v>
      </c>
      <c r="B35" s="1258">
        <v>5685</v>
      </c>
      <c r="C35" s="1278">
        <v>0.145970785305368</v>
      </c>
      <c r="D35" s="1260">
        <v>33265</v>
      </c>
      <c r="E35" s="1279">
        <v>0.854029214694632</v>
      </c>
      <c r="F35" s="1258">
        <v>38280</v>
      </c>
      <c r="G35" s="1278">
        <v>0.98269754068901782</v>
      </c>
      <c r="H35" s="1262">
        <v>320</v>
      </c>
      <c r="I35" s="1328">
        <v>8.1634748677927808E-3</v>
      </c>
      <c r="J35" s="1262">
        <v>355</v>
      </c>
      <c r="K35" s="1279">
        <v>9.1389844431894029E-3</v>
      </c>
      <c r="L35" s="1258">
        <v>6750</v>
      </c>
      <c r="M35" s="1278">
        <v>0.17337819097026042</v>
      </c>
      <c r="N35" s="1260">
        <v>32185</v>
      </c>
      <c r="O35" s="1279">
        <v>0.82662180902973958</v>
      </c>
      <c r="P35" s="1264">
        <v>38955</v>
      </c>
      <c r="Q35" s="1258">
        <v>29855</v>
      </c>
      <c r="R35" s="1278">
        <v>0.80878209990248129</v>
      </c>
      <c r="S35" s="1260">
        <v>7060</v>
      </c>
      <c r="T35" s="1279">
        <v>0.19121790009751868</v>
      </c>
      <c r="U35" s="1265">
        <v>3195</v>
      </c>
      <c r="V35" s="1280">
        <v>8.649366128507964E-2</v>
      </c>
      <c r="W35" s="1265">
        <v>2850</v>
      </c>
      <c r="X35" s="1113">
        <v>7.7229385632246184E-2</v>
      </c>
      <c r="Y35" s="1265">
        <v>690</v>
      </c>
      <c r="Z35" s="1280">
        <v>1.8663993932170334E-2</v>
      </c>
      <c r="AA35" s="1265">
        <v>325</v>
      </c>
      <c r="AB35" s="1113">
        <v>8.8308592480225382E-3</v>
      </c>
      <c r="AC35" s="1264">
        <v>36915</v>
      </c>
      <c r="AD35" s="1258">
        <v>2970</v>
      </c>
      <c r="AE35" s="1278">
        <v>7.6194388108746444E-2</v>
      </c>
      <c r="AF35" s="1260">
        <v>35985</v>
      </c>
      <c r="AG35" s="1279">
        <v>0.92380561189125354</v>
      </c>
      <c r="AH35" s="1264">
        <v>38955</v>
      </c>
    </row>
    <row r="36" spans="1:34" x14ac:dyDescent="0.25">
      <c r="A36" s="1329" t="s">
        <v>1100</v>
      </c>
      <c r="B36" s="1269">
        <v>0</v>
      </c>
      <c r="C36" s="1330">
        <v>0</v>
      </c>
      <c r="D36" s="1271">
        <v>0</v>
      </c>
      <c r="E36" s="1331">
        <v>0</v>
      </c>
      <c r="F36" s="1269">
        <v>0</v>
      </c>
      <c r="G36" s="1332" t="s">
        <v>1089</v>
      </c>
      <c r="H36" s="1273">
        <v>0</v>
      </c>
      <c r="I36" s="1333" t="s">
        <v>1089</v>
      </c>
      <c r="J36" s="1273">
        <v>0</v>
      </c>
      <c r="K36" s="1333" t="s">
        <v>1089</v>
      </c>
      <c r="L36" s="1269">
        <v>0</v>
      </c>
      <c r="M36" s="1332" t="s">
        <v>1089</v>
      </c>
      <c r="N36" s="1271">
        <v>0</v>
      </c>
      <c r="O36" s="1331" t="s">
        <v>1089</v>
      </c>
      <c r="P36" s="1274">
        <v>0</v>
      </c>
      <c r="Q36" s="1269">
        <v>0</v>
      </c>
      <c r="R36" s="1332" t="s">
        <v>1089</v>
      </c>
      <c r="S36" s="1271">
        <v>0</v>
      </c>
      <c r="T36" s="1333" t="s">
        <v>1089</v>
      </c>
      <c r="U36" s="1275">
        <v>0</v>
      </c>
      <c r="V36" s="1334" t="s">
        <v>1089</v>
      </c>
      <c r="W36" s="1275">
        <v>0</v>
      </c>
      <c r="X36" s="1308" t="s">
        <v>1089</v>
      </c>
      <c r="Y36" s="1275">
        <v>0</v>
      </c>
      <c r="Z36" s="1334" t="s">
        <v>1089</v>
      </c>
      <c r="AA36" s="1275">
        <v>0</v>
      </c>
      <c r="AB36" s="1308" t="s">
        <v>1089</v>
      </c>
      <c r="AC36" s="1274">
        <v>0</v>
      </c>
      <c r="AD36" s="1269">
        <v>0</v>
      </c>
      <c r="AE36" s="1332" t="s">
        <v>1089</v>
      </c>
      <c r="AF36" s="1271">
        <v>0</v>
      </c>
      <c r="AG36" s="1331" t="s">
        <v>1089</v>
      </c>
      <c r="AH36" s="1274">
        <v>0</v>
      </c>
    </row>
    <row r="37" spans="1:34" s="448" customFormat="1" x14ac:dyDescent="0.25">
      <c r="A37" s="1213" t="s">
        <v>1101</v>
      </c>
      <c r="B37" s="1335">
        <v>14400</v>
      </c>
      <c r="C37" s="1336">
        <v>0.24172541121181604</v>
      </c>
      <c r="D37" s="1337">
        <v>45180</v>
      </c>
      <c r="E37" s="1338">
        <v>0.75827458878818399</v>
      </c>
      <c r="F37" s="1335">
        <v>56450</v>
      </c>
      <c r="G37" s="1336">
        <v>0.94743290646346989</v>
      </c>
      <c r="H37" s="1337">
        <v>1310</v>
      </c>
      <c r="I37" s="1338">
        <v>2.1970091136436113E-2</v>
      </c>
      <c r="J37" s="1337">
        <v>1825</v>
      </c>
      <c r="K37" s="1338">
        <v>3.0597002400093991E-2</v>
      </c>
      <c r="L37" s="1335">
        <v>20275</v>
      </c>
      <c r="M37" s="1336">
        <v>0.34061817570972619</v>
      </c>
      <c r="N37" s="1339">
        <v>39255</v>
      </c>
      <c r="O37" s="1338">
        <v>0.65938182429027381</v>
      </c>
      <c r="P37" s="1340">
        <v>59580</v>
      </c>
      <c r="Q37" s="1335">
        <v>44985</v>
      </c>
      <c r="R37" s="1336">
        <v>0.82724948969271228</v>
      </c>
      <c r="S37" s="1339">
        <v>9395</v>
      </c>
      <c r="T37" s="1338">
        <v>0.17275051030728775</v>
      </c>
      <c r="U37" s="1341">
        <v>4080</v>
      </c>
      <c r="V37" s="1342">
        <v>7.5041832925730467E-2</v>
      </c>
      <c r="W37" s="1341">
        <v>3680</v>
      </c>
      <c r="X37" s="1343">
        <v>6.7704981336079287E-2</v>
      </c>
      <c r="Y37" s="1341">
        <v>1100</v>
      </c>
      <c r="Z37" s="1342">
        <v>2.0226909144401742E-2</v>
      </c>
      <c r="AA37" s="1341">
        <v>535</v>
      </c>
      <c r="AB37" s="1343">
        <v>9.8376330838681209E-3</v>
      </c>
      <c r="AC37" s="1340">
        <v>54385</v>
      </c>
      <c r="AD37" s="1335">
        <v>5060</v>
      </c>
      <c r="AE37" s="1336">
        <v>8.4892834964166428E-2</v>
      </c>
      <c r="AF37" s="1339">
        <v>54525</v>
      </c>
      <c r="AG37" s="1338">
        <v>0.91510716503583356</v>
      </c>
      <c r="AH37" s="1340">
        <v>59580</v>
      </c>
    </row>
    <row r="38" spans="1:34" x14ac:dyDescent="0.25">
      <c r="A38" s="1204" t="s">
        <v>1102</v>
      </c>
      <c r="B38" s="1344"/>
      <c r="C38" s="1332"/>
      <c r="D38" s="1273"/>
      <c r="E38" s="1331"/>
      <c r="F38" s="1344"/>
      <c r="G38" s="1332"/>
      <c r="H38" s="1273"/>
      <c r="I38" s="1331"/>
      <c r="J38" s="1273"/>
      <c r="K38" s="1331"/>
      <c r="L38" s="1344"/>
      <c r="M38" s="1332"/>
      <c r="N38" s="1273"/>
      <c r="O38" s="1331"/>
      <c r="P38" s="1274"/>
      <c r="Q38" s="1269"/>
      <c r="R38" s="1332"/>
      <c r="S38" s="1271"/>
      <c r="T38" s="1331"/>
      <c r="U38" s="1275"/>
      <c r="V38" s="1287"/>
      <c r="W38" s="1275"/>
      <c r="X38" s="1111"/>
      <c r="Y38" s="1275"/>
      <c r="Z38" s="1287"/>
      <c r="AA38" s="1275"/>
      <c r="AB38" s="1111"/>
      <c r="AC38" s="1274"/>
      <c r="AD38" s="1269"/>
      <c r="AE38" s="1332"/>
      <c r="AF38" s="1271"/>
      <c r="AG38" s="1331"/>
      <c r="AH38" s="1274"/>
    </row>
    <row r="39" spans="1:34" x14ac:dyDescent="0.25">
      <c r="A39" s="1277" t="s">
        <v>1103</v>
      </c>
      <c r="B39" s="1258">
        <v>4445</v>
      </c>
      <c r="C39" s="1278">
        <v>0.4566378956021373</v>
      </c>
      <c r="D39" s="1260">
        <v>5290</v>
      </c>
      <c r="E39" s="1279">
        <v>0.5433621043978627</v>
      </c>
      <c r="F39" s="1258">
        <v>7630</v>
      </c>
      <c r="G39" s="1278">
        <v>0.78380600082203045</v>
      </c>
      <c r="H39" s="1260">
        <v>545</v>
      </c>
      <c r="I39" s="1279">
        <v>5.6000822030415127E-2</v>
      </c>
      <c r="J39" s="1262">
        <v>1560</v>
      </c>
      <c r="K39" s="1279">
        <v>0.16019317714755446</v>
      </c>
      <c r="L39" s="1345">
        <v>4650</v>
      </c>
      <c r="M39" s="1278">
        <v>0.4779434447300771</v>
      </c>
      <c r="N39" s="1262">
        <v>5075</v>
      </c>
      <c r="O39" s="1279">
        <v>0.5220565552699229</v>
      </c>
      <c r="P39" s="1264">
        <v>9730</v>
      </c>
      <c r="Q39" s="1258">
        <v>5610</v>
      </c>
      <c r="R39" s="1278">
        <v>0.7590638528138528</v>
      </c>
      <c r="S39" s="1260">
        <v>1780</v>
      </c>
      <c r="T39" s="1279">
        <v>0.2409361471861472</v>
      </c>
      <c r="U39" s="1265">
        <v>810</v>
      </c>
      <c r="V39" s="1280">
        <v>0.10983362640335452</v>
      </c>
      <c r="W39" s="1265">
        <v>650</v>
      </c>
      <c r="X39" s="1113">
        <v>8.7650480183957796E-2</v>
      </c>
      <c r="Y39" s="1265">
        <v>195</v>
      </c>
      <c r="Z39" s="1280">
        <v>2.6105775733802246E-2</v>
      </c>
      <c r="AA39" s="1265">
        <v>130</v>
      </c>
      <c r="AB39" s="1113">
        <v>1.7448938184769378E-2</v>
      </c>
      <c r="AC39" s="1264">
        <v>7395</v>
      </c>
      <c r="AD39" s="1258">
        <v>770</v>
      </c>
      <c r="AE39" s="1278">
        <v>7.9112298366382408E-2</v>
      </c>
      <c r="AF39" s="1260">
        <v>8965</v>
      </c>
      <c r="AG39" s="1279">
        <v>0.92088770163361755</v>
      </c>
      <c r="AH39" s="1264">
        <v>9735</v>
      </c>
    </row>
    <row r="40" spans="1:34" x14ac:dyDescent="0.25">
      <c r="A40" s="1268" t="s">
        <v>1104</v>
      </c>
      <c r="B40" s="1269">
        <v>445</v>
      </c>
      <c r="C40" s="1270">
        <v>3.5938253738543174E-2</v>
      </c>
      <c r="D40" s="1271">
        <v>11990</v>
      </c>
      <c r="E40" s="1272">
        <v>0.9640617462614568</v>
      </c>
      <c r="F40" s="1269">
        <v>10405</v>
      </c>
      <c r="G40" s="1270">
        <v>0.83671008200675345</v>
      </c>
      <c r="H40" s="1271">
        <v>300</v>
      </c>
      <c r="I40" s="1272">
        <v>2.3958835825695451E-2</v>
      </c>
      <c r="J40" s="1273">
        <v>1735</v>
      </c>
      <c r="K40" s="1272">
        <v>0.13933108216755105</v>
      </c>
      <c r="L40" s="1344">
        <v>4400</v>
      </c>
      <c r="M40" s="1270">
        <v>0.3538115149565777</v>
      </c>
      <c r="N40" s="1273">
        <v>8035</v>
      </c>
      <c r="O40" s="1272">
        <v>0.6461884850434223</v>
      </c>
      <c r="P40" s="1274">
        <v>12440</v>
      </c>
      <c r="Q40" s="1269">
        <v>8835</v>
      </c>
      <c r="R40" s="1270">
        <v>0.90338411205398217</v>
      </c>
      <c r="S40" s="1271">
        <v>945</v>
      </c>
      <c r="T40" s="1272">
        <v>9.6615887946017789E-2</v>
      </c>
      <c r="U40" s="1275">
        <v>435</v>
      </c>
      <c r="V40" s="1276">
        <v>4.4264976487425882E-2</v>
      </c>
      <c r="W40" s="1275">
        <v>210</v>
      </c>
      <c r="X40" s="1111">
        <v>2.126354528726232E-2</v>
      </c>
      <c r="Y40" s="1275">
        <v>190</v>
      </c>
      <c r="Z40" s="1276">
        <v>1.9321202208137395E-2</v>
      </c>
      <c r="AA40" s="1275">
        <v>115</v>
      </c>
      <c r="AB40" s="1111">
        <v>1.1858515640973216E-2</v>
      </c>
      <c r="AC40" s="1274">
        <v>9780</v>
      </c>
      <c r="AD40" s="1269">
        <v>1165</v>
      </c>
      <c r="AE40" s="1270">
        <v>9.3584177520501688E-2</v>
      </c>
      <c r="AF40" s="1271">
        <v>11275</v>
      </c>
      <c r="AG40" s="1272">
        <v>0.90641582247949826</v>
      </c>
      <c r="AH40" s="1274">
        <v>12440</v>
      </c>
    </row>
    <row r="41" spans="1:34" x14ac:dyDescent="0.25">
      <c r="A41" s="1277" t="s">
        <v>1105</v>
      </c>
      <c r="B41" s="1258">
        <v>2595</v>
      </c>
      <c r="C41" s="1278">
        <v>0.6585489599188229</v>
      </c>
      <c r="D41" s="1260">
        <v>1345</v>
      </c>
      <c r="E41" s="1279">
        <v>0.34145104008117705</v>
      </c>
      <c r="F41" s="1258">
        <v>3140</v>
      </c>
      <c r="G41" s="1278">
        <v>0.79680365296803657</v>
      </c>
      <c r="H41" s="1260">
        <v>130</v>
      </c>
      <c r="I41" s="1279">
        <v>3.3485540334855401E-2</v>
      </c>
      <c r="J41" s="1262">
        <v>670</v>
      </c>
      <c r="K41" s="1279">
        <v>0.16971080669710806</v>
      </c>
      <c r="L41" s="1345">
        <v>1470</v>
      </c>
      <c r="M41" s="1278">
        <v>0.37423625254582482</v>
      </c>
      <c r="N41" s="1262">
        <v>2460</v>
      </c>
      <c r="O41" s="1279">
        <v>0.62576374745417518</v>
      </c>
      <c r="P41" s="1264">
        <v>3940</v>
      </c>
      <c r="Q41" s="1258">
        <v>2440</v>
      </c>
      <c r="R41" s="1278">
        <v>0.88173598553345389</v>
      </c>
      <c r="S41" s="1260">
        <v>325</v>
      </c>
      <c r="T41" s="1279">
        <v>0.11826401446654611</v>
      </c>
      <c r="U41" s="1265">
        <v>90</v>
      </c>
      <c r="V41" s="1280">
        <v>3.25497287522604E-2</v>
      </c>
      <c r="W41" s="1265">
        <v>100</v>
      </c>
      <c r="X41" s="1113">
        <v>3.6528028933092226E-2</v>
      </c>
      <c r="Y41" s="1265">
        <v>105</v>
      </c>
      <c r="Z41" s="1280">
        <v>3.8336347197106692E-2</v>
      </c>
      <c r="AA41" s="1265">
        <v>30</v>
      </c>
      <c r="AB41" s="1113">
        <v>1.0849909584086799E-2</v>
      </c>
      <c r="AC41" s="1264">
        <v>2765</v>
      </c>
      <c r="AD41" s="1258">
        <v>605</v>
      </c>
      <c r="AE41" s="1278">
        <v>0.15347539320142059</v>
      </c>
      <c r="AF41" s="1260">
        <v>3335</v>
      </c>
      <c r="AG41" s="1279">
        <v>0.84652460679857944</v>
      </c>
      <c r="AH41" s="1264">
        <v>3940</v>
      </c>
    </row>
    <row r="42" spans="1:34" x14ac:dyDescent="0.25">
      <c r="A42" s="1268" t="s">
        <v>154</v>
      </c>
      <c r="B42" s="1269">
        <v>3550</v>
      </c>
      <c r="C42" s="1270">
        <v>0.24472341012553456</v>
      </c>
      <c r="D42" s="1271">
        <v>10950</v>
      </c>
      <c r="E42" s="1272">
        <v>0.75527658987446544</v>
      </c>
      <c r="F42" s="1269">
        <v>14005</v>
      </c>
      <c r="G42" s="1270">
        <v>0.96606428472892814</v>
      </c>
      <c r="H42" s="1271">
        <v>135</v>
      </c>
      <c r="I42" s="1346">
        <v>9.1736791281556082E-3</v>
      </c>
      <c r="J42" s="1273">
        <v>360</v>
      </c>
      <c r="K42" s="1272">
        <v>2.4762036142916263E-2</v>
      </c>
      <c r="L42" s="1344">
        <v>4100</v>
      </c>
      <c r="M42" s="1270">
        <v>0.28271817868230426</v>
      </c>
      <c r="N42" s="1273">
        <v>10395</v>
      </c>
      <c r="O42" s="1272">
        <v>0.7172818213176958</v>
      </c>
      <c r="P42" s="1274">
        <v>14500</v>
      </c>
      <c r="Q42" s="1269">
        <v>11815</v>
      </c>
      <c r="R42" s="1270">
        <v>0.87895245889442752</v>
      </c>
      <c r="S42" s="1271">
        <v>1625</v>
      </c>
      <c r="T42" s="1272">
        <v>0.1210475411055725</v>
      </c>
      <c r="U42" s="1275">
        <v>685</v>
      </c>
      <c r="V42" s="1276">
        <v>5.0814671527416116E-2</v>
      </c>
      <c r="W42" s="1275">
        <v>545</v>
      </c>
      <c r="X42" s="1111">
        <v>4.0473179078937577E-2</v>
      </c>
      <c r="Y42" s="1275">
        <v>280</v>
      </c>
      <c r="Z42" s="1276">
        <v>2.0831783349453167E-2</v>
      </c>
      <c r="AA42" s="1275">
        <v>120</v>
      </c>
      <c r="AB42" s="1111">
        <v>8.9279071497656431E-3</v>
      </c>
      <c r="AC42" s="1274">
        <v>13440</v>
      </c>
      <c r="AD42" s="1269">
        <v>1240</v>
      </c>
      <c r="AE42" s="1270">
        <v>8.5460063457028557E-2</v>
      </c>
      <c r="AF42" s="1271">
        <v>13260</v>
      </c>
      <c r="AG42" s="1272">
        <v>0.9145399365429715</v>
      </c>
      <c r="AH42" s="1274">
        <v>14500</v>
      </c>
    </row>
    <row r="43" spans="1:34" x14ac:dyDescent="0.25">
      <c r="A43" s="1277" t="s">
        <v>1106</v>
      </c>
      <c r="B43" s="1258">
        <v>280</v>
      </c>
      <c r="C43" s="1278">
        <v>0.15503875968992248</v>
      </c>
      <c r="D43" s="1260">
        <v>1525</v>
      </c>
      <c r="E43" s="1279">
        <v>0.84496124031007747</v>
      </c>
      <c r="F43" s="1258">
        <v>1555</v>
      </c>
      <c r="G43" s="1347">
        <v>0.86109573879358048</v>
      </c>
      <c r="H43" s="1260">
        <v>45</v>
      </c>
      <c r="I43" s="1348">
        <v>2.4349750968456003E-2</v>
      </c>
      <c r="J43" s="1262">
        <v>205</v>
      </c>
      <c r="K43" s="1348">
        <v>0.11455451023796348</v>
      </c>
      <c r="L43" s="1345">
        <v>715</v>
      </c>
      <c r="M43" s="1347">
        <v>0.39899272523782875</v>
      </c>
      <c r="N43" s="1262">
        <v>1075</v>
      </c>
      <c r="O43" s="1348">
        <v>0.6010072747621712</v>
      </c>
      <c r="P43" s="1264">
        <v>1805</v>
      </c>
      <c r="Q43" s="1258">
        <v>1090</v>
      </c>
      <c r="R43" s="1347">
        <v>0.87851971037811749</v>
      </c>
      <c r="S43" s="1260">
        <v>150</v>
      </c>
      <c r="T43" s="1348">
        <v>0.12148028962188254</v>
      </c>
      <c r="U43" s="1265">
        <v>40</v>
      </c>
      <c r="V43" s="1313">
        <v>3.3762057877813507E-2</v>
      </c>
      <c r="W43" s="1265">
        <v>80</v>
      </c>
      <c r="X43" s="1113">
        <v>6.3504823151125406E-2</v>
      </c>
      <c r="Y43" s="1265">
        <v>20</v>
      </c>
      <c r="Z43" s="1313">
        <v>1.7684887459807074E-2</v>
      </c>
      <c r="AA43" s="1265">
        <v>10</v>
      </c>
      <c r="AB43" s="1113">
        <v>7.2347266881028936E-3</v>
      </c>
      <c r="AC43" s="1264">
        <v>1245</v>
      </c>
      <c r="AD43" s="1258">
        <v>195</v>
      </c>
      <c r="AE43" s="1347">
        <v>0.10908084163898117</v>
      </c>
      <c r="AF43" s="1260">
        <v>1610</v>
      </c>
      <c r="AG43" s="1348">
        <v>0.89091915836101887</v>
      </c>
      <c r="AH43" s="1264">
        <v>1805</v>
      </c>
    </row>
    <row r="44" spans="1:34" x14ac:dyDescent="0.25">
      <c r="A44" s="1268" t="s">
        <v>1107</v>
      </c>
      <c r="B44" s="1269">
        <v>1760</v>
      </c>
      <c r="C44" s="1270">
        <v>0.19214830970556163</v>
      </c>
      <c r="D44" s="1271">
        <v>7410</v>
      </c>
      <c r="E44" s="1272">
        <v>0.80785169029443837</v>
      </c>
      <c r="F44" s="1269">
        <v>3680</v>
      </c>
      <c r="G44" s="1332">
        <v>0.40135238302977422</v>
      </c>
      <c r="H44" s="1271">
        <v>1115</v>
      </c>
      <c r="I44" s="1331">
        <v>0.1216054095321191</v>
      </c>
      <c r="J44" s="1273">
        <v>4375</v>
      </c>
      <c r="K44" s="1331">
        <v>0.47704220743810666</v>
      </c>
      <c r="L44" s="1344">
        <v>3755</v>
      </c>
      <c r="M44" s="1332">
        <v>0.40955184821720642</v>
      </c>
      <c r="N44" s="1273">
        <v>5415</v>
      </c>
      <c r="O44" s="1331">
        <v>0.59044815178279364</v>
      </c>
      <c r="P44" s="1274">
        <v>9170</v>
      </c>
      <c r="Q44" s="1269">
        <v>2810</v>
      </c>
      <c r="R44" s="1332">
        <v>0.81699156240907767</v>
      </c>
      <c r="S44" s="1271">
        <v>630</v>
      </c>
      <c r="T44" s="1331">
        <v>0.18300843759092231</v>
      </c>
      <c r="U44" s="1275">
        <v>230</v>
      </c>
      <c r="V44" s="1287">
        <v>6.7190226876090747E-2</v>
      </c>
      <c r="W44" s="1275">
        <v>130</v>
      </c>
      <c r="X44" s="1111">
        <v>3.810354857475276E-2</v>
      </c>
      <c r="Y44" s="1275">
        <v>130</v>
      </c>
      <c r="Z44" s="1287">
        <v>3.7230948225712622E-2</v>
      </c>
      <c r="AA44" s="1275">
        <v>140</v>
      </c>
      <c r="AB44" s="1111">
        <v>4.0721349621873182E-2</v>
      </c>
      <c r="AC44" s="1274">
        <v>3440</v>
      </c>
      <c r="AD44" s="1269">
        <v>580</v>
      </c>
      <c r="AE44" s="1332">
        <v>6.3351870025079055E-2</v>
      </c>
      <c r="AF44" s="1271">
        <v>8590</v>
      </c>
      <c r="AG44" s="1331">
        <v>0.93664812997492097</v>
      </c>
      <c r="AH44" s="1274">
        <v>9170</v>
      </c>
    </row>
    <row r="45" spans="1:34" x14ac:dyDescent="0.25">
      <c r="A45" s="1277" t="s">
        <v>1108</v>
      </c>
      <c r="B45" s="1258">
        <v>860</v>
      </c>
      <c r="C45" s="1278">
        <v>0.54748247291268326</v>
      </c>
      <c r="D45" s="1260">
        <v>710</v>
      </c>
      <c r="E45" s="1279">
        <v>0.45251752708731674</v>
      </c>
      <c r="F45" s="1258">
        <v>1355</v>
      </c>
      <c r="G45" s="1278">
        <v>0.86415816326530615</v>
      </c>
      <c r="H45" s="1260">
        <v>60</v>
      </c>
      <c r="I45" s="1279">
        <v>3.6989795918367346E-2</v>
      </c>
      <c r="J45" s="1262">
        <v>155</v>
      </c>
      <c r="K45" s="1279">
        <v>9.8852040816326536E-2</v>
      </c>
      <c r="L45" s="1345">
        <v>650</v>
      </c>
      <c r="M45" s="1278">
        <v>0.4135290363752393</v>
      </c>
      <c r="N45" s="1262">
        <v>920</v>
      </c>
      <c r="O45" s="1279">
        <v>0.5864709636247607</v>
      </c>
      <c r="P45" s="1264">
        <v>1570</v>
      </c>
      <c r="Q45" s="1258">
        <v>890</v>
      </c>
      <c r="R45" s="1278">
        <v>0.67732115677321159</v>
      </c>
      <c r="S45" s="1260">
        <v>425</v>
      </c>
      <c r="T45" s="1279">
        <v>0.32267884322678841</v>
      </c>
      <c r="U45" s="1265">
        <v>195</v>
      </c>
      <c r="V45" s="1280">
        <v>0.14904942965779466</v>
      </c>
      <c r="W45" s="1265">
        <v>135</v>
      </c>
      <c r="X45" s="1113">
        <v>0.10190114068441064</v>
      </c>
      <c r="Y45" s="1265">
        <v>70</v>
      </c>
      <c r="Z45" s="1280">
        <v>5.1711026615969581E-2</v>
      </c>
      <c r="AA45" s="1265">
        <v>25</v>
      </c>
      <c r="AB45" s="1113">
        <v>2.0532319391634982E-2</v>
      </c>
      <c r="AC45" s="1264">
        <v>1315</v>
      </c>
      <c r="AD45" s="1258">
        <v>190</v>
      </c>
      <c r="AE45" s="1278">
        <v>0.12053571428571429</v>
      </c>
      <c r="AF45" s="1260">
        <v>1380</v>
      </c>
      <c r="AG45" s="1279">
        <v>0.8794642857142857</v>
      </c>
      <c r="AH45" s="1264">
        <v>1570</v>
      </c>
    </row>
    <row r="46" spans="1:34" x14ac:dyDescent="0.25">
      <c r="A46" s="1268" t="s">
        <v>1109</v>
      </c>
      <c r="B46" s="1269">
        <v>270</v>
      </c>
      <c r="C46" s="1270">
        <v>0.65227817745803363</v>
      </c>
      <c r="D46" s="1271">
        <v>145</v>
      </c>
      <c r="E46" s="1272">
        <v>0.34772182254196643</v>
      </c>
      <c r="F46" s="1269">
        <v>375</v>
      </c>
      <c r="G46" s="1270">
        <v>0.89928057553956831</v>
      </c>
      <c r="H46" s="1271">
        <v>20</v>
      </c>
      <c r="I46" s="1272">
        <v>5.0359712230215826E-2</v>
      </c>
      <c r="J46" s="1273">
        <v>20</v>
      </c>
      <c r="K46" s="1272">
        <v>5.0359712230215826E-2</v>
      </c>
      <c r="L46" s="1344">
        <v>220</v>
      </c>
      <c r="M46" s="1270">
        <v>0.52884615384615385</v>
      </c>
      <c r="N46" s="1273">
        <v>195</v>
      </c>
      <c r="O46" s="1272">
        <v>0.47115384615384615</v>
      </c>
      <c r="P46" s="1274">
        <v>415</v>
      </c>
      <c r="Q46" s="1269">
        <v>280</v>
      </c>
      <c r="R46" s="1270">
        <v>0.78151260504201681</v>
      </c>
      <c r="S46" s="1271">
        <v>80</v>
      </c>
      <c r="T46" s="1272">
        <v>0.21848739495798319</v>
      </c>
      <c r="U46" s="1275">
        <v>20</v>
      </c>
      <c r="V46" s="1276">
        <v>5.027932960893855E-2</v>
      </c>
      <c r="W46" s="1275">
        <v>35</v>
      </c>
      <c r="X46" s="1111">
        <v>0.10335195530726257</v>
      </c>
      <c r="Y46" s="1275">
        <v>20</v>
      </c>
      <c r="Z46" s="1276">
        <v>5.027932960893855E-2</v>
      </c>
      <c r="AA46" s="1275">
        <v>5</v>
      </c>
      <c r="AB46" s="1111">
        <v>1.6759776536312849E-2</v>
      </c>
      <c r="AC46" s="1274">
        <v>360</v>
      </c>
      <c r="AD46" s="1269">
        <v>80</v>
      </c>
      <c r="AE46" s="1270">
        <v>0.19664268585131894</v>
      </c>
      <c r="AF46" s="1271">
        <v>335</v>
      </c>
      <c r="AG46" s="1272">
        <v>0.80335731414868106</v>
      </c>
      <c r="AH46" s="1274">
        <v>415</v>
      </c>
    </row>
    <row r="47" spans="1:34" x14ac:dyDescent="0.25">
      <c r="A47" s="1349" t="s">
        <v>1110</v>
      </c>
      <c r="B47" s="1258">
        <v>2745</v>
      </c>
      <c r="C47" s="1347">
        <v>0.36143308746048475</v>
      </c>
      <c r="D47" s="1260">
        <v>4850</v>
      </c>
      <c r="E47" s="1348">
        <v>0.63856691253951525</v>
      </c>
      <c r="F47" s="1258">
        <v>7060</v>
      </c>
      <c r="G47" s="1347">
        <v>0.9297945205479452</v>
      </c>
      <c r="H47" s="1260">
        <v>85</v>
      </c>
      <c r="I47" s="1348">
        <v>1.1064278187565859E-2</v>
      </c>
      <c r="J47" s="1262">
        <v>450</v>
      </c>
      <c r="K47" s="1348">
        <v>5.9141201264488935E-2</v>
      </c>
      <c r="L47" s="1345">
        <v>1715</v>
      </c>
      <c r="M47" s="1347">
        <v>0.22590003956217855</v>
      </c>
      <c r="N47" s="1262">
        <v>5870</v>
      </c>
      <c r="O47" s="1348">
        <v>0.77409996043782148</v>
      </c>
      <c r="P47" s="1264">
        <v>7590</v>
      </c>
      <c r="Q47" s="1258">
        <v>5695</v>
      </c>
      <c r="R47" s="1347">
        <v>0.82638989693714615</v>
      </c>
      <c r="S47" s="1260">
        <v>1195</v>
      </c>
      <c r="T47" s="1348">
        <v>0.17361010306285382</v>
      </c>
      <c r="U47" s="1265">
        <v>355</v>
      </c>
      <c r="V47" s="1313">
        <v>5.1241109014370734E-2</v>
      </c>
      <c r="W47" s="1265">
        <v>580</v>
      </c>
      <c r="X47" s="1113">
        <v>8.4192190448541149E-2</v>
      </c>
      <c r="Y47" s="1265">
        <v>195</v>
      </c>
      <c r="Z47" s="1313">
        <v>2.8596312962694149E-2</v>
      </c>
      <c r="AA47" s="1265">
        <v>65</v>
      </c>
      <c r="AB47" s="1113">
        <v>9.5804906372477863E-3</v>
      </c>
      <c r="AC47" s="1264">
        <v>6890</v>
      </c>
      <c r="AD47" s="1258">
        <v>960</v>
      </c>
      <c r="AE47" s="1347">
        <v>0.12618545837723921</v>
      </c>
      <c r="AF47" s="1260">
        <v>6635</v>
      </c>
      <c r="AG47" s="1348">
        <v>0.87381454162276084</v>
      </c>
      <c r="AH47" s="1264">
        <v>7590</v>
      </c>
    </row>
    <row r="48" spans="1:34" s="448" customFormat="1" x14ac:dyDescent="0.25">
      <c r="A48" s="1204" t="s">
        <v>1111</v>
      </c>
      <c r="B48" s="1350">
        <v>16950</v>
      </c>
      <c r="C48" s="1351">
        <v>0.27715649728598524</v>
      </c>
      <c r="D48" s="1352">
        <v>44210</v>
      </c>
      <c r="E48" s="1353">
        <v>0.72284350271401476</v>
      </c>
      <c r="F48" s="1350">
        <v>49205</v>
      </c>
      <c r="G48" s="1351">
        <v>0.80452234193875383</v>
      </c>
      <c r="H48" s="1352">
        <v>2430</v>
      </c>
      <c r="I48" s="1353">
        <v>3.972990206497392E-2</v>
      </c>
      <c r="J48" s="1354">
        <v>9525</v>
      </c>
      <c r="K48" s="1353">
        <v>0.15574775599627225</v>
      </c>
      <c r="L48" s="1355">
        <v>21665</v>
      </c>
      <c r="M48" s="1351">
        <v>0.35455259540485695</v>
      </c>
      <c r="N48" s="1354">
        <v>39440</v>
      </c>
      <c r="O48" s="1353">
        <v>0.64544740459514305</v>
      </c>
      <c r="P48" s="1356">
        <v>61165</v>
      </c>
      <c r="Q48" s="1350">
        <v>39460</v>
      </c>
      <c r="R48" s="1351">
        <v>0.84645745296981922</v>
      </c>
      <c r="S48" s="1352">
        <v>7160</v>
      </c>
      <c r="T48" s="1353">
        <v>0.15354254703018083</v>
      </c>
      <c r="U48" s="1357">
        <v>2860</v>
      </c>
      <c r="V48" s="1358">
        <v>6.1297587131367293E-2</v>
      </c>
      <c r="W48" s="1357">
        <v>2460</v>
      </c>
      <c r="X48" s="1359">
        <v>5.2804289544235924E-2</v>
      </c>
      <c r="Y48" s="1357">
        <v>1200</v>
      </c>
      <c r="Z48" s="1358">
        <v>2.5758713136729224E-2</v>
      </c>
      <c r="AA48" s="1357">
        <v>645</v>
      </c>
      <c r="AB48" s="1359">
        <v>1.379088471849866E-2</v>
      </c>
      <c r="AC48" s="1356">
        <v>46625</v>
      </c>
      <c r="AD48" s="1350">
        <v>5785</v>
      </c>
      <c r="AE48" s="1351">
        <v>9.4580233793836344E-2</v>
      </c>
      <c r="AF48" s="1352">
        <v>55380</v>
      </c>
      <c r="AG48" s="1353">
        <v>0.9054197662061636</v>
      </c>
      <c r="AH48" s="1356">
        <v>61165</v>
      </c>
    </row>
    <row r="49" spans="1:34" s="448" customFormat="1" x14ac:dyDescent="0.25">
      <c r="A49" s="1360" t="s">
        <v>470</v>
      </c>
      <c r="B49" s="1335">
        <v>31355</v>
      </c>
      <c r="C49" s="1361">
        <v>0.25967335851056783</v>
      </c>
      <c r="D49" s="1339">
        <v>89390</v>
      </c>
      <c r="E49" s="1362">
        <v>0.74032664148943217</v>
      </c>
      <c r="F49" s="1335">
        <v>105655</v>
      </c>
      <c r="G49" s="1361">
        <v>0.87504140992513091</v>
      </c>
      <c r="H49" s="1339">
        <v>3740</v>
      </c>
      <c r="I49" s="1362">
        <v>3.0966342012853639E-2</v>
      </c>
      <c r="J49" s="1337">
        <v>11350</v>
      </c>
      <c r="K49" s="1362">
        <v>9.3992248062015504E-2</v>
      </c>
      <c r="L49" s="1363">
        <v>41945</v>
      </c>
      <c r="M49" s="1361">
        <v>0.34767651983620418</v>
      </c>
      <c r="N49" s="1337">
        <v>78695</v>
      </c>
      <c r="O49" s="1362">
        <v>0.65232348016379582</v>
      </c>
      <c r="P49" s="1340">
        <v>120745</v>
      </c>
      <c r="Q49" s="1335">
        <v>84445</v>
      </c>
      <c r="R49" s="1361">
        <v>0.83611556664488407</v>
      </c>
      <c r="S49" s="1339">
        <v>16550</v>
      </c>
      <c r="T49" s="1362">
        <v>0.16388443335511593</v>
      </c>
      <c r="U49" s="1341">
        <v>6940</v>
      </c>
      <c r="V49" s="1364">
        <v>6.8697528908601299E-2</v>
      </c>
      <c r="W49" s="1341">
        <v>6145</v>
      </c>
      <c r="X49" s="1343">
        <v>6.0826865198796133E-2</v>
      </c>
      <c r="Y49" s="1341">
        <v>2300</v>
      </c>
      <c r="Z49" s="1364">
        <v>2.27803738317757E-2</v>
      </c>
      <c r="AA49" s="1341">
        <v>1180</v>
      </c>
      <c r="AB49" s="1343">
        <v>1.1662442578805639E-2</v>
      </c>
      <c r="AC49" s="1340">
        <v>101010</v>
      </c>
      <c r="AD49" s="1335">
        <v>10845</v>
      </c>
      <c r="AE49" s="1361">
        <v>8.9800076193000178E-2</v>
      </c>
      <c r="AF49" s="1339">
        <v>109905</v>
      </c>
      <c r="AG49" s="1362">
        <v>0.91019992380699977</v>
      </c>
      <c r="AH49" s="1340">
        <v>120745</v>
      </c>
    </row>
    <row r="51" spans="1:34" x14ac:dyDescent="0.25">
      <c r="A51" s="98" t="s">
        <v>1028</v>
      </c>
    </row>
    <row r="52" spans="1:34" x14ac:dyDescent="0.25">
      <c r="A52" s="1064" t="s">
        <v>1000</v>
      </c>
    </row>
    <row r="53" spans="1:34" x14ac:dyDescent="0.25">
      <c r="A53" s="447" t="s">
        <v>1001</v>
      </c>
    </row>
    <row r="54" spans="1:34" x14ac:dyDescent="0.25">
      <c r="A54"/>
    </row>
    <row r="55" spans="1:34" s="23" customFormat="1" x14ac:dyDescent="0.25">
      <c r="A55" s="697" t="s">
        <v>135</v>
      </c>
      <c r="B55" s="199"/>
    </row>
    <row r="56" spans="1:34" x14ac:dyDescent="0.25">
      <c r="A56" s="23"/>
    </row>
    <row r="57" spans="1:34" x14ac:dyDescent="0.25">
      <c r="A57" s="447"/>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54" location="Index!A1" display="Back to index" xr:uid="{EA94CDC1-ECCD-474E-AE1B-745A0B64659C}"/>
    <hyperlink ref="A55" location="Index!A1" display="Back to index" xr:uid="{B33FF4CE-FA7D-45B9-8A0D-93CD12DA0A26}"/>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4BD3-1234-466A-82CE-2A1C10797136}">
  <dimension ref="A1:G19"/>
  <sheetViews>
    <sheetView showGridLines="0" workbookViewId="0">
      <selection activeCell="A26" sqref="A26"/>
    </sheetView>
  </sheetViews>
  <sheetFormatPr defaultColWidth="8.85546875" defaultRowHeight="15" x14ac:dyDescent="0.25"/>
  <cols>
    <col min="1" max="1" width="39.42578125" customWidth="1"/>
    <col min="10" max="10" width="11.7109375" bestFit="1" customWidth="1"/>
    <col min="11" max="11" width="9" bestFit="1" customWidth="1"/>
    <col min="12" max="12" width="14.85546875" bestFit="1" customWidth="1"/>
    <col min="13" max="13" width="20.85546875" bestFit="1" customWidth="1"/>
  </cols>
  <sheetData>
    <row r="1" spans="1:7" x14ac:dyDescent="0.25">
      <c r="A1" s="1051" t="s">
        <v>2337</v>
      </c>
      <c r="B1" s="23"/>
    </row>
    <row r="2" spans="1:7" x14ac:dyDescent="0.25">
      <c r="A2" s="83"/>
      <c r="B2" s="23"/>
    </row>
    <row r="3" spans="1:7" x14ac:dyDescent="0.25">
      <c r="A3" s="1126" t="s">
        <v>1050</v>
      </c>
      <c r="B3" s="1365" t="s">
        <v>150</v>
      </c>
    </row>
    <row r="4" spans="1:7" x14ac:dyDescent="0.25">
      <c r="A4" s="1242" t="s">
        <v>1051</v>
      </c>
      <c r="B4" s="1366">
        <v>0.12280407684351267</v>
      </c>
    </row>
    <row r="5" spans="1:7" x14ac:dyDescent="0.25">
      <c r="A5" s="1243" t="s">
        <v>274</v>
      </c>
      <c r="B5" s="1367">
        <v>0.20614388330382943</v>
      </c>
    </row>
    <row r="6" spans="1:7" x14ac:dyDescent="0.25">
      <c r="A6" s="1242" t="s">
        <v>1053</v>
      </c>
      <c r="B6" s="1366">
        <v>0.14829515356496015</v>
      </c>
    </row>
    <row r="7" spans="1:7" x14ac:dyDescent="0.25">
      <c r="A7" s="1243" t="s">
        <v>1054</v>
      </c>
      <c r="B7" s="1367">
        <v>5.8433355312762975E-2</v>
      </c>
    </row>
    <row r="8" spans="1:7" x14ac:dyDescent="0.25">
      <c r="A8" s="1242" t="s">
        <v>1055</v>
      </c>
      <c r="B8" s="1366">
        <v>0.17397195549369923</v>
      </c>
    </row>
    <row r="9" spans="1:7" x14ac:dyDescent="0.25">
      <c r="A9" s="1243" t="s">
        <v>1056</v>
      </c>
      <c r="B9" s="1367">
        <v>0.17397195549369923</v>
      </c>
    </row>
    <row r="10" spans="1:7" x14ac:dyDescent="0.25">
      <c r="A10" s="1242" t="s">
        <v>1057</v>
      </c>
      <c r="B10" s="1366">
        <v>7.4535964401500482E-2</v>
      </c>
    </row>
    <row r="11" spans="1:7" x14ac:dyDescent="0.25">
      <c r="A11" s="1243" t="s">
        <v>1059</v>
      </c>
      <c r="B11" s="1367">
        <v>0.11366616302818523</v>
      </c>
    </row>
    <row r="12" spans="1:7" x14ac:dyDescent="0.25">
      <c r="A12" s="1242" t="s">
        <v>1121</v>
      </c>
      <c r="B12" s="1366">
        <v>2.8411284383255051E-2</v>
      </c>
    </row>
    <row r="13" spans="1:7" x14ac:dyDescent="0.25">
      <c r="A13" s="23"/>
      <c r="B13" s="23"/>
    </row>
    <row r="14" spans="1:7" x14ac:dyDescent="0.25">
      <c r="A14" s="98" t="s">
        <v>1028</v>
      </c>
      <c r="B14" s="23"/>
    </row>
    <row r="15" spans="1:7" x14ac:dyDescent="0.25">
      <c r="A15" s="1064" t="s">
        <v>1000</v>
      </c>
    </row>
    <row r="16" spans="1:7" x14ac:dyDescent="0.25">
      <c r="A16" s="447" t="s">
        <v>1001</v>
      </c>
      <c r="B16" s="199"/>
      <c r="C16" s="23"/>
      <c r="D16" s="23"/>
      <c r="E16" s="23"/>
      <c r="F16" s="23"/>
      <c r="G16" s="23"/>
    </row>
    <row r="18" spans="1:1" x14ac:dyDescent="0.25">
      <c r="A18" s="697" t="s">
        <v>135</v>
      </c>
    </row>
    <row r="19" spans="1:1" x14ac:dyDescent="0.25">
      <c r="A19" s="23"/>
    </row>
  </sheetData>
  <hyperlinks>
    <hyperlink ref="A16:B16" location="Index!A1" display="Back to index" xr:uid="{D63B949F-476A-4E30-9BED-D7EA27ACF17D}"/>
    <hyperlink ref="A17" location="Index!A1" display="Back to index" xr:uid="{EFA5E05E-D194-4016-8CBE-2FD87D99B267}"/>
    <hyperlink ref="A18" location="Index!A1" display="Back to index" xr:uid="{E629BFB7-5921-457E-B5DF-828F91367CE9}"/>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AC4A-0BC7-49FE-9D48-676D0A6416EA}">
  <dimension ref="A1:B17"/>
  <sheetViews>
    <sheetView showGridLines="0" workbookViewId="0"/>
  </sheetViews>
  <sheetFormatPr defaultColWidth="8.85546875" defaultRowHeight="15" x14ac:dyDescent="0.25"/>
  <cols>
    <col min="1" max="1" width="38.85546875" customWidth="1"/>
    <col min="2" max="2" width="7.85546875" customWidth="1"/>
  </cols>
  <sheetData>
    <row r="1" spans="1:2" x14ac:dyDescent="0.25">
      <c r="A1" s="1051" t="s">
        <v>2338</v>
      </c>
      <c r="B1" s="23"/>
    </row>
    <row r="2" spans="1:2" x14ac:dyDescent="0.25">
      <c r="A2" s="23"/>
      <c r="B2" s="23"/>
    </row>
    <row r="3" spans="1:2" x14ac:dyDescent="0.25">
      <c r="A3" s="1126" t="s">
        <v>1050</v>
      </c>
      <c r="B3" s="1365" t="s">
        <v>150</v>
      </c>
    </row>
    <row r="4" spans="1:2" x14ac:dyDescent="0.25">
      <c r="A4" s="1242" t="s">
        <v>1051</v>
      </c>
      <c r="B4" s="1366">
        <v>0.27024159024186289</v>
      </c>
    </row>
    <row r="5" spans="1:2" x14ac:dyDescent="0.25">
      <c r="A5" s="1243" t="s">
        <v>1052</v>
      </c>
      <c r="B5" s="1367">
        <v>9.7935848610719786E-2</v>
      </c>
    </row>
    <row r="6" spans="1:2" x14ac:dyDescent="0.25">
      <c r="A6" s="1242" t="s">
        <v>1053</v>
      </c>
      <c r="B6" s="1366">
        <v>0.13221794021141423</v>
      </c>
    </row>
    <row r="7" spans="1:2" x14ac:dyDescent="0.25">
      <c r="A7" s="1243" t="s">
        <v>1055</v>
      </c>
      <c r="B7" s="1367">
        <v>0.21328655438507202</v>
      </c>
    </row>
    <row r="8" spans="1:2" x14ac:dyDescent="0.25">
      <c r="A8" s="1242" t="s">
        <v>1057</v>
      </c>
      <c r="B8" s="1366">
        <v>0.11408503831086794</v>
      </c>
    </row>
    <row r="9" spans="1:2" x14ac:dyDescent="0.25">
      <c r="A9" s="1243" t="s">
        <v>1059</v>
      </c>
      <c r="B9" s="1367">
        <v>8.9255687550558557E-2</v>
      </c>
    </row>
    <row r="10" spans="1:2" x14ac:dyDescent="0.25">
      <c r="A10" s="1242" t="s">
        <v>1058</v>
      </c>
      <c r="B10" s="1366">
        <v>8.2977340689504755E-2</v>
      </c>
    </row>
    <row r="12" spans="1:2" x14ac:dyDescent="0.25">
      <c r="A12" s="98" t="s">
        <v>1028</v>
      </c>
    </row>
    <row r="13" spans="1:2" x14ac:dyDescent="0.25">
      <c r="A13" s="1064" t="s">
        <v>1000</v>
      </c>
    </row>
    <row r="14" spans="1:2" s="23" customFormat="1" x14ac:dyDescent="0.25">
      <c r="A14" s="447" t="s">
        <v>1001</v>
      </c>
      <c r="B14" s="199"/>
    </row>
    <row r="16" spans="1:2" x14ac:dyDescent="0.25">
      <c r="A16" s="697" t="s">
        <v>135</v>
      </c>
    </row>
    <row r="17" spans="1:1" x14ac:dyDescent="0.25">
      <c r="A17" s="23"/>
    </row>
  </sheetData>
  <hyperlinks>
    <hyperlink ref="A14:B14" location="Index!A1" display="Back to index" xr:uid="{9D6FF2CF-44A4-4661-9733-43F50A0FC17E}"/>
    <hyperlink ref="A15" location="Index!A1" display="Back to index" xr:uid="{31EB9CA1-94D0-45E8-B8F8-0F7F23026CDA}"/>
    <hyperlink ref="A16" location="Index!A1" display="Back to index" xr:uid="{6B0698A9-D093-4AB5-9D18-E2ACC40B6FF1}"/>
  </hyperlink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134F-F1F4-43CA-964B-C32FB6D7EF55}">
  <dimension ref="A1:AH56"/>
  <sheetViews>
    <sheetView showGridLines="0" zoomScaleNormal="100" workbookViewId="0">
      <pane xSplit="1" ySplit="6" topLeftCell="B7" activePane="bottomRight" state="frozen"/>
      <selection pane="topRight"/>
      <selection pane="bottomLeft"/>
      <selection pane="bottomRight" activeCell="C56" sqref="C56"/>
    </sheetView>
  </sheetViews>
  <sheetFormatPr defaultColWidth="16.7109375" defaultRowHeight="15" x14ac:dyDescent="0.25"/>
  <cols>
    <col min="1" max="1" width="45.7109375" style="449" customWidth="1"/>
    <col min="2" max="16384" width="16.7109375" style="449"/>
  </cols>
  <sheetData>
    <row r="1" spans="1:34" x14ac:dyDescent="0.25">
      <c r="A1" s="1368" t="s">
        <v>2339</v>
      </c>
    </row>
    <row r="2" spans="1:34" x14ac:dyDescent="0.25">
      <c r="A2" s="1369"/>
    </row>
    <row r="3" spans="1:34" s="1104" customFormat="1" ht="30" customHeight="1" x14ac:dyDescent="0.25">
      <c r="A3" s="3366"/>
      <c r="B3" s="3694" t="s">
        <v>1060</v>
      </c>
      <c r="C3" s="3694"/>
      <c r="D3" s="3694"/>
      <c r="E3" s="3694"/>
      <c r="F3" s="3694" t="s">
        <v>1061</v>
      </c>
      <c r="G3" s="3694"/>
      <c r="H3" s="3694"/>
      <c r="I3" s="3694"/>
      <c r="J3" s="3694"/>
      <c r="K3" s="3694"/>
      <c r="L3" s="3694" t="s">
        <v>1062</v>
      </c>
      <c r="M3" s="3694"/>
      <c r="N3" s="3694"/>
      <c r="O3" s="3694"/>
      <c r="P3" s="3733" t="s">
        <v>165</v>
      </c>
      <c r="Q3" s="3694" t="s">
        <v>1122</v>
      </c>
      <c r="R3" s="3694"/>
      <c r="S3" s="3694"/>
      <c r="T3" s="3694"/>
      <c r="U3" s="3694"/>
      <c r="V3" s="3694"/>
      <c r="W3" s="3694"/>
      <c r="X3" s="3694"/>
      <c r="Y3" s="3694"/>
      <c r="Z3" s="3694"/>
      <c r="AA3" s="3694"/>
      <c r="AB3" s="3694"/>
      <c r="AC3" s="3733" t="s">
        <v>165</v>
      </c>
      <c r="AD3" s="3694" t="s">
        <v>1064</v>
      </c>
      <c r="AE3" s="3694"/>
      <c r="AF3" s="3694"/>
      <c r="AG3" s="3694"/>
      <c r="AH3" s="3733" t="s">
        <v>165</v>
      </c>
    </row>
    <row r="4" spans="1:34" s="1104" customFormat="1" ht="30" customHeight="1" x14ac:dyDescent="0.25">
      <c r="A4" s="3367"/>
      <c r="B4" s="3733" t="s">
        <v>1021</v>
      </c>
      <c r="C4" s="3733"/>
      <c r="D4" s="3733" t="s">
        <v>1019</v>
      </c>
      <c r="E4" s="3733"/>
      <c r="F4" s="3733" t="s">
        <v>318</v>
      </c>
      <c r="G4" s="3733"/>
      <c r="H4" s="3733" t="s">
        <v>1065</v>
      </c>
      <c r="I4" s="3733"/>
      <c r="J4" s="3733" t="s">
        <v>1066</v>
      </c>
      <c r="K4" s="3733"/>
      <c r="L4" s="3733" t="s">
        <v>440</v>
      </c>
      <c r="M4" s="3733"/>
      <c r="N4" s="3733" t="s">
        <v>441</v>
      </c>
      <c r="O4" s="3733"/>
      <c r="P4" s="3733"/>
      <c r="Q4" s="3733" t="s">
        <v>400</v>
      </c>
      <c r="R4" s="3733"/>
      <c r="S4" s="3733" t="s">
        <v>401</v>
      </c>
      <c r="T4" s="3733"/>
      <c r="U4" s="3735" t="s">
        <v>1040</v>
      </c>
      <c r="V4" s="3735"/>
      <c r="W4" s="3735" t="s">
        <v>1039</v>
      </c>
      <c r="X4" s="3735"/>
      <c r="Y4" s="3735" t="s">
        <v>1041</v>
      </c>
      <c r="Z4" s="3735"/>
      <c r="AA4" s="3735" t="s">
        <v>1042</v>
      </c>
      <c r="AB4" s="3735"/>
      <c r="AC4" s="3733"/>
      <c r="AD4" s="3733" t="s">
        <v>1067</v>
      </c>
      <c r="AE4" s="3733"/>
      <c r="AF4" s="3733" t="s">
        <v>1068</v>
      </c>
      <c r="AG4" s="3733"/>
      <c r="AH4" s="3733"/>
    </row>
    <row r="5" spans="1:34" s="1122" customFormat="1" x14ac:dyDescent="0.25">
      <c r="B5" s="1371" t="s">
        <v>151</v>
      </c>
      <c r="C5" s="1371" t="s">
        <v>150</v>
      </c>
      <c r="D5" s="1371" t="s">
        <v>151</v>
      </c>
      <c r="E5" s="1371" t="s">
        <v>150</v>
      </c>
      <c r="F5" s="1372" t="s">
        <v>151</v>
      </c>
      <c r="G5" s="1371" t="s">
        <v>150</v>
      </c>
      <c r="H5" s="1371" t="s">
        <v>151</v>
      </c>
      <c r="I5" s="1371" t="s">
        <v>150</v>
      </c>
      <c r="J5" s="1371" t="s">
        <v>151</v>
      </c>
      <c r="K5" s="1371" t="s">
        <v>150</v>
      </c>
      <c r="L5" s="1373" t="s">
        <v>151</v>
      </c>
      <c r="M5" s="1372" t="s">
        <v>150</v>
      </c>
      <c r="N5" s="1371" t="s">
        <v>151</v>
      </c>
      <c r="O5" s="1374" t="s">
        <v>150</v>
      </c>
      <c r="P5" s="1249" t="s">
        <v>151</v>
      </c>
      <c r="Q5" s="1246" t="s">
        <v>151</v>
      </c>
      <c r="R5" s="1246" t="s">
        <v>150</v>
      </c>
      <c r="S5" s="1246" t="s">
        <v>151</v>
      </c>
      <c r="T5" s="1246" t="s">
        <v>150</v>
      </c>
      <c r="U5" s="1248" t="s">
        <v>151</v>
      </c>
      <c r="V5" s="1248" t="s">
        <v>150</v>
      </c>
      <c r="W5" s="1248" t="s">
        <v>151</v>
      </c>
      <c r="X5" s="1248" t="s">
        <v>150</v>
      </c>
      <c r="Y5" s="1248" t="s">
        <v>151</v>
      </c>
      <c r="Z5" s="1248" t="s">
        <v>150</v>
      </c>
      <c r="AA5" s="1248" t="s">
        <v>151</v>
      </c>
      <c r="AB5" s="1248" t="s">
        <v>150</v>
      </c>
      <c r="AC5" s="1249" t="s">
        <v>151</v>
      </c>
      <c r="AD5" s="1246" t="s">
        <v>151</v>
      </c>
      <c r="AE5" s="1246" t="s">
        <v>150</v>
      </c>
      <c r="AF5" s="1247" t="s">
        <v>151</v>
      </c>
      <c r="AG5" s="1247" t="s">
        <v>150</v>
      </c>
      <c r="AH5" s="1249" t="s">
        <v>151</v>
      </c>
    </row>
    <row r="6" spans="1:34" x14ac:dyDescent="0.25">
      <c r="A6" s="1375" t="s">
        <v>1069</v>
      </c>
      <c r="B6" s="1375"/>
      <c r="C6" s="1375"/>
      <c r="D6" s="1375"/>
      <c r="E6" s="1375"/>
      <c r="F6" s="1375"/>
      <c r="G6" s="1375"/>
      <c r="H6" s="1375"/>
      <c r="I6" s="1375"/>
      <c r="J6" s="1375"/>
      <c r="K6" s="1375"/>
      <c r="L6" s="1370"/>
      <c r="M6" s="1376"/>
      <c r="N6" s="1377"/>
      <c r="O6" s="1378"/>
      <c r="P6" s="1379"/>
      <c r="Q6" s="1377"/>
      <c r="R6" s="1377"/>
      <c r="S6" s="1377"/>
      <c r="T6" s="1377"/>
      <c r="U6" s="1380"/>
      <c r="V6" s="1380"/>
      <c r="W6" s="1380"/>
      <c r="X6" s="1380"/>
      <c r="Y6" s="1380"/>
      <c r="Z6" s="1380"/>
      <c r="AA6" s="1380"/>
      <c r="AB6" s="1380"/>
      <c r="AC6" s="1379"/>
      <c r="AD6" s="1377"/>
      <c r="AE6" s="1377"/>
      <c r="AF6" s="1378"/>
      <c r="AG6" s="1378"/>
      <c r="AH6" s="1379"/>
    </row>
    <row r="7" spans="1:34" x14ac:dyDescent="0.25">
      <c r="A7" s="1381" t="s">
        <v>1070</v>
      </c>
      <c r="B7" s="1382">
        <v>1135</v>
      </c>
      <c r="C7" s="1383">
        <v>0.62679162072767369</v>
      </c>
      <c r="D7" s="1384">
        <v>675</v>
      </c>
      <c r="E7" s="1385">
        <v>0.37320837927232636</v>
      </c>
      <c r="F7" s="1382">
        <v>1125</v>
      </c>
      <c r="G7" s="1386">
        <v>0.62072767364939363</v>
      </c>
      <c r="H7" s="1384">
        <v>205</v>
      </c>
      <c r="I7" s="1385">
        <v>0.11356119073869901</v>
      </c>
      <c r="J7" s="1384">
        <v>480</v>
      </c>
      <c r="K7" s="1385">
        <v>0.2657111356119074</v>
      </c>
      <c r="L7" s="1387">
        <v>715</v>
      </c>
      <c r="M7" s="1386">
        <v>0.39492553778268064</v>
      </c>
      <c r="N7" s="1384">
        <v>1095</v>
      </c>
      <c r="O7" s="1385">
        <v>0.60507446221731931</v>
      </c>
      <c r="P7" s="1388">
        <v>1815</v>
      </c>
      <c r="Q7" s="1382">
        <v>1020</v>
      </c>
      <c r="R7" s="1386">
        <v>0.91218637992831542</v>
      </c>
      <c r="S7" s="1384">
        <v>100</v>
      </c>
      <c r="T7" s="1385">
        <v>8.7813620071684584E-2</v>
      </c>
      <c r="U7" s="1389">
        <v>25</v>
      </c>
      <c r="V7" s="1390">
        <v>2.4193548387096774E-2</v>
      </c>
      <c r="W7" s="1389">
        <v>35</v>
      </c>
      <c r="X7" s="1390">
        <v>3.3154121863799284E-2</v>
      </c>
      <c r="Y7" s="1389">
        <v>20</v>
      </c>
      <c r="Z7" s="1390">
        <v>1.7025089605734768E-2</v>
      </c>
      <c r="AA7" s="1389">
        <v>15</v>
      </c>
      <c r="AB7" s="1391">
        <v>1.3440860215053764E-2</v>
      </c>
      <c r="AC7" s="1388">
        <v>1115</v>
      </c>
      <c r="AD7" s="1382">
        <v>200</v>
      </c>
      <c r="AE7" s="1386">
        <v>0.10909090909090909</v>
      </c>
      <c r="AF7" s="1384">
        <v>1615</v>
      </c>
      <c r="AG7" s="1385">
        <v>0.89090909090909087</v>
      </c>
      <c r="AH7" s="1388">
        <v>1815</v>
      </c>
    </row>
    <row r="8" spans="1:34" x14ac:dyDescent="0.25">
      <c r="A8" s="1392" t="s">
        <v>1071</v>
      </c>
      <c r="B8" s="1393">
        <v>6130</v>
      </c>
      <c r="C8" s="1394">
        <v>0.66673920139266674</v>
      </c>
      <c r="D8" s="1395">
        <v>3065</v>
      </c>
      <c r="E8" s="1396">
        <v>0.33326079860733326</v>
      </c>
      <c r="F8" s="1393">
        <v>5395</v>
      </c>
      <c r="G8" s="1397">
        <v>0.58720487433358726</v>
      </c>
      <c r="H8" s="1395">
        <v>630</v>
      </c>
      <c r="I8" s="1396">
        <v>6.8545316070068543E-2</v>
      </c>
      <c r="J8" s="1395">
        <v>3165</v>
      </c>
      <c r="K8" s="1396">
        <v>0.34424980959634427</v>
      </c>
      <c r="L8" s="1398">
        <v>4905</v>
      </c>
      <c r="M8" s="1397">
        <v>0.53400805310697574</v>
      </c>
      <c r="N8" s="1399">
        <v>4280</v>
      </c>
      <c r="O8" s="1396">
        <v>0.46599194689302426</v>
      </c>
      <c r="P8" s="1400">
        <v>9190</v>
      </c>
      <c r="Q8" s="1401">
        <v>4045</v>
      </c>
      <c r="R8" s="1397">
        <v>0.76316286091715413</v>
      </c>
      <c r="S8" s="1399">
        <v>1255</v>
      </c>
      <c r="T8" s="1396">
        <v>0.23683713908284582</v>
      </c>
      <c r="U8" s="1402">
        <v>500</v>
      </c>
      <c r="V8" s="1403">
        <v>9.4546140781279486E-2</v>
      </c>
      <c r="W8" s="1402">
        <v>435</v>
      </c>
      <c r="X8" s="1403">
        <v>8.2468390262313646E-2</v>
      </c>
      <c r="Y8" s="1402">
        <v>200</v>
      </c>
      <c r="Z8" s="1403">
        <v>3.7365540668050576E-2</v>
      </c>
      <c r="AA8" s="1402">
        <v>120</v>
      </c>
      <c r="AB8" s="1403">
        <v>2.2457067371202115E-2</v>
      </c>
      <c r="AC8" s="1400">
        <v>5300</v>
      </c>
      <c r="AD8" s="1401">
        <v>675</v>
      </c>
      <c r="AE8" s="1397">
        <v>7.3215839860748477E-2</v>
      </c>
      <c r="AF8" s="1399">
        <v>8520</v>
      </c>
      <c r="AG8" s="1396">
        <v>0.92678416013925158</v>
      </c>
      <c r="AH8" s="1400">
        <v>9190</v>
      </c>
    </row>
    <row r="9" spans="1:34" x14ac:dyDescent="0.25">
      <c r="A9" s="1404" t="s">
        <v>1072</v>
      </c>
      <c r="B9" s="1405">
        <v>12525</v>
      </c>
      <c r="C9" s="1406">
        <v>0.68220685147867766</v>
      </c>
      <c r="D9" s="1407">
        <v>5835</v>
      </c>
      <c r="E9" s="1408">
        <v>0.31779314852132234</v>
      </c>
      <c r="F9" s="1405">
        <v>14575</v>
      </c>
      <c r="G9" s="1409">
        <v>0.79369315396764883</v>
      </c>
      <c r="H9" s="1407">
        <v>1365</v>
      </c>
      <c r="I9" s="1408">
        <v>7.4287892816295414E-2</v>
      </c>
      <c r="J9" s="1407">
        <v>2425</v>
      </c>
      <c r="K9" s="1408">
        <v>0.13201895321605578</v>
      </c>
      <c r="L9" s="1387">
        <v>5515</v>
      </c>
      <c r="M9" s="1409">
        <v>0.30064326210204972</v>
      </c>
      <c r="N9" s="1384">
        <v>12830</v>
      </c>
      <c r="O9" s="1408">
        <v>0.69935673789795028</v>
      </c>
      <c r="P9" s="1388">
        <v>18360</v>
      </c>
      <c r="Q9" s="1382">
        <v>11370</v>
      </c>
      <c r="R9" s="1409">
        <v>0.80022517767926249</v>
      </c>
      <c r="S9" s="1384">
        <v>2840</v>
      </c>
      <c r="T9" s="1408">
        <v>0.19977482232073746</v>
      </c>
      <c r="U9" s="1389">
        <v>1135</v>
      </c>
      <c r="V9" s="1410">
        <v>8.0014074595355381E-2</v>
      </c>
      <c r="W9" s="1389">
        <v>950</v>
      </c>
      <c r="X9" s="1410">
        <v>6.6713581984517947E-2</v>
      </c>
      <c r="Y9" s="1389">
        <v>570</v>
      </c>
      <c r="Z9" s="1410">
        <v>3.9971850809289236E-2</v>
      </c>
      <c r="AA9" s="1389">
        <v>185</v>
      </c>
      <c r="AB9" s="1410">
        <v>1.3019000703729768E-2</v>
      </c>
      <c r="AC9" s="1388">
        <v>14210</v>
      </c>
      <c r="AD9" s="1382">
        <v>2440</v>
      </c>
      <c r="AE9" s="1409">
        <v>0.13282866790110009</v>
      </c>
      <c r="AF9" s="1384">
        <v>15925</v>
      </c>
      <c r="AG9" s="1408">
        <v>0.86717133209889985</v>
      </c>
      <c r="AH9" s="1388">
        <v>18360</v>
      </c>
    </row>
    <row r="10" spans="1:34" x14ac:dyDescent="0.25">
      <c r="A10" s="1392" t="s">
        <v>1073</v>
      </c>
      <c r="B10" s="1393">
        <v>6945</v>
      </c>
      <c r="C10" s="1394">
        <v>0.77364375626601312</v>
      </c>
      <c r="D10" s="1395">
        <v>2030</v>
      </c>
      <c r="E10" s="1396">
        <v>0.22635624373398686</v>
      </c>
      <c r="F10" s="1393">
        <v>4670</v>
      </c>
      <c r="G10" s="1397">
        <v>0.52021833574690879</v>
      </c>
      <c r="H10" s="1395">
        <v>940</v>
      </c>
      <c r="I10" s="1396">
        <v>0.10448925030633842</v>
      </c>
      <c r="J10" s="1395">
        <v>3370</v>
      </c>
      <c r="K10" s="1396">
        <v>0.37529241394675283</v>
      </c>
      <c r="L10" s="1398">
        <v>6495</v>
      </c>
      <c r="M10" s="1397">
        <v>0.72403031654034777</v>
      </c>
      <c r="N10" s="1399">
        <v>2475</v>
      </c>
      <c r="O10" s="1396">
        <v>0.27596968345965223</v>
      </c>
      <c r="P10" s="1400">
        <v>8975</v>
      </c>
      <c r="Q10" s="1401">
        <v>2930</v>
      </c>
      <c r="R10" s="1397">
        <v>0.65335712692393488</v>
      </c>
      <c r="S10" s="1399">
        <v>1555</v>
      </c>
      <c r="T10" s="1396">
        <v>0.34664287307606512</v>
      </c>
      <c r="U10" s="1402">
        <v>670</v>
      </c>
      <c r="V10" s="1403">
        <v>0.14967655587776044</v>
      </c>
      <c r="W10" s="1402">
        <v>625</v>
      </c>
      <c r="X10" s="1403">
        <v>0.13919250501896052</v>
      </c>
      <c r="Y10" s="1402">
        <v>160</v>
      </c>
      <c r="Z10" s="1403">
        <v>3.5244256078518846E-2</v>
      </c>
      <c r="AA10" s="1402">
        <v>100</v>
      </c>
      <c r="AB10" s="1403">
        <v>2.252955610082534E-2</v>
      </c>
      <c r="AC10" s="1400">
        <v>4485</v>
      </c>
      <c r="AD10" s="1401">
        <v>675</v>
      </c>
      <c r="AE10" s="1397">
        <v>7.5080761947198399E-2</v>
      </c>
      <c r="AF10" s="1399">
        <v>8305</v>
      </c>
      <c r="AG10" s="1396">
        <v>0.92491923805280163</v>
      </c>
      <c r="AH10" s="1400">
        <v>8975</v>
      </c>
    </row>
    <row r="11" spans="1:34" x14ac:dyDescent="0.25">
      <c r="A11" s="1277" t="s">
        <v>1074</v>
      </c>
      <c r="B11" s="1405">
        <v>13995</v>
      </c>
      <c r="C11" s="1406">
        <v>0.81725265739983644</v>
      </c>
      <c r="D11" s="1407">
        <v>3130</v>
      </c>
      <c r="E11" s="1408">
        <v>0.18274734260016354</v>
      </c>
      <c r="F11" s="1405">
        <v>5890</v>
      </c>
      <c r="G11" s="1409">
        <v>0.34394346454853403</v>
      </c>
      <c r="H11" s="1407">
        <v>2345</v>
      </c>
      <c r="I11" s="1408">
        <v>0.13695829926410466</v>
      </c>
      <c r="J11" s="1407">
        <v>8890</v>
      </c>
      <c r="K11" s="1408">
        <v>0.51909823618736128</v>
      </c>
      <c r="L11" s="1387">
        <v>12585</v>
      </c>
      <c r="M11" s="1409">
        <v>0.73578067457765828</v>
      </c>
      <c r="N11" s="1384">
        <v>4520</v>
      </c>
      <c r="O11" s="1408">
        <v>0.26421932542234172</v>
      </c>
      <c r="P11" s="1388">
        <v>17120</v>
      </c>
      <c r="Q11" s="1382">
        <v>3850</v>
      </c>
      <c r="R11" s="1409">
        <v>0.67295927285439605</v>
      </c>
      <c r="S11" s="1384">
        <v>1870</v>
      </c>
      <c r="T11" s="1408">
        <v>0.32704072714560389</v>
      </c>
      <c r="U11" s="1389">
        <v>830</v>
      </c>
      <c r="V11" s="1410">
        <v>0.14542912078307987</v>
      </c>
      <c r="W11" s="1389">
        <v>630</v>
      </c>
      <c r="X11" s="1410">
        <v>0.11012060828526482</v>
      </c>
      <c r="Y11" s="1389">
        <v>215</v>
      </c>
      <c r="Z11" s="1410">
        <v>3.7755637126376508E-2</v>
      </c>
      <c r="AA11" s="1389">
        <v>195</v>
      </c>
      <c r="AB11" s="1410">
        <v>3.3735360950882712E-2</v>
      </c>
      <c r="AC11" s="1388">
        <v>5720</v>
      </c>
      <c r="AD11" s="1382">
        <v>740</v>
      </c>
      <c r="AE11" s="1409">
        <v>4.3336058871627149E-2</v>
      </c>
      <c r="AF11" s="1384">
        <v>16380</v>
      </c>
      <c r="AG11" s="1408">
        <v>0.95666394112837283</v>
      </c>
      <c r="AH11" s="1388">
        <v>17120</v>
      </c>
    </row>
    <row r="12" spans="1:34" x14ac:dyDescent="0.25">
      <c r="A12" s="1185" t="s">
        <v>1075</v>
      </c>
      <c r="B12" s="1411">
        <v>12575</v>
      </c>
      <c r="C12" s="1412">
        <v>0.82842458983988931</v>
      </c>
      <c r="D12" s="1413">
        <v>2605</v>
      </c>
      <c r="E12" s="1414">
        <v>0.17157541016011069</v>
      </c>
      <c r="F12" s="1411">
        <v>4900</v>
      </c>
      <c r="G12" s="1412">
        <v>0.32270391355909872</v>
      </c>
      <c r="H12" s="1413">
        <v>2135</v>
      </c>
      <c r="I12" s="1414">
        <v>0.14079588878640137</v>
      </c>
      <c r="J12" s="1413">
        <v>8145</v>
      </c>
      <c r="K12" s="1414">
        <v>0.53650019765449997</v>
      </c>
      <c r="L12" s="1415">
        <v>11440</v>
      </c>
      <c r="M12" s="1412">
        <v>0.75441835927195988</v>
      </c>
      <c r="N12" s="1416">
        <v>3725</v>
      </c>
      <c r="O12" s="1414">
        <v>0.24558164072804009</v>
      </c>
      <c r="P12" s="1417">
        <v>15175</v>
      </c>
      <c r="Q12" s="1418">
        <v>3090</v>
      </c>
      <c r="R12" s="1412">
        <v>0.64808216306853905</v>
      </c>
      <c r="S12" s="1416">
        <v>1680</v>
      </c>
      <c r="T12" s="1414">
        <v>0.35191783693146089</v>
      </c>
      <c r="U12" s="1402">
        <v>775</v>
      </c>
      <c r="V12" s="1419">
        <v>0.16264933976105639</v>
      </c>
      <c r="W12" s="1402">
        <v>555</v>
      </c>
      <c r="X12" s="1419">
        <v>0.11611821421085726</v>
      </c>
      <c r="Y12" s="1402">
        <v>170</v>
      </c>
      <c r="Z12" s="1419">
        <v>3.5841542653531754E-2</v>
      </c>
      <c r="AA12" s="1402">
        <v>180</v>
      </c>
      <c r="AB12" s="1419">
        <v>3.7308740306015512E-2</v>
      </c>
      <c r="AC12" s="1417">
        <v>4770</v>
      </c>
      <c r="AD12" s="1418">
        <v>580</v>
      </c>
      <c r="AE12" s="1412">
        <v>3.8152345809172379E-2</v>
      </c>
      <c r="AF12" s="1416">
        <v>14595</v>
      </c>
      <c r="AG12" s="1414">
        <v>0.96184765419082763</v>
      </c>
      <c r="AH12" s="1417">
        <v>15175</v>
      </c>
    </row>
    <row r="13" spans="1:34" ht="30" x14ac:dyDescent="0.25">
      <c r="A13" s="1420" t="s">
        <v>1076</v>
      </c>
      <c r="B13" s="1421">
        <v>0</v>
      </c>
      <c r="C13" s="1422" t="s">
        <v>1089</v>
      </c>
      <c r="D13" s="1423">
        <v>15</v>
      </c>
      <c r="E13" s="1424" t="s">
        <v>1089</v>
      </c>
      <c r="F13" s="1421">
        <v>15</v>
      </c>
      <c r="G13" s="1425" t="s">
        <v>1089</v>
      </c>
      <c r="H13" s="1423">
        <v>0</v>
      </c>
      <c r="I13" s="1426" t="s">
        <v>1089</v>
      </c>
      <c r="J13" s="1423">
        <v>0</v>
      </c>
      <c r="K13" s="1426" t="s">
        <v>1089</v>
      </c>
      <c r="L13" s="1427">
        <v>15</v>
      </c>
      <c r="M13" s="1425" t="s">
        <v>1089</v>
      </c>
      <c r="N13" s="1423">
        <v>5</v>
      </c>
      <c r="O13" s="1425" t="s">
        <v>1089</v>
      </c>
      <c r="P13" s="1428">
        <v>15</v>
      </c>
      <c r="Q13" s="1421">
        <v>10</v>
      </c>
      <c r="R13" s="1425" t="s">
        <v>1089</v>
      </c>
      <c r="S13" s="1423">
        <v>5</v>
      </c>
      <c r="T13" s="1424" t="s">
        <v>1089</v>
      </c>
      <c r="U13" s="1389">
        <v>0</v>
      </c>
      <c r="V13" s="1429" t="s">
        <v>1089</v>
      </c>
      <c r="W13" s="1389">
        <v>5</v>
      </c>
      <c r="X13" s="1429" t="s">
        <v>1089</v>
      </c>
      <c r="Y13" s="1389">
        <v>0</v>
      </c>
      <c r="Z13" s="1390" t="s">
        <v>1089</v>
      </c>
      <c r="AA13" s="1389">
        <v>0</v>
      </c>
      <c r="AB13" s="1429" t="s">
        <v>1089</v>
      </c>
      <c r="AC13" s="1428">
        <v>15</v>
      </c>
      <c r="AD13" s="1421">
        <v>5</v>
      </c>
      <c r="AE13" s="1425" t="s">
        <v>1089</v>
      </c>
      <c r="AF13" s="1423">
        <v>15</v>
      </c>
      <c r="AG13" s="1424" t="s">
        <v>1089</v>
      </c>
      <c r="AH13" s="1428">
        <v>15</v>
      </c>
    </row>
    <row r="14" spans="1:34" x14ac:dyDescent="0.25">
      <c r="A14" s="1430" t="s">
        <v>1077</v>
      </c>
      <c r="B14" s="1431">
        <v>1305</v>
      </c>
      <c r="C14" s="1432">
        <v>0.62006657156443179</v>
      </c>
      <c r="D14" s="1433">
        <v>800</v>
      </c>
      <c r="E14" s="1434">
        <v>0.37993342843556821</v>
      </c>
      <c r="F14" s="1431">
        <v>1020</v>
      </c>
      <c r="G14" s="1432">
        <v>0.48430066603235017</v>
      </c>
      <c r="H14" s="1433">
        <v>270</v>
      </c>
      <c r="I14" s="1434">
        <v>0.12749762131303521</v>
      </c>
      <c r="J14" s="1433">
        <v>815</v>
      </c>
      <c r="K14" s="1434">
        <v>0.38820171265461467</v>
      </c>
      <c r="L14" s="1415">
        <v>1510</v>
      </c>
      <c r="M14" s="1432">
        <v>0.71802187351402758</v>
      </c>
      <c r="N14" s="1416">
        <v>595</v>
      </c>
      <c r="O14" s="1434">
        <v>0.28197812648597242</v>
      </c>
      <c r="P14" s="1417">
        <v>2105</v>
      </c>
      <c r="Q14" s="1418">
        <v>720</v>
      </c>
      <c r="R14" s="1432">
        <v>0.72434607645875249</v>
      </c>
      <c r="S14" s="1416">
        <v>275</v>
      </c>
      <c r="T14" s="1434">
        <v>0.27565392354124746</v>
      </c>
      <c r="U14" s="1402">
        <v>140</v>
      </c>
      <c r="V14" s="1403">
        <v>0.13983903420523139</v>
      </c>
      <c r="W14" s="1402">
        <v>85</v>
      </c>
      <c r="X14" s="1403">
        <v>8.5513078470824955E-2</v>
      </c>
      <c r="Y14" s="1402">
        <v>30</v>
      </c>
      <c r="Z14" s="1403">
        <v>2.8169014084507043E-2</v>
      </c>
      <c r="AA14" s="1402">
        <v>20</v>
      </c>
      <c r="AB14" s="1403">
        <v>2.2132796780684104E-2</v>
      </c>
      <c r="AC14" s="1417">
        <v>995</v>
      </c>
      <c r="AD14" s="1418">
        <v>95</v>
      </c>
      <c r="AE14" s="1432">
        <v>4.5173561578697098E-2</v>
      </c>
      <c r="AF14" s="1416">
        <v>2010</v>
      </c>
      <c r="AG14" s="1434">
        <v>0.95482643842130288</v>
      </c>
      <c r="AH14" s="1417">
        <v>2105</v>
      </c>
    </row>
    <row r="15" spans="1:34" x14ac:dyDescent="0.25">
      <c r="A15" s="1435" t="s">
        <v>1078</v>
      </c>
      <c r="B15" s="1436">
        <v>3055</v>
      </c>
      <c r="C15" s="1437">
        <v>0.86515580736543907</v>
      </c>
      <c r="D15" s="1438">
        <v>475</v>
      </c>
      <c r="E15" s="1439">
        <v>0.13484419263456091</v>
      </c>
      <c r="F15" s="1436">
        <v>1150</v>
      </c>
      <c r="G15" s="1437">
        <v>0.32577903682719545</v>
      </c>
      <c r="H15" s="1438">
        <v>450</v>
      </c>
      <c r="I15" s="1439">
        <v>0.12804532577903682</v>
      </c>
      <c r="J15" s="1438">
        <v>1930</v>
      </c>
      <c r="K15" s="1439">
        <v>0.54617563739376773</v>
      </c>
      <c r="L15" s="1427">
        <v>2460</v>
      </c>
      <c r="M15" s="1437">
        <v>0.69660056657223801</v>
      </c>
      <c r="N15" s="1423">
        <v>1070</v>
      </c>
      <c r="O15" s="1439">
        <v>0.30339943342776204</v>
      </c>
      <c r="P15" s="1428">
        <v>3530</v>
      </c>
      <c r="Q15" s="1421">
        <v>750</v>
      </c>
      <c r="R15" s="1437">
        <v>0.66548358473824309</v>
      </c>
      <c r="S15" s="1423">
        <v>375</v>
      </c>
      <c r="T15" s="1439">
        <v>0.33451641526175685</v>
      </c>
      <c r="U15" s="1389">
        <v>145</v>
      </c>
      <c r="V15" s="1410">
        <v>0.12866015971606035</v>
      </c>
      <c r="W15" s="1389">
        <v>135</v>
      </c>
      <c r="X15" s="1410">
        <v>0.12156166814551908</v>
      </c>
      <c r="Y15" s="1389">
        <v>45</v>
      </c>
      <c r="Z15" s="1410">
        <v>3.8154392191659274E-2</v>
      </c>
      <c r="AA15" s="1389">
        <v>50</v>
      </c>
      <c r="AB15" s="1410">
        <v>4.6140195208518191E-2</v>
      </c>
      <c r="AC15" s="1428">
        <v>1125</v>
      </c>
      <c r="AD15" s="1421">
        <v>150</v>
      </c>
      <c r="AE15" s="1437">
        <v>4.1938226126381414E-2</v>
      </c>
      <c r="AF15" s="1423">
        <v>3380</v>
      </c>
      <c r="AG15" s="1439">
        <v>0.95806177387361857</v>
      </c>
      <c r="AH15" s="1428">
        <v>3530</v>
      </c>
    </row>
    <row r="16" spans="1:34" x14ac:dyDescent="0.25">
      <c r="A16" s="1430" t="s">
        <v>1079</v>
      </c>
      <c r="B16" s="1431">
        <v>2130</v>
      </c>
      <c r="C16" s="1432">
        <v>0.83812524615990547</v>
      </c>
      <c r="D16" s="1433">
        <v>410</v>
      </c>
      <c r="E16" s="1434">
        <v>0.16187475384009453</v>
      </c>
      <c r="F16" s="1431">
        <v>850</v>
      </c>
      <c r="G16" s="1432">
        <v>0.33477747144545095</v>
      </c>
      <c r="H16" s="1433">
        <v>375</v>
      </c>
      <c r="I16" s="1434">
        <v>0.14808979913351714</v>
      </c>
      <c r="J16" s="1433">
        <v>1315</v>
      </c>
      <c r="K16" s="1434">
        <v>0.51713272942103194</v>
      </c>
      <c r="L16" s="1415">
        <v>2170</v>
      </c>
      <c r="M16" s="1432">
        <v>0.85629688116857483</v>
      </c>
      <c r="N16" s="1416">
        <v>365</v>
      </c>
      <c r="O16" s="1434">
        <v>0.1437031188314252</v>
      </c>
      <c r="P16" s="1417">
        <v>2540</v>
      </c>
      <c r="Q16" s="1418">
        <v>540</v>
      </c>
      <c r="R16" s="1432">
        <v>0.65815085158150854</v>
      </c>
      <c r="S16" s="1416">
        <v>280</v>
      </c>
      <c r="T16" s="1434">
        <v>0.34184914841849151</v>
      </c>
      <c r="U16" s="1402">
        <v>145</v>
      </c>
      <c r="V16" s="1403">
        <v>0.17883211678832117</v>
      </c>
      <c r="W16" s="1402">
        <v>80</v>
      </c>
      <c r="X16" s="1403">
        <v>9.7323600973236016E-2</v>
      </c>
      <c r="Y16" s="1402">
        <v>25</v>
      </c>
      <c r="Z16" s="1403">
        <v>3.0413625304136254E-2</v>
      </c>
      <c r="AA16" s="1402">
        <v>30</v>
      </c>
      <c r="AB16" s="1403">
        <v>3.5279805352798052E-2</v>
      </c>
      <c r="AC16" s="1417">
        <v>820</v>
      </c>
      <c r="AD16" s="1418">
        <v>105</v>
      </c>
      <c r="AE16" s="1432">
        <v>4.1748719968491534E-2</v>
      </c>
      <c r="AF16" s="1416">
        <v>2435</v>
      </c>
      <c r="AG16" s="1434">
        <v>0.9582512800315085</v>
      </c>
      <c r="AH16" s="1417">
        <v>2540</v>
      </c>
    </row>
    <row r="17" spans="1:34" x14ac:dyDescent="0.25">
      <c r="A17" s="1435" t="s">
        <v>1080</v>
      </c>
      <c r="B17" s="1436">
        <v>855</v>
      </c>
      <c r="C17" s="1437">
        <v>0.85214785214785216</v>
      </c>
      <c r="D17" s="1438">
        <v>150</v>
      </c>
      <c r="E17" s="1439">
        <v>0.14785214785214784</v>
      </c>
      <c r="F17" s="1436">
        <v>315</v>
      </c>
      <c r="G17" s="1437">
        <v>0.31337325349301398</v>
      </c>
      <c r="H17" s="1438">
        <v>365</v>
      </c>
      <c r="I17" s="1439">
        <v>0.3652694610778443</v>
      </c>
      <c r="J17" s="1438">
        <v>320</v>
      </c>
      <c r="K17" s="1439">
        <v>0.32135728542914171</v>
      </c>
      <c r="L17" s="1427">
        <v>860</v>
      </c>
      <c r="M17" s="1437">
        <v>0.86331658291457292</v>
      </c>
      <c r="N17" s="1423">
        <v>135</v>
      </c>
      <c r="O17" s="1439">
        <v>0.13668341708542714</v>
      </c>
      <c r="P17" s="1428">
        <v>1000</v>
      </c>
      <c r="Q17" s="1421">
        <v>190</v>
      </c>
      <c r="R17" s="1437">
        <v>0.61764705882352944</v>
      </c>
      <c r="S17" s="1423">
        <v>115</v>
      </c>
      <c r="T17" s="1439">
        <v>0.38235294117647056</v>
      </c>
      <c r="U17" s="1389">
        <v>70</v>
      </c>
      <c r="V17" s="1410">
        <v>0.2280130293159609</v>
      </c>
      <c r="W17" s="1389">
        <v>20</v>
      </c>
      <c r="X17" s="1410">
        <v>6.8403908794788276E-2</v>
      </c>
      <c r="Y17" s="1389">
        <v>10</v>
      </c>
      <c r="Z17" s="1410">
        <v>3.9087947882736153E-2</v>
      </c>
      <c r="AA17" s="1389">
        <v>15</v>
      </c>
      <c r="AB17" s="1410">
        <v>4.8859934853420196E-2</v>
      </c>
      <c r="AC17" s="1428">
        <v>305</v>
      </c>
      <c r="AD17" s="1421">
        <v>40</v>
      </c>
      <c r="AE17" s="1437">
        <v>3.896103896103896E-2</v>
      </c>
      <c r="AF17" s="1423">
        <v>960</v>
      </c>
      <c r="AG17" s="1439">
        <v>0.96103896103896103</v>
      </c>
      <c r="AH17" s="1428">
        <v>1000</v>
      </c>
    </row>
    <row r="18" spans="1:34" x14ac:dyDescent="0.25">
      <c r="A18" s="1430" t="s">
        <v>1081</v>
      </c>
      <c r="B18" s="1431">
        <v>40</v>
      </c>
      <c r="C18" s="1432">
        <v>1</v>
      </c>
      <c r="D18" s="1433">
        <v>0</v>
      </c>
      <c r="E18" s="1440">
        <v>0</v>
      </c>
      <c r="F18" s="1431">
        <v>10</v>
      </c>
      <c r="G18" s="1432">
        <v>0.26315789473684209</v>
      </c>
      <c r="H18" s="1433">
        <v>15</v>
      </c>
      <c r="I18" s="1434">
        <v>0.42105263157894735</v>
      </c>
      <c r="J18" s="1433">
        <v>10</v>
      </c>
      <c r="K18" s="1434">
        <v>0.31578947368421051</v>
      </c>
      <c r="L18" s="1415">
        <v>35</v>
      </c>
      <c r="M18" s="1432">
        <v>0.94736842105263153</v>
      </c>
      <c r="N18" s="1416">
        <v>0</v>
      </c>
      <c r="O18" s="1434">
        <v>5.2631578947368418E-2</v>
      </c>
      <c r="P18" s="1417">
        <v>40</v>
      </c>
      <c r="Q18" s="1418">
        <v>5</v>
      </c>
      <c r="R18" s="1441" t="s">
        <v>1089</v>
      </c>
      <c r="S18" s="1416">
        <v>0</v>
      </c>
      <c r="T18" s="1442" t="s">
        <v>1089</v>
      </c>
      <c r="U18" s="1402">
        <v>0</v>
      </c>
      <c r="V18" s="1443" t="s">
        <v>1089</v>
      </c>
      <c r="W18" s="1402">
        <v>0</v>
      </c>
      <c r="X18" s="1444" t="s">
        <v>1089</v>
      </c>
      <c r="Y18" s="1402">
        <v>0</v>
      </c>
      <c r="Z18" s="1444" t="s">
        <v>1089</v>
      </c>
      <c r="AA18" s="1402">
        <v>0</v>
      </c>
      <c r="AB18" s="1443" t="s">
        <v>1089</v>
      </c>
      <c r="AC18" s="1417">
        <v>5</v>
      </c>
      <c r="AD18" s="1418">
        <v>0</v>
      </c>
      <c r="AE18" s="1432">
        <v>0</v>
      </c>
      <c r="AF18" s="1416">
        <v>40</v>
      </c>
      <c r="AG18" s="1434">
        <v>1</v>
      </c>
      <c r="AH18" s="1417">
        <v>40</v>
      </c>
    </row>
    <row r="19" spans="1:34" x14ac:dyDescent="0.25">
      <c r="A19" s="1435" t="s">
        <v>1082</v>
      </c>
      <c r="B19" s="1436">
        <v>2715</v>
      </c>
      <c r="C19" s="1437">
        <v>0.91171534071836191</v>
      </c>
      <c r="D19" s="1438">
        <v>265</v>
      </c>
      <c r="E19" s="1439">
        <v>8.8284659281638131E-2</v>
      </c>
      <c r="F19" s="1436">
        <v>600</v>
      </c>
      <c r="G19" s="1437">
        <v>0.20174555219872439</v>
      </c>
      <c r="H19" s="1438">
        <v>240</v>
      </c>
      <c r="I19" s="1439">
        <v>8.0899630748573342E-2</v>
      </c>
      <c r="J19" s="1438">
        <v>2135</v>
      </c>
      <c r="K19" s="1439">
        <v>0.71735481705270221</v>
      </c>
      <c r="L19" s="1427">
        <v>2255</v>
      </c>
      <c r="M19" s="1437">
        <v>0.75814578434665769</v>
      </c>
      <c r="N19" s="1423">
        <v>720</v>
      </c>
      <c r="O19" s="1439">
        <v>0.24185421565334228</v>
      </c>
      <c r="P19" s="1428">
        <v>2980</v>
      </c>
      <c r="Q19" s="1421">
        <v>345</v>
      </c>
      <c r="R19" s="1437">
        <v>0.58603066439522999</v>
      </c>
      <c r="S19" s="1423">
        <v>245</v>
      </c>
      <c r="T19" s="1439">
        <v>0.41396933560477001</v>
      </c>
      <c r="U19" s="1389">
        <v>105</v>
      </c>
      <c r="V19" s="1410">
        <v>0.17887563884156729</v>
      </c>
      <c r="W19" s="1389">
        <v>90</v>
      </c>
      <c r="X19" s="1410">
        <v>0.15672913117546849</v>
      </c>
      <c r="Y19" s="1389">
        <v>20</v>
      </c>
      <c r="Z19" s="1410">
        <v>3.4071550255536626E-2</v>
      </c>
      <c r="AA19" s="1389">
        <v>25</v>
      </c>
      <c r="AB19" s="1410">
        <v>4.4293015332197615E-2</v>
      </c>
      <c r="AC19" s="1428">
        <v>585</v>
      </c>
      <c r="AD19" s="1421">
        <v>95</v>
      </c>
      <c r="AE19" s="1437">
        <v>3.1554212823095E-2</v>
      </c>
      <c r="AF19" s="1423">
        <v>2885</v>
      </c>
      <c r="AG19" s="1439">
        <v>0.96844578717690499</v>
      </c>
      <c r="AH19" s="1428">
        <v>2980</v>
      </c>
    </row>
    <row r="20" spans="1:34" ht="14.25" customHeight="1" x14ac:dyDescent="0.25">
      <c r="A20" s="1430" t="s">
        <v>1083</v>
      </c>
      <c r="B20" s="1431">
        <v>1080</v>
      </c>
      <c r="C20" s="1432">
        <v>0.85657686212361328</v>
      </c>
      <c r="D20" s="1433">
        <v>180</v>
      </c>
      <c r="E20" s="1434">
        <v>0.14342313787638669</v>
      </c>
      <c r="F20" s="1431">
        <v>315</v>
      </c>
      <c r="G20" s="1432">
        <v>0.25098970704671419</v>
      </c>
      <c r="H20" s="1433">
        <v>245</v>
      </c>
      <c r="I20" s="1434">
        <v>0.19319081551860648</v>
      </c>
      <c r="J20" s="1433">
        <v>700</v>
      </c>
      <c r="K20" s="1434">
        <v>0.5558194774346793</v>
      </c>
      <c r="L20" s="1415">
        <v>885</v>
      </c>
      <c r="M20" s="1432">
        <v>0.70229612034837685</v>
      </c>
      <c r="N20" s="1416">
        <v>375</v>
      </c>
      <c r="O20" s="1434">
        <v>0.29770387965162309</v>
      </c>
      <c r="P20" s="1417">
        <v>1260</v>
      </c>
      <c r="Q20" s="1418">
        <v>195</v>
      </c>
      <c r="R20" s="1432">
        <v>0.63934426229508201</v>
      </c>
      <c r="S20" s="1416">
        <v>110</v>
      </c>
      <c r="T20" s="1434">
        <v>0.36065573770491804</v>
      </c>
      <c r="U20" s="1402">
        <v>45</v>
      </c>
      <c r="V20" s="1403">
        <v>0.14144736842105263</v>
      </c>
      <c r="W20" s="1402">
        <v>50</v>
      </c>
      <c r="X20" s="1403">
        <v>0.17105263157894737</v>
      </c>
      <c r="Y20" s="1402">
        <v>10</v>
      </c>
      <c r="Z20" s="1403">
        <v>2.6315789473684209E-2</v>
      </c>
      <c r="AA20" s="1402">
        <v>5</v>
      </c>
      <c r="AB20" s="1403">
        <v>1.9736842105263157E-2</v>
      </c>
      <c r="AC20" s="1417">
        <v>305</v>
      </c>
      <c r="AD20" s="1418">
        <v>30</v>
      </c>
      <c r="AE20" s="1432">
        <v>2.5356576862123614E-2</v>
      </c>
      <c r="AF20" s="1416">
        <v>1230</v>
      </c>
      <c r="AG20" s="1434">
        <v>0.97464342313787644</v>
      </c>
      <c r="AH20" s="1417">
        <v>1260</v>
      </c>
    </row>
    <row r="21" spans="1:34" ht="15" customHeight="1" x14ac:dyDescent="0.25">
      <c r="A21" s="1435" t="s">
        <v>1084</v>
      </c>
      <c r="B21" s="1436">
        <v>1185</v>
      </c>
      <c r="C21" s="1437">
        <v>0.92789968652037613</v>
      </c>
      <c r="D21" s="1438">
        <v>90</v>
      </c>
      <c r="E21" s="1439">
        <v>7.2100313479623826E-2</v>
      </c>
      <c r="F21" s="1436">
        <v>430</v>
      </c>
      <c r="G21" s="1437">
        <v>0.33777429467084641</v>
      </c>
      <c r="H21" s="1438">
        <v>125</v>
      </c>
      <c r="I21" s="1439">
        <v>9.9529780564263329E-2</v>
      </c>
      <c r="J21" s="1438">
        <v>720</v>
      </c>
      <c r="K21" s="1439">
        <v>0.56269592476489028</v>
      </c>
      <c r="L21" s="1427">
        <v>905</v>
      </c>
      <c r="M21" s="1437">
        <v>0.70768025078369901</v>
      </c>
      <c r="N21" s="1423">
        <v>375</v>
      </c>
      <c r="O21" s="1439">
        <v>0.29231974921630094</v>
      </c>
      <c r="P21" s="1428">
        <v>1275</v>
      </c>
      <c r="Q21" s="1421">
        <v>200</v>
      </c>
      <c r="R21" s="1437">
        <v>0.47494033412887826</v>
      </c>
      <c r="S21" s="1423">
        <v>220</v>
      </c>
      <c r="T21" s="1439">
        <v>0.52505966587112174</v>
      </c>
      <c r="U21" s="1389">
        <v>105</v>
      </c>
      <c r="V21" s="1410">
        <v>0.24821002386634844</v>
      </c>
      <c r="W21" s="1389">
        <v>65</v>
      </c>
      <c r="X21" s="1410">
        <v>0.15990453460620524</v>
      </c>
      <c r="Y21" s="1389">
        <v>25</v>
      </c>
      <c r="Z21" s="1410">
        <v>6.4439140811455853E-2</v>
      </c>
      <c r="AA21" s="1389">
        <v>20</v>
      </c>
      <c r="AB21" s="1410">
        <v>5.2505966587112173E-2</v>
      </c>
      <c r="AC21" s="1428">
        <v>420</v>
      </c>
      <c r="AD21" s="1421">
        <v>45</v>
      </c>
      <c r="AE21" s="1437">
        <v>3.4482758620689655E-2</v>
      </c>
      <c r="AF21" s="1423">
        <v>1230</v>
      </c>
      <c r="AG21" s="1439">
        <v>0.96551724137931039</v>
      </c>
      <c r="AH21" s="1428">
        <v>1275</v>
      </c>
    </row>
    <row r="22" spans="1:34" x14ac:dyDescent="0.25">
      <c r="A22" s="1445" t="s">
        <v>1085</v>
      </c>
      <c r="B22" s="1411">
        <v>215</v>
      </c>
      <c r="C22" s="1412">
        <v>0.49768518518518517</v>
      </c>
      <c r="D22" s="1413">
        <v>215</v>
      </c>
      <c r="E22" s="1414">
        <v>0.50231481481481477</v>
      </c>
      <c r="F22" s="1411">
        <v>190</v>
      </c>
      <c r="G22" s="1412">
        <v>0.44212962962962965</v>
      </c>
      <c r="H22" s="1413">
        <v>45</v>
      </c>
      <c r="I22" s="1414">
        <v>0.10879629629629629</v>
      </c>
      <c r="J22" s="1413">
        <v>195</v>
      </c>
      <c r="K22" s="1414">
        <v>0.44907407407407407</v>
      </c>
      <c r="L22" s="1415">
        <v>345</v>
      </c>
      <c r="M22" s="1412">
        <v>0.80092592592592593</v>
      </c>
      <c r="N22" s="1416">
        <v>85</v>
      </c>
      <c r="O22" s="1414">
        <v>0.19907407407407407</v>
      </c>
      <c r="P22" s="1417">
        <v>430</v>
      </c>
      <c r="Q22" s="1418">
        <v>140</v>
      </c>
      <c r="R22" s="1412">
        <v>0.74468085106382975</v>
      </c>
      <c r="S22" s="1416">
        <v>50</v>
      </c>
      <c r="T22" s="1414">
        <v>0.25531914893617019</v>
      </c>
      <c r="U22" s="1402">
        <v>20</v>
      </c>
      <c r="V22" s="1419">
        <v>0.11170212765957446</v>
      </c>
      <c r="W22" s="1402">
        <v>15</v>
      </c>
      <c r="X22" s="1419">
        <v>8.5106382978723402E-2</v>
      </c>
      <c r="Y22" s="1402">
        <v>5</v>
      </c>
      <c r="Z22" s="1419">
        <v>2.6595744680851064E-2</v>
      </c>
      <c r="AA22" s="1402">
        <v>5</v>
      </c>
      <c r="AB22" s="1419">
        <v>3.1914893617021274E-2</v>
      </c>
      <c r="AC22" s="1417">
        <v>190</v>
      </c>
      <c r="AD22" s="1418">
        <v>15</v>
      </c>
      <c r="AE22" s="1412">
        <v>3.9351851851851853E-2</v>
      </c>
      <c r="AF22" s="1416">
        <v>415</v>
      </c>
      <c r="AG22" s="1414">
        <v>0.96064814814814814</v>
      </c>
      <c r="AH22" s="1417">
        <v>430</v>
      </c>
    </row>
    <row r="23" spans="1:34" x14ac:dyDescent="0.25">
      <c r="A23" s="1158" t="s">
        <v>1086</v>
      </c>
      <c r="B23" s="1446">
        <v>1420</v>
      </c>
      <c r="C23" s="1447">
        <v>0.72946611909650927</v>
      </c>
      <c r="D23" s="1448">
        <v>525</v>
      </c>
      <c r="E23" s="1449">
        <v>0.27053388090349079</v>
      </c>
      <c r="F23" s="1446">
        <v>990</v>
      </c>
      <c r="G23" s="1447">
        <v>0.50924024640657084</v>
      </c>
      <c r="H23" s="1448">
        <v>210</v>
      </c>
      <c r="I23" s="1449">
        <v>0.10780287474332649</v>
      </c>
      <c r="J23" s="1448">
        <v>745</v>
      </c>
      <c r="K23" s="1449">
        <v>0.38295687885010266</v>
      </c>
      <c r="L23" s="1427">
        <v>1150</v>
      </c>
      <c r="M23" s="1447">
        <v>0.59074550128534709</v>
      </c>
      <c r="N23" s="1423">
        <v>795</v>
      </c>
      <c r="O23" s="1449">
        <v>0.40925449871465297</v>
      </c>
      <c r="P23" s="1428">
        <v>1950</v>
      </c>
      <c r="Q23" s="1421">
        <v>760</v>
      </c>
      <c r="R23" s="1447">
        <v>0.79705573080967407</v>
      </c>
      <c r="S23" s="1423">
        <v>195</v>
      </c>
      <c r="T23" s="1449">
        <v>0.20294426919032596</v>
      </c>
      <c r="U23" s="1389">
        <v>55</v>
      </c>
      <c r="V23" s="1450">
        <v>5.9748427672955975E-2</v>
      </c>
      <c r="W23" s="1389">
        <v>75</v>
      </c>
      <c r="X23" s="1450">
        <v>8.0712788259958076E-2</v>
      </c>
      <c r="Y23" s="1389">
        <v>45</v>
      </c>
      <c r="Z23" s="1450">
        <v>4.8218029350104823E-2</v>
      </c>
      <c r="AA23" s="1389">
        <v>15</v>
      </c>
      <c r="AB23" s="1450">
        <v>1.6771488469601678E-2</v>
      </c>
      <c r="AC23" s="1428">
        <v>955</v>
      </c>
      <c r="AD23" s="1421">
        <v>165</v>
      </c>
      <c r="AE23" s="1447">
        <v>8.3718541345659994E-2</v>
      </c>
      <c r="AF23" s="1423">
        <v>1785</v>
      </c>
      <c r="AG23" s="1449">
        <v>0.91628145865433996</v>
      </c>
      <c r="AH23" s="1428">
        <v>1945</v>
      </c>
    </row>
    <row r="24" spans="1:34" x14ac:dyDescent="0.25">
      <c r="A24" s="1430" t="s">
        <v>1087</v>
      </c>
      <c r="B24" s="1431">
        <v>50</v>
      </c>
      <c r="C24" s="1432">
        <v>0.84745762711864403</v>
      </c>
      <c r="D24" s="1433">
        <v>10</v>
      </c>
      <c r="E24" s="1434">
        <v>0.15254237288135594</v>
      </c>
      <c r="F24" s="1431">
        <v>50</v>
      </c>
      <c r="G24" s="1432">
        <v>0.84745762711864403</v>
      </c>
      <c r="H24" s="1433">
        <v>5</v>
      </c>
      <c r="I24" s="1434">
        <v>5.0847457627118647E-2</v>
      </c>
      <c r="J24" s="1433">
        <v>5</v>
      </c>
      <c r="K24" s="1434">
        <v>0.10169491525423729</v>
      </c>
      <c r="L24" s="1415">
        <v>45</v>
      </c>
      <c r="M24" s="1432">
        <v>0.77966101694915257</v>
      </c>
      <c r="N24" s="1416">
        <v>15</v>
      </c>
      <c r="O24" s="1434">
        <v>0.22033898305084745</v>
      </c>
      <c r="P24" s="1417">
        <v>60</v>
      </c>
      <c r="Q24" s="1418">
        <v>45</v>
      </c>
      <c r="R24" s="1432">
        <v>0.91836734693877553</v>
      </c>
      <c r="S24" s="1416">
        <v>5</v>
      </c>
      <c r="T24" s="1434">
        <v>8.1632653061224483E-2</v>
      </c>
      <c r="U24" s="1402">
        <v>0</v>
      </c>
      <c r="V24" s="1444">
        <v>0.04</v>
      </c>
      <c r="W24" s="1402">
        <v>0</v>
      </c>
      <c r="X24" s="1403">
        <v>0</v>
      </c>
      <c r="Y24" s="1402">
        <v>5</v>
      </c>
      <c r="Z24" s="1403">
        <v>0.06</v>
      </c>
      <c r="AA24" s="1402">
        <v>0</v>
      </c>
      <c r="AB24" s="1444">
        <v>0</v>
      </c>
      <c r="AC24" s="1417">
        <v>50</v>
      </c>
      <c r="AD24" s="1418">
        <v>10</v>
      </c>
      <c r="AE24" s="1432">
        <v>0.13559322033898305</v>
      </c>
      <c r="AF24" s="1416">
        <v>50</v>
      </c>
      <c r="AG24" s="1434">
        <v>0.86440677966101698</v>
      </c>
      <c r="AH24" s="1417">
        <v>60</v>
      </c>
    </row>
    <row r="25" spans="1:34" x14ac:dyDescent="0.25">
      <c r="A25" s="1435" t="s">
        <v>1088</v>
      </c>
      <c r="B25" s="1436">
        <v>50</v>
      </c>
      <c r="C25" s="1437">
        <v>1</v>
      </c>
      <c r="D25" s="1438">
        <v>0</v>
      </c>
      <c r="E25" s="1439">
        <v>0</v>
      </c>
      <c r="F25" s="1436">
        <v>10</v>
      </c>
      <c r="G25" s="1437">
        <v>0.19230769230769232</v>
      </c>
      <c r="H25" s="1438">
        <v>10</v>
      </c>
      <c r="I25" s="1439">
        <v>0.15384615384615385</v>
      </c>
      <c r="J25" s="1438">
        <v>35</v>
      </c>
      <c r="K25" s="1439">
        <v>0.65384615384615385</v>
      </c>
      <c r="L25" s="1427">
        <v>45</v>
      </c>
      <c r="M25" s="1437">
        <v>0.82692307692307687</v>
      </c>
      <c r="N25" s="1423">
        <v>10</v>
      </c>
      <c r="O25" s="1439">
        <v>0.17307692307692307</v>
      </c>
      <c r="P25" s="1428">
        <v>50</v>
      </c>
      <c r="Q25" s="1421">
        <v>5</v>
      </c>
      <c r="R25" s="1437" t="s">
        <v>1089</v>
      </c>
      <c r="S25" s="1423">
        <v>0</v>
      </c>
      <c r="T25" s="1439" t="s">
        <v>1089</v>
      </c>
      <c r="U25" s="1389">
        <v>0</v>
      </c>
      <c r="V25" s="1410" t="s">
        <v>1089</v>
      </c>
      <c r="W25" s="1389">
        <v>0</v>
      </c>
      <c r="X25" s="1410" t="s">
        <v>1089</v>
      </c>
      <c r="Y25" s="1389">
        <v>0</v>
      </c>
      <c r="Z25" s="1410" t="s">
        <v>1089</v>
      </c>
      <c r="AA25" s="1389">
        <v>0</v>
      </c>
      <c r="AB25" s="1410" t="s">
        <v>1089</v>
      </c>
      <c r="AC25" s="1428">
        <v>10</v>
      </c>
      <c r="AD25" s="1421">
        <v>5</v>
      </c>
      <c r="AE25" s="1437">
        <v>5.7692307692307696E-2</v>
      </c>
      <c r="AF25" s="1423">
        <v>50</v>
      </c>
      <c r="AG25" s="1439">
        <v>0.94230769230769229</v>
      </c>
      <c r="AH25" s="1428">
        <v>50</v>
      </c>
    </row>
    <row r="26" spans="1:34" x14ac:dyDescent="0.25">
      <c r="A26" s="1430" t="s">
        <v>1090</v>
      </c>
      <c r="B26" s="1431">
        <v>30</v>
      </c>
      <c r="C26" s="1432">
        <v>0.93939393939393945</v>
      </c>
      <c r="D26" s="1433">
        <v>0</v>
      </c>
      <c r="E26" s="1314">
        <v>6.0606060606060601E-2</v>
      </c>
      <c r="F26" s="1431">
        <v>10</v>
      </c>
      <c r="G26" s="1432">
        <v>0.30303030303030304</v>
      </c>
      <c r="H26" s="1433">
        <v>0</v>
      </c>
      <c r="I26" s="1434">
        <v>3.0303030303030304E-2</v>
      </c>
      <c r="J26" s="1433">
        <v>20</v>
      </c>
      <c r="K26" s="1434">
        <v>0.66666666666666663</v>
      </c>
      <c r="L26" s="1415">
        <v>20</v>
      </c>
      <c r="M26" s="1432">
        <v>0.66666666666666663</v>
      </c>
      <c r="N26" s="1416">
        <v>10</v>
      </c>
      <c r="O26" s="1434">
        <v>0.33333333333333331</v>
      </c>
      <c r="P26" s="1417">
        <v>35</v>
      </c>
      <c r="Q26" s="1418">
        <v>10</v>
      </c>
      <c r="R26" s="1451" t="s">
        <v>1089</v>
      </c>
      <c r="S26" s="1416">
        <v>0</v>
      </c>
      <c r="T26" s="1451" t="s">
        <v>1089</v>
      </c>
      <c r="U26" s="1402">
        <v>0</v>
      </c>
      <c r="V26" s="1452" t="s">
        <v>1089</v>
      </c>
      <c r="W26" s="1402">
        <v>0</v>
      </c>
      <c r="X26" s="1452" t="s">
        <v>1089</v>
      </c>
      <c r="Y26" s="1402">
        <v>0</v>
      </c>
      <c r="Z26" s="1452" t="s">
        <v>1089</v>
      </c>
      <c r="AA26" s="1402">
        <v>0</v>
      </c>
      <c r="AB26" s="1452" t="s">
        <v>1089</v>
      </c>
      <c r="AC26" s="1417">
        <v>10</v>
      </c>
      <c r="AD26" s="1418">
        <v>5</v>
      </c>
      <c r="AE26" s="1453">
        <v>0.12121212121212122</v>
      </c>
      <c r="AF26" s="1416">
        <v>30</v>
      </c>
      <c r="AG26" s="1434">
        <v>0.87878787878787878</v>
      </c>
      <c r="AH26" s="1417">
        <v>35</v>
      </c>
    </row>
    <row r="27" spans="1:34" x14ac:dyDescent="0.25">
      <c r="A27" s="1435" t="s">
        <v>1091</v>
      </c>
      <c r="B27" s="1436">
        <v>165</v>
      </c>
      <c r="C27" s="1437">
        <v>0.89617486338797814</v>
      </c>
      <c r="D27" s="1438">
        <v>20</v>
      </c>
      <c r="E27" s="1439">
        <v>0.10382513661202186</v>
      </c>
      <c r="F27" s="1436">
        <v>25</v>
      </c>
      <c r="G27" s="1437">
        <v>0.13186813186813187</v>
      </c>
      <c r="H27" s="1438">
        <v>5</v>
      </c>
      <c r="I27" s="1439">
        <v>3.2967032967032968E-2</v>
      </c>
      <c r="J27" s="1438">
        <v>150</v>
      </c>
      <c r="K27" s="1439">
        <v>0.8351648351648352</v>
      </c>
      <c r="L27" s="1427">
        <v>70</v>
      </c>
      <c r="M27" s="1437">
        <v>0.39560439560439559</v>
      </c>
      <c r="N27" s="1423">
        <v>110</v>
      </c>
      <c r="O27" s="1439">
        <v>0.60439560439560436</v>
      </c>
      <c r="P27" s="1428">
        <v>185</v>
      </c>
      <c r="Q27" s="1421">
        <v>20</v>
      </c>
      <c r="R27" s="1437">
        <v>0.95652173913043481</v>
      </c>
      <c r="S27" s="1423">
        <v>0</v>
      </c>
      <c r="T27" s="1439">
        <v>4.3478260869565216E-2</v>
      </c>
      <c r="U27" s="1389">
        <v>0</v>
      </c>
      <c r="V27" s="1410">
        <v>0</v>
      </c>
      <c r="W27" s="1389">
        <v>0</v>
      </c>
      <c r="X27" s="1410">
        <v>0</v>
      </c>
      <c r="Y27" s="1389">
        <v>0</v>
      </c>
      <c r="Z27" s="1410">
        <v>0</v>
      </c>
      <c r="AA27" s="1389">
        <v>0</v>
      </c>
      <c r="AB27" s="1410">
        <v>4.3478260869565216E-2</v>
      </c>
      <c r="AC27" s="1428">
        <v>25</v>
      </c>
      <c r="AD27" s="1421">
        <v>5</v>
      </c>
      <c r="AE27" s="1437">
        <v>1.6483516483516484E-2</v>
      </c>
      <c r="AF27" s="1423">
        <v>180</v>
      </c>
      <c r="AG27" s="1439">
        <v>0.98351648351648346</v>
      </c>
      <c r="AH27" s="1428">
        <v>180</v>
      </c>
    </row>
    <row r="28" spans="1:34" ht="30" x14ac:dyDescent="0.25">
      <c r="A28" s="1430" t="s">
        <v>1092</v>
      </c>
      <c r="B28" s="1431">
        <v>260</v>
      </c>
      <c r="C28" s="1432">
        <v>0.95940959409594095</v>
      </c>
      <c r="D28" s="1433">
        <v>10</v>
      </c>
      <c r="E28" s="1434">
        <v>4.0590405904059039E-2</v>
      </c>
      <c r="F28" s="1431">
        <v>30</v>
      </c>
      <c r="G28" s="1432">
        <v>0.11808118081180811</v>
      </c>
      <c r="H28" s="1433">
        <v>35</v>
      </c>
      <c r="I28" s="1434">
        <v>0.12177121771217712</v>
      </c>
      <c r="J28" s="1433">
        <v>205</v>
      </c>
      <c r="K28" s="1434">
        <v>0.76014760147601479</v>
      </c>
      <c r="L28" s="1415">
        <v>170</v>
      </c>
      <c r="M28" s="1432">
        <v>0.62962962962962965</v>
      </c>
      <c r="N28" s="1416">
        <v>100</v>
      </c>
      <c r="O28" s="1434">
        <v>0.37037037037037035</v>
      </c>
      <c r="P28" s="1417">
        <v>270</v>
      </c>
      <c r="Q28" s="1418">
        <v>25</v>
      </c>
      <c r="R28" s="1432">
        <v>0.74193548387096775</v>
      </c>
      <c r="S28" s="1416">
        <v>10</v>
      </c>
      <c r="T28" s="1434">
        <v>0.25806451612903225</v>
      </c>
      <c r="U28" s="1402">
        <v>5</v>
      </c>
      <c r="V28" s="1403">
        <v>0.125</v>
      </c>
      <c r="W28" s="1402">
        <v>0</v>
      </c>
      <c r="X28" s="1444">
        <v>6.25E-2</v>
      </c>
      <c r="Y28" s="1402">
        <v>0</v>
      </c>
      <c r="Z28" s="1403">
        <v>6.25E-2</v>
      </c>
      <c r="AA28" s="1402">
        <v>0</v>
      </c>
      <c r="AB28" s="1403">
        <v>3.125E-2</v>
      </c>
      <c r="AC28" s="1417">
        <v>30</v>
      </c>
      <c r="AD28" s="1418">
        <v>10</v>
      </c>
      <c r="AE28" s="1432">
        <v>2.9520295202952029E-2</v>
      </c>
      <c r="AF28" s="1416">
        <v>265</v>
      </c>
      <c r="AG28" s="1434">
        <v>0.97047970479704793</v>
      </c>
      <c r="AH28" s="1417">
        <v>270</v>
      </c>
    </row>
    <row r="29" spans="1:34" x14ac:dyDescent="0.25">
      <c r="A29" s="1435" t="s">
        <v>1093</v>
      </c>
      <c r="B29" s="1436">
        <v>145</v>
      </c>
      <c r="C29" s="1437">
        <v>0.8571428571428571</v>
      </c>
      <c r="D29" s="1438">
        <v>25</v>
      </c>
      <c r="E29" s="1439">
        <v>0.14285714285714285</v>
      </c>
      <c r="F29" s="1436">
        <v>60</v>
      </c>
      <c r="G29" s="1437">
        <v>0.34523809523809523</v>
      </c>
      <c r="H29" s="1438">
        <v>55</v>
      </c>
      <c r="I29" s="1439">
        <v>0.31547619047619047</v>
      </c>
      <c r="J29" s="1438">
        <v>55</v>
      </c>
      <c r="K29" s="1439">
        <v>0.3392857142857143</v>
      </c>
      <c r="L29" s="1427">
        <v>120</v>
      </c>
      <c r="M29" s="1437">
        <v>0.7142857142857143</v>
      </c>
      <c r="N29" s="1423">
        <v>50</v>
      </c>
      <c r="O29" s="1439">
        <v>0.2857142857142857</v>
      </c>
      <c r="P29" s="1428">
        <v>170</v>
      </c>
      <c r="Q29" s="1421">
        <v>50</v>
      </c>
      <c r="R29" s="1437">
        <v>0.9285714285714286</v>
      </c>
      <c r="S29" s="1423">
        <v>5</v>
      </c>
      <c r="T29" s="1439">
        <v>7.1428571428571425E-2</v>
      </c>
      <c r="U29" s="1389">
        <v>0</v>
      </c>
      <c r="V29" s="1410">
        <v>1.7857142857142856E-2</v>
      </c>
      <c r="W29" s="1389">
        <v>0</v>
      </c>
      <c r="X29" s="1454">
        <v>0</v>
      </c>
      <c r="Y29" s="1389">
        <v>0</v>
      </c>
      <c r="Z29" s="1410">
        <v>1.7857142857142856E-2</v>
      </c>
      <c r="AA29" s="1389">
        <v>0</v>
      </c>
      <c r="AB29" s="1410">
        <v>3.5714285714285712E-2</v>
      </c>
      <c r="AC29" s="1428">
        <v>55</v>
      </c>
      <c r="AD29" s="1421">
        <v>10</v>
      </c>
      <c r="AE29" s="1437">
        <v>7.1428571428571425E-2</v>
      </c>
      <c r="AF29" s="1423">
        <v>155</v>
      </c>
      <c r="AG29" s="1439">
        <v>0.9285714285714286</v>
      </c>
      <c r="AH29" s="1428">
        <v>170</v>
      </c>
    </row>
    <row r="30" spans="1:34" x14ac:dyDescent="0.25">
      <c r="A30" s="1430" t="s">
        <v>1094</v>
      </c>
      <c r="B30" s="1431">
        <v>365</v>
      </c>
      <c r="C30" s="1432">
        <v>0.978494623655914</v>
      </c>
      <c r="D30" s="1433">
        <v>10</v>
      </c>
      <c r="E30" s="1434">
        <v>2.1505376344086023E-2</v>
      </c>
      <c r="F30" s="1431">
        <v>185</v>
      </c>
      <c r="G30" s="1432">
        <v>0.5</v>
      </c>
      <c r="H30" s="1433">
        <v>50</v>
      </c>
      <c r="I30" s="1434">
        <v>0.12903225806451613</v>
      </c>
      <c r="J30" s="1433">
        <v>140</v>
      </c>
      <c r="K30" s="1434">
        <v>0.37096774193548387</v>
      </c>
      <c r="L30" s="1415">
        <v>160</v>
      </c>
      <c r="M30" s="1432">
        <v>0.42702702702702705</v>
      </c>
      <c r="N30" s="1416">
        <v>210</v>
      </c>
      <c r="O30" s="1434">
        <v>0.572972972972973</v>
      </c>
      <c r="P30" s="1417">
        <v>370</v>
      </c>
      <c r="Q30" s="1418">
        <v>130</v>
      </c>
      <c r="R30" s="1432">
        <v>0.73333333333333328</v>
      </c>
      <c r="S30" s="1416">
        <v>50</v>
      </c>
      <c r="T30" s="1434">
        <v>0.26666666666666666</v>
      </c>
      <c r="U30" s="1402">
        <v>20</v>
      </c>
      <c r="V30" s="1403">
        <v>0.11049723756906077</v>
      </c>
      <c r="W30" s="1402">
        <v>20</v>
      </c>
      <c r="X30" s="1403">
        <v>9.9447513812154692E-2</v>
      </c>
      <c r="Y30" s="1402">
        <v>10</v>
      </c>
      <c r="Z30" s="1403">
        <v>5.5248618784530384E-2</v>
      </c>
      <c r="AA30" s="1402">
        <v>0</v>
      </c>
      <c r="AB30" s="1403">
        <v>5.5248618784530384E-3</v>
      </c>
      <c r="AC30" s="1417">
        <v>180</v>
      </c>
      <c r="AD30" s="1418">
        <v>30</v>
      </c>
      <c r="AE30" s="1432">
        <v>8.3333333333333329E-2</v>
      </c>
      <c r="AF30" s="1416">
        <v>340</v>
      </c>
      <c r="AG30" s="1434">
        <v>0.91666666666666663</v>
      </c>
      <c r="AH30" s="1417">
        <v>370</v>
      </c>
    </row>
    <row r="31" spans="1:34" x14ac:dyDescent="0.25">
      <c r="A31" s="1455" t="s">
        <v>1095</v>
      </c>
      <c r="B31" s="1446">
        <v>355</v>
      </c>
      <c r="C31" s="1447">
        <v>0.43950617283950616</v>
      </c>
      <c r="D31" s="1448">
        <v>455</v>
      </c>
      <c r="E31" s="1449">
        <v>0.56049382716049378</v>
      </c>
      <c r="F31" s="1446">
        <v>620</v>
      </c>
      <c r="G31" s="1447">
        <v>0.76695437731196059</v>
      </c>
      <c r="H31" s="1448">
        <v>60</v>
      </c>
      <c r="I31" s="1449">
        <v>7.1516646115906288E-2</v>
      </c>
      <c r="J31" s="1448">
        <v>130</v>
      </c>
      <c r="K31" s="1449">
        <v>0.16152897657213316</v>
      </c>
      <c r="L31" s="1427">
        <v>520</v>
      </c>
      <c r="M31" s="1447">
        <v>0.63871763255240444</v>
      </c>
      <c r="N31" s="1423">
        <v>295</v>
      </c>
      <c r="O31" s="1449">
        <v>0.36128236744759556</v>
      </c>
      <c r="P31" s="1428">
        <v>810</v>
      </c>
      <c r="Q31" s="1421">
        <v>470</v>
      </c>
      <c r="R31" s="1447">
        <v>0.78956228956228958</v>
      </c>
      <c r="S31" s="1423">
        <v>125</v>
      </c>
      <c r="T31" s="1449">
        <v>0.21043771043771045</v>
      </c>
      <c r="U31" s="1389">
        <v>30</v>
      </c>
      <c r="V31" s="1450">
        <v>4.8821548821548821E-2</v>
      </c>
      <c r="W31" s="1389">
        <v>55</v>
      </c>
      <c r="X31" s="1450">
        <v>9.5959595959595953E-2</v>
      </c>
      <c r="Y31" s="1389">
        <v>30</v>
      </c>
      <c r="Z31" s="1450">
        <v>4.8821548821548821E-2</v>
      </c>
      <c r="AA31" s="1389">
        <v>10</v>
      </c>
      <c r="AB31" s="1456">
        <v>1.6835016835016835E-2</v>
      </c>
      <c r="AC31" s="1428">
        <v>595</v>
      </c>
      <c r="AD31" s="1421">
        <v>95</v>
      </c>
      <c r="AE31" s="1447">
        <v>0.11604938271604938</v>
      </c>
      <c r="AF31" s="1423">
        <v>715</v>
      </c>
      <c r="AG31" s="1449">
        <v>0.88395061728395063</v>
      </c>
      <c r="AH31" s="1428">
        <v>810</v>
      </c>
    </row>
    <row r="32" spans="1:34" x14ac:dyDescent="0.25">
      <c r="A32" s="1392" t="s">
        <v>1096</v>
      </c>
      <c r="B32" s="1393">
        <v>2605</v>
      </c>
      <c r="C32" s="1394">
        <v>0.87294669795507873</v>
      </c>
      <c r="D32" s="1395">
        <v>380</v>
      </c>
      <c r="E32" s="1396">
        <v>0.12705330204492121</v>
      </c>
      <c r="F32" s="1393">
        <v>1095</v>
      </c>
      <c r="G32" s="1397">
        <v>0.3670801206838753</v>
      </c>
      <c r="H32" s="1395">
        <v>425</v>
      </c>
      <c r="I32" s="1396">
        <v>0.14180355346966142</v>
      </c>
      <c r="J32" s="1395">
        <v>1465</v>
      </c>
      <c r="K32" s="1396">
        <v>0.49111632584646331</v>
      </c>
      <c r="L32" s="1398">
        <v>1740</v>
      </c>
      <c r="M32" s="1397">
        <v>0.58594012781701987</v>
      </c>
      <c r="N32" s="1399">
        <v>1230</v>
      </c>
      <c r="O32" s="1396">
        <v>0.41405987218298018</v>
      </c>
      <c r="P32" s="1400">
        <v>2985</v>
      </c>
      <c r="Q32" s="1401">
        <v>770</v>
      </c>
      <c r="R32" s="1397">
        <v>0.72420262664165103</v>
      </c>
      <c r="S32" s="1399">
        <v>295</v>
      </c>
      <c r="T32" s="1396">
        <v>0.27579737335834897</v>
      </c>
      <c r="U32" s="1402">
        <v>175</v>
      </c>
      <c r="V32" s="1403">
        <v>0.16213683223992503</v>
      </c>
      <c r="W32" s="1402">
        <v>60</v>
      </c>
      <c r="X32" s="1403">
        <v>5.7169634489222118E-2</v>
      </c>
      <c r="Y32" s="1402">
        <v>35</v>
      </c>
      <c r="Z32" s="1403">
        <v>3.3739456419868794E-2</v>
      </c>
      <c r="AA32" s="1402">
        <v>25</v>
      </c>
      <c r="AB32" s="1403">
        <v>2.3430178069353328E-2</v>
      </c>
      <c r="AC32" s="1400">
        <v>1065</v>
      </c>
      <c r="AD32" s="1401">
        <v>185</v>
      </c>
      <c r="AE32" s="1397">
        <v>6.2688568555145832E-2</v>
      </c>
      <c r="AF32" s="1399">
        <v>2795</v>
      </c>
      <c r="AG32" s="1396">
        <v>0.93731143144485418</v>
      </c>
      <c r="AH32" s="1400">
        <v>2985</v>
      </c>
    </row>
    <row r="33" spans="1:34" x14ac:dyDescent="0.25">
      <c r="A33" s="1404" t="s">
        <v>1097</v>
      </c>
      <c r="B33" s="1405">
        <v>3125</v>
      </c>
      <c r="C33" s="1406">
        <v>0.46497099509147705</v>
      </c>
      <c r="D33" s="1407">
        <v>3595</v>
      </c>
      <c r="E33" s="1408">
        <v>0.53502900490852301</v>
      </c>
      <c r="F33" s="1405">
        <v>4895</v>
      </c>
      <c r="G33" s="1409">
        <v>0.72802973977695162</v>
      </c>
      <c r="H33" s="1407">
        <v>365</v>
      </c>
      <c r="I33" s="1408">
        <v>5.4126394052044613E-2</v>
      </c>
      <c r="J33" s="1407">
        <v>1465</v>
      </c>
      <c r="K33" s="1408">
        <v>0.21784386617100371</v>
      </c>
      <c r="L33" s="1387">
        <v>2425</v>
      </c>
      <c r="M33" s="1409">
        <v>0.36153731565618946</v>
      </c>
      <c r="N33" s="1384">
        <v>4285</v>
      </c>
      <c r="O33" s="1408">
        <v>0.63846268434381048</v>
      </c>
      <c r="P33" s="1388">
        <v>6725</v>
      </c>
      <c r="Q33" s="1382">
        <v>3135</v>
      </c>
      <c r="R33" s="1409">
        <v>0.65401459854014599</v>
      </c>
      <c r="S33" s="1384">
        <v>1660</v>
      </c>
      <c r="T33" s="1408">
        <v>0.34598540145985401</v>
      </c>
      <c r="U33" s="1389">
        <v>980</v>
      </c>
      <c r="V33" s="1410">
        <v>0.20463078848560701</v>
      </c>
      <c r="W33" s="1389">
        <v>320</v>
      </c>
      <c r="X33" s="1410">
        <v>6.6332916145181484E-2</v>
      </c>
      <c r="Y33" s="1389">
        <v>185</v>
      </c>
      <c r="Z33" s="1410">
        <v>3.9007092198581561E-2</v>
      </c>
      <c r="AA33" s="1389">
        <v>170</v>
      </c>
      <c r="AB33" s="1410">
        <v>3.5878181059657906E-2</v>
      </c>
      <c r="AC33" s="1388">
        <v>4795</v>
      </c>
      <c r="AD33" s="1382">
        <v>440</v>
      </c>
      <c r="AE33" s="1409">
        <v>6.5139797739440813E-2</v>
      </c>
      <c r="AF33" s="1384">
        <v>6285</v>
      </c>
      <c r="AG33" s="1408">
        <v>0.93486020226055921</v>
      </c>
      <c r="AH33" s="1388">
        <v>6725</v>
      </c>
    </row>
    <row r="34" spans="1:34" x14ac:dyDescent="0.25">
      <c r="A34" s="1392" t="s">
        <v>1098</v>
      </c>
      <c r="B34" s="1393">
        <v>4825</v>
      </c>
      <c r="C34" s="1394">
        <v>0.83837330552659017</v>
      </c>
      <c r="D34" s="1395">
        <v>930</v>
      </c>
      <c r="E34" s="1396">
        <v>0.1616266944734098</v>
      </c>
      <c r="F34" s="1393">
        <v>3415</v>
      </c>
      <c r="G34" s="1397">
        <v>0.59315258950295446</v>
      </c>
      <c r="H34" s="1395">
        <v>530</v>
      </c>
      <c r="I34" s="1396">
        <v>9.1762252346193951E-2</v>
      </c>
      <c r="J34" s="1395">
        <v>1815</v>
      </c>
      <c r="K34" s="1396">
        <v>0.31508515815085159</v>
      </c>
      <c r="L34" s="1398">
        <v>2985</v>
      </c>
      <c r="M34" s="1397">
        <v>0.51913709116214335</v>
      </c>
      <c r="N34" s="1399">
        <v>2765</v>
      </c>
      <c r="O34" s="1396">
        <v>0.48086290883785665</v>
      </c>
      <c r="P34" s="1400">
        <v>5755</v>
      </c>
      <c r="Q34" s="1401">
        <v>2860</v>
      </c>
      <c r="R34" s="1397">
        <v>0.86036713812819743</v>
      </c>
      <c r="S34" s="1399">
        <v>465</v>
      </c>
      <c r="T34" s="1396">
        <v>0.1396328618718026</v>
      </c>
      <c r="U34" s="1402">
        <v>195</v>
      </c>
      <c r="V34" s="1403">
        <v>5.8380981041227804E-2</v>
      </c>
      <c r="W34" s="1402">
        <v>135</v>
      </c>
      <c r="X34" s="1403">
        <v>4.0325007523322298E-2</v>
      </c>
      <c r="Y34" s="1402">
        <v>100</v>
      </c>
      <c r="Z34" s="1403">
        <v>3.0394222088474272E-2</v>
      </c>
      <c r="AA34" s="1402">
        <v>35</v>
      </c>
      <c r="AB34" s="1403">
        <v>1.0532651218778213E-2</v>
      </c>
      <c r="AC34" s="1400">
        <v>3325</v>
      </c>
      <c r="AD34" s="1401">
        <v>610</v>
      </c>
      <c r="AE34" s="1397">
        <v>0.10618700034758428</v>
      </c>
      <c r="AF34" s="1399">
        <v>5145</v>
      </c>
      <c r="AG34" s="1396">
        <v>0.89381299965241567</v>
      </c>
      <c r="AH34" s="1400">
        <v>5755</v>
      </c>
    </row>
    <row r="35" spans="1:34" x14ac:dyDescent="0.25">
      <c r="A35" s="1404" t="s">
        <v>1099</v>
      </c>
      <c r="B35" s="1405">
        <v>10305</v>
      </c>
      <c r="C35" s="1406">
        <v>0.25102930786659194</v>
      </c>
      <c r="D35" s="1407">
        <v>30745</v>
      </c>
      <c r="E35" s="1408">
        <v>0.74897069213340806</v>
      </c>
      <c r="F35" s="1405">
        <v>36965</v>
      </c>
      <c r="G35" s="1409">
        <v>0.90078958912121654</v>
      </c>
      <c r="H35" s="1407">
        <v>1230</v>
      </c>
      <c r="I35" s="1408">
        <v>2.9950772530096991E-2</v>
      </c>
      <c r="J35" s="1407">
        <v>2840</v>
      </c>
      <c r="K35" s="1408">
        <v>6.9259638348686453E-2</v>
      </c>
      <c r="L35" s="1387">
        <v>9370</v>
      </c>
      <c r="M35" s="1409">
        <v>0.22857421589190771</v>
      </c>
      <c r="N35" s="1384">
        <v>31630</v>
      </c>
      <c r="O35" s="1408">
        <v>0.77142578410809226</v>
      </c>
      <c r="P35" s="1388">
        <v>41045</v>
      </c>
      <c r="Q35" s="1382">
        <v>27255</v>
      </c>
      <c r="R35" s="1409">
        <v>0.76129158403396557</v>
      </c>
      <c r="S35" s="1384">
        <v>8545</v>
      </c>
      <c r="T35" s="1408">
        <v>0.23870841596603448</v>
      </c>
      <c r="U35" s="1389">
        <v>4145</v>
      </c>
      <c r="V35" s="1410">
        <v>0.11583798882681565</v>
      </c>
      <c r="W35" s="1389">
        <v>3100</v>
      </c>
      <c r="X35" s="1410">
        <v>8.6564245810055868E-2</v>
      </c>
      <c r="Y35" s="1389">
        <v>795</v>
      </c>
      <c r="Z35" s="1410">
        <v>2.2206703910614526E-2</v>
      </c>
      <c r="AA35" s="1389">
        <v>505</v>
      </c>
      <c r="AB35" s="1410">
        <v>1.4078212290502793E-2</v>
      </c>
      <c r="AC35" s="1388">
        <v>35800</v>
      </c>
      <c r="AD35" s="1382">
        <v>3425</v>
      </c>
      <c r="AE35" s="1409">
        <v>8.3489658196701344E-2</v>
      </c>
      <c r="AF35" s="1384">
        <v>37620</v>
      </c>
      <c r="AG35" s="1408">
        <v>0.91651034180329871</v>
      </c>
      <c r="AH35" s="1388">
        <v>41045</v>
      </c>
    </row>
    <row r="36" spans="1:34" x14ac:dyDescent="0.25">
      <c r="A36" s="1457" t="s">
        <v>1100</v>
      </c>
      <c r="B36" s="1458">
        <v>110</v>
      </c>
      <c r="C36" s="1459">
        <v>0.15708274894810659</v>
      </c>
      <c r="D36" s="1460">
        <v>600</v>
      </c>
      <c r="E36" s="1461">
        <v>0.84291725105189341</v>
      </c>
      <c r="F36" s="1458">
        <v>610</v>
      </c>
      <c r="G36" s="1462">
        <v>0.85574229691876746</v>
      </c>
      <c r="H36" s="1460">
        <v>70</v>
      </c>
      <c r="I36" s="1461">
        <v>9.5238095238095233E-2</v>
      </c>
      <c r="J36" s="1460">
        <v>35</v>
      </c>
      <c r="K36" s="1461">
        <v>4.9019607843137254E-2</v>
      </c>
      <c r="L36" s="1398">
        <v>215</v>
      </c>
      <c r="M36" s="1462">
        <v>0.30434782608695654</v>
      </c>
      <c r="N36" s="1399">
        <v>495</v>
      </c>
      <c r="O36" s="1461">
        <v>0.69565217391304346</v>
      </c>
      <c r="P36" s="1400">
        <v>715</v>
      </c>
      <c r="Q36" s="1401">
        <v>575</v>
      </c>
      <c r="R36" s="1462">
        <v>0.96801346801346799</v>
      </c>
      <c r="S36" s="1399">
        <v>20</v>
      </c>
      <c r="T36" s="1461">
        <v>3.1986531986531987E-2</v>
      </c>
      <c r="U36" s="1402">
        <v>5</v>
      </c>
      <c r="V36" s="1419">
        <v>1.1784511784511785E-2</v>
      </c>
      <c r="W36" s="1402">
        <v>0</v>
      </c>
      <c r="X36" s="1463">
        <v>1.6835016835016834E-3</v>
      </c>
      <c r="Y36" s="1402">
        <v>10</v>
      </c>
      <c r="Z36" s="1419">
        <v>1.3468013468013467E-2</v>
      </c>
      <c r="AA36" s="1402">
        <v>5</v>
      </c>
      <c r="AB36" s="1308">
        <v>5.0505050505050509E-3</v>
      </c>
      <c r="AC36" s="1400">
        <v>595</v>
      </c>
      <c r="AD36" s="1401">
        <v>40</v>
      </c>
      <c r="AE36" s="1462">
        <v>5.7503506311360447E-2</v>
      </c>
      <c r="AF36" s="1399">
        <v>670</v>
      </c>
      <c r="AG36" s="1461">
        <v>0.94249649368863953</v>
      </c>
      <c r="AH36" s="1400">
        <v>715</v>
      </c>
    </row>
    <row r="37" spans="1:34" x14ac:dyDescent="0.25">
      <c r="A37" s="1213" t="s">
        <v>1101</v>
      </c>
      <c r="B37" s="1464">
        <v>61700</v>
      </c>
      <c r="C37" s="1465">
        <v>0.54753516439632599</v>
      </c>
      <c r="D37" s="1466">
        <v>50985</v>
      </c>
      <c r="E37" s="1467">
        <v>0.45246483560367395</v>
      </c>
      <c r="F37" s="1464">
        <v>78635</v>
      </c>
      <c r="G37" s="1468">
        <v>0.69787441757266477</v>
      </c>
      <c r="H37" s="1466">
        <v>8095</v>
      </c>
      <c r="I37" s="1467">
        <v>7.1843798535611278E-2</v>
      </c>
      <c r="J37" s="1466">
        <v>25945</v>
      </c>
      <c r="K37" s="1467">
        <v>0.23028178389172399</v>
      </c>
      <c r="L37" s="1469">
        <v>46965</v>
      </c>
      <c r="M37" s="1468">
        <v>0.41717448078597191</v>
      </c>
      <c r="N37" s="1470">
        <v>65610</v>
      </c>
      <c r="O37" s="1467">
        <v>0.58282551921402814</v>
      </c>
      <c r="P37" s="1471">
        <v>112685</v>
      </c>
      <c r="Q37" s="1472">
        <v>57810</v>
      </c>
      <c r="R37" s="1468">
        <v>0.75658626601578349</v>
      </c>
      <c r="S37" s="1470">
        <v>18600</v>
      </c>
      <c r="T37" s="1467">
        <v>0.24341373398421651</v>
      </c>
      <c r="U37" s="1473">
        <v>8670</v>
      </c>
      <c r="V37" s="1474">
        <v>0.11347127880953316</v>
      </c>
      <c r="W37" s="1473">
        <v>6290</v>
      </c>
      <c r="X37" s="1474">
        <v>8.2309212506707502E-2</v>
      </c>
      <c r="Y37" s="1473">
        <v>2285</v>
      </c>
      <c r="Z37" s="1474">
        <v>2.9918724724174485E-2</v>
      </c>
      <c r="AA37" s="1473">
        <v>1350</v>
      </c>
      <c r="AB37" s="1474">
        <v>1.7694713835119818E-2</v>
      </c>
      <c r="AC37" s="1471">
        <v>76405</v>
      </c>
      <c r="AD37" s="1472">
        <v>9430</v>
      </c>
      <c r="AE37" s="1468">
        <v>8.3681637071941359E-2</v>
      </c>
      <c r="AF37" s="1470">
        <v>103260</v>
      </c>
      <c r="AG37" s="1467">
        <v>0.91631836292805868</v>
      </c>
      <c r="AH37" s="1471">
        <v>112690</v>
      </c>
    </row>
    <row r="38" spans="1:34" x14ac:dyDescent="0.25">
      <c r="A38" s="1204" t="s">
        <v>1102</v>
      </c>
      <c r="B38" s="1475"/>
      <c r="C38" s="1476"/>
      <c r="D38" s="1475"/>
      <c r="E38" s="1476"/>
      <c r="F38" s="1475"/>
      <c r="G38" s="1476"/>
      <c r="H38" s="1475"/>
      <c r="I38" s="1476"/>
      <c r="J38" s="1475"/>
      <c r="K38" s="1476"/>
      <c r="L38" s="1477"/>
      <c r="M38" s="1478"/>
      <c r="N38" s="1479"/>
      <c r="O38" s="1480"/>
      <c r="P38" s="1481"/>
      <c r="Q38" s="1482"/>
      <c r="R38" s="1478"/>
      <c r="S38" s="1479"/>
      <c r="T38" s="1480"/>
      <c r="U38" s="1483"/>
      <c r="V38" s="1484"/>
      <c r="W38" s="1483"/>
      <c r="X38" s="1484"/>
      <c r="Y38" s="1483"/>
      <c r="Z38" s="1484"/>
      <c r="AA38" s="1483"/>
      <c r="AB38" s="1484"/>
      <c r="AC38" s="1481"/>
      <c r="AD38" s="1482"/>
      <c r="AE38" s="1478"/>
      <c r="AF38" s="1479"/>
      <c r="AG38" s="1480"/>
      <c r="AH38" s="1481"/>
    </row>
    <row r="39" spans="1:34" x14ac:dyDescent="0.25">
      <c r="A39" s="1404" t="s">
        <v>1103</v>
      </c>
      <c r="B39" s="1405">
        <v>51655</v>
      </c>
      <c r="C39" s="1406">
        <v>0.79670244925658584</v>
      </c>
      <c r="D39" s="1407">
        <v>13180</v>
      </c>
      <c r="E39" s="1408">
        <v>0.20329755074341416</v>
      </c>
      <c r="F39" s="1405">
        <v>21065</v>
      </c>
      <c r="G39" s="1409">
        <v>0.32498264558426532</v>
      </c>
      <c r="H39" s="1407">
        <v>5935</v>
      </c>
      <c r="I39" s="1408">
        <v>9.1523332047821052E-2</v>
      </c>
      <c r="J39" s="1407">
        <v>37825</v>
      </c>
      <c r="K39" s="1408">
        <v>0.58349402236791359</v>
      </c>
      <c r="L39" s="1387">
        <v>29750</v>
      </c>
      <c r="M39" s="1409">
        <v>0.45896075043199208</v>
      </c>
      <c r="N39" s="1384">
        <v>35070</v>
      </c>
      <c r="O39" s="1408">
        <v>0.54103924956800786</v>
      </c>
      <c r="P39" s="1388">
        <v>64835</v>
      </c>
      <c r="Q39" s="1382">
        <v>13120</v>
      </c>
      <c r="R39" s="1409">
        <v>0.65250907644104039</v>
      </c>
      <c r="S39" s="1384">
        <v>6985</v>
      </c>
      <c r="T39" s="1408">
        <v>0.34749092355895955</v>
      </c>
      <c r="U39" s="1389">
        <v>2725</v>
      </c>
      <c r="V39" s="1410">
        <v>0.13563115487914054</v>
      </c>
      <c r="W39" s="1389">
        <v>3065</v>
      </c>
      <c r="X39" s="1410">
        <v>0.15254152989157466</v>
      </c>
      <c r="Y39" s="1389">
        <v>715</v>
      </c>
      <c r="Z39" s="1410">
        <v>3.5660996717397794E-2</v>
      </c>
      <c r="AA39" s="1389">
        <v>475</v>
      </c>
      <c r="AB39" s="1410">
        <v>2.3624788620312344E-2</v>
      </c>
      <c r="AC39" s="1388">
        <v>20105</v>
      </c>
      <c r="AD39" s="1382">
        <v>2565</v>
      </c>
      <c r="AE39" s="1409">
        <v>3.9545931272749704E-2</v>
      </c>
      <c r="AF39" s="1384">
        <v>62270</v>
      </c>
      <c r="AG39" s="1408">
        <v>0.96045406872725025</v>
      </c>
      <c r="AH39" s="1388">
        <v>64835</v>
      </c>
    </row>
    <row r="40" spans="1:34" x14ac:dyDescent="0.25">
      <c r="A40" s="1392" t="s">
        <v>1104</v>
      </c>
      <c r="B40" s="1393">
        <v>5</v>
      </c>
      <c r="C40" s="1394">
        <v>5.5452865064695009E-3</v>
      </c>
      <c r="D40" s="1395">
        <v>1075</v>
      </c>
      <c r="E40" s="1396">
        <v>0.99445471349353054</v>
      </c>
      <c r="F40" s="1393">
        <v>1025</v>
      </c>
      <c r="G40" s="1397">
        <v>0.94824399260628467</v>
      </c>
      <c r="H40" s="1395">
        <v>30</v>
      </c>
      <c r="I40" s="1396">
        <v>2.865064695009242E-2</v>
      </c>
      <c r="J40" s="1395">
        <v>25</v>
      </c>
      <c r="K40" s="1396">
        <v>2.3105360443622922E-2</v>
      </c>
      <c r="L40" s="1398">
        <v>380</v>
      </c>
      <c r="M40" s="1397">
        <v>0.35212569316081332</v>
      </c>
      <c r="N40" s="1399">
        <v>700</v>
      </c>
      <c r="O40" s="1396">
        <v>0.64787430683918668</v>
      </c>
      <c r="P40" s="1400">
        <v>1080</v>
      </c>
      <c r="Q40" s="1401">
        <v>930</v>
      </c>
      <c r="R40" s="1397">
        <v>0.92800000000000005</v>
      </c>
      <c r="S40" s="1399">
        <v>70</v>
      </c>
      <c r="T40" s="1396">
        <v>7.1999999999999995E-2</v>
      </c>
      <c r="U40" s="1402">
        <v>30</v>
      </c>
      <c r="V40" s="1403">
        <v>2.8000000000000001E-2</v>
      </c>
      <c r="W40" s="1402">
        <v>20</v>
      </c>
      <c r="X40" s="1403">
        <v>1.9E-2</v>
      </c>
      <c r="Y40" s="1402">
        <v>20</v>
      </c>
      <c r="Z40" s="1403">
        <v>0.02</v>
      </c>
      <c r="AA40" s="1402">
        <v>5</v>
      </c>
      <c r="AB40" s="1485">
        <v>5.0000000000000001E-3</v>
      </c>
      <c r="AC40" s="1400">
        <v>1000</v>
      </c>
      <c r="AD40" s="1401">
        <v>100</v>
      </c>
      <c r="AE40" s="1397">
        <v>9.0573012939001843E-2</v>
      </c>
      <c r="AF40" s="1399">
        <v>985</v>
      </c>
      <c r="AG40" s="1396">
        <v>0.90942698706099812</v>
      </c>
      <c r="AH40" s="1400">
        <v>1080</v>
      </c>
    </row>
    <row r="41" spans="1:34" x14ac:dyDescent="0.25">
      <c r="A41" s="1404" t="s">
        <v>1105</v>
      </c>
      <c r="B41" s="1405">
        <v>11595</v>
      </c>
      <c r="C41" s="1406">
        <v>0.78746094280668388</v>
      </c>
      <c r="D41" s="1407">
        <v>3130</v>
      </c>
      <c r="E41" s="1408">
        <v>0.21253905719331612</v>
      </c>
      <c r="F41" s="1405">
        <v>8030</v>
      </c>
      <c r="G41" s="1409">
        <v>0.54534338699816587</v>
      </c>
      <c r="H41" s="1407">
        <v>1550</v>
      </c>
      <c r="I41" s="1408">
        <v>0.10522382990285986</v>
      </c>
      <c r="J41" s="1407">
        <v>5145</v>
      </c>
      <c r="K41" s="1408">
        <v>0.34943278309897424</v>
      </c>
      <c r="L41" s="1387">
        <v>5005</v>
      </c>
      <c r="M41" s="1409">
        <v>0.34027069305583896</v>
      </c>
      <c r="N41" s="1384">
        <v>9700</v>
      </c>
      <c r="O41" s="1408">
        <v>0.6597293069441611</v>
      </c>
      <c r="P41" s="1388">
        <v>14720</v>
      </c>
      <c r="Q41" s="1382">
        <v>6805</v>
      </c>
      <c r="R41" s="1409">
        <v>0.86559003051881989</v>
      </c>
      <c r="S41" s="1384">
        <v>1055</v>
      </c>
      <c r="T41" s="1408">
        <v>0.13440996948118006</v>
      </c>
      <c r="U41" s="1389">
        <v>295</v>
      </c>
      <c r="V41" s="1410">
        <v>3.7639877924720247E-2</v>
      </c>
      <c r="W41" s="1389">
        <v>305</v>
      </c>
      <c r="X41" s="1410">
        <v>3.8657171922685654E-2</v>
      </c>
      <c r="Y41" s="1389">
        <v>360</v>
      </c>
      <c r="Z41" s="1410">
        <v>4.5523906408952187E-2</v>
      </c>
      <c r="AA41" s="1389">
        <v>100</v>
      </c>
      <c r="AB41" s="1410">
        <v>1.2589013224821973E-2</v>
      </c>
      <c r="AC41" s="1388">
        <v>7865</v>
      </c>
      <c r="AD41" s="1382">
        <v>2115</v>
      </c>
      <c r="AE41" s="1409">
        <v>0.14352669474256216</v>
      </c>
      <c r="AF41" s="1384">
        <v>12610</v>
      </c>
      <c r="AG41" s="1408">
        <v>0.85647330525743781</v>
      </c>
      <c r="AH41" s="1388">
        <v>14720</v>
      </c>
    </row>
    <row r="42" spans="1:34" x14ac:dyDescent="0.25">
      <c r="A42" s="1392" t="s">
        <v>154</v>
      </c>
      <c r="B42" s="1393">
        <v>27610</v>
      </c>
      <c r="C42" s="1394">
        <v>0.56277135693756497</v>
      </c>
      <c r="D42" s="1395">
        <v>21450</v>
      </c>
      <c r="E42" s="1396">
        <v>0.43722864306243503</v>
      </c>
      <c r="F42" s="1393">
        <v>43615</v>
      </c>
      <c r="G42" s="1397">
        <v>0.88905195784667446</v>
      </c>
      <c r="H42" s="1395">
        <v>1320</v>
      </c>
      <c r="I42" s="1396">
        <v>2.6947145274057768E-2</v>
      </c>
      <c r="J42" s="1395">
        <v>4120</v>
      </c>
      <c r="K42" s="1396">
        <v>8.4000896879267817E-2</v>
      </c>
      <c r="L42" s="1398">
        <v>14780</v>
      </c>
      <c r="M42" s="1397">
        <v>0.30145814214336697</v>
      </c>
      <c r="N42" s="1399">
        <v>34255</v>
      </c>
      <c r="O42" s="1396">
        <v>0.69854185785663303</v>
      </c>
      <c r="P42" s="1400">
        <v>49060</v>
      </c>
      <c r="Q42" s="1401">
        <v>35885</v>
      </c>
      <c r="R42" s="1397">
        <v>0.84918118137069287</v>
      </c>
      <c r="S42" s="1399">
        <v>6375</v>
      </c>
      <c r="T42" s="1396">
        <v>0.15081881862930707</v>
      </c>
      <c r="U42" s="1402">
        <v>3235</v>
      </c>
      <c r="V42" s="1403">
        <v>7.6533510034078003E-2</v>
      </c>
      <c r="W42" s="1402">
        <v>1575</v>
      </c>
      <c r="X42" s="1403">
        <v>3.7320143884892083E-2</v>
      </c>
      <c r="Y42" s="1402">
        <v>1025</v>
      </c>
      <c r="Z42" s="1403">
        <v>2.4280575539568347E-2</v>
      </c>
      <c r="AA42" s="1402">
        <v>535</v>
      </c>
      <c r="AB42" s="1403">
        <v>1.2684589170768649E-2</v>
      </c>
      <c r="AC42" s="1400">
        <v>42255</v>
      </c>
      <c r="AD42" s="1401">
        <v>4610</v>
      </c>
      <c r="AE42" s="1397">
        <v>9.3948103304184752E-2</v>
      </c>
      <c r="AF42" s="1399">
        <v>44450</v>
      </c>
      <c r="AG42" s="1396">
        <v>0.90605189669581521</v>
      </c>
      <c r="AH42" s="1400">
        <v>49060</v>
      </c>
    </row>
    <row r="43" spans="1:34" x14ac:dyDescent="0.25">
      <c r="A43" s="1404" t="s">
        <v>1106</v>
      </c>
      <c r="B43" s="1405">
        <v>4705</v>
      </c>
      <c r="C43" s="1406">
        <v>0.68691588785046731</v>
      </c>
      <c r="D43" s="1407">
        <v>2145</v>
      </c>
      <c r="E43" s="1408">
        <v>0.31308411214953269</v>
      </c>
      <c r="F43" s="1405">
        <v>4895</v>
      </c>
      <c r="G43" s="1409">
        <v>0.71451518691588789</v>
      </c>
      <c r="H43" s="1407">
        <v>555</v>
      </c>
      <c r="I43" s="1408">
        <v>8.1045560747663545E-2</v>
      </c>
      <c r="J43" s="1407">
        <v>1400</v>
      </c>
      <c r="K43" s="1408">
        <v>0.20443925233644861</v>
      </c>
      <c r="L43" s="1387">
        <v>3030</v>
      </c>
      <c r="M43" s="1409">
        <v>0.4436960023429492</v>
      </c>
      <c r="N43" s="1384">
        <v>3800</v>
      </c>
      <c r="O43" s="1408">
        <v>0.55630399765705085</v>
      </c>
      <c r="P43" s="1388">
        <v>6850</v>
      </c>
      <c r="Q43" s="1382">
        <v>4315</v>
      </c>
      <c r="R43" s="1409">
        <v>0.9055613850996852</v>
      </c>
      <c r="S43" s="1384">
        <v>450</v>
      </c>
      <c r="T43" s="1408">
        <v>9.4438614900314799E-2</v>
      </c>
      <c r="U43" s="1389">
        <v>145</v>
      </c>
      <c r="V43" s="1410">
        <v>3.0849947534102834E-2</v>
      </c>
      <c r="W43" s="1389">
        <v>105</v>
      </c>
      <c r="X43" s="1410">
        <v>2.1825813221406087E-2</v>
      </c>
      <c r="Y43" s="1389">
        <v>140</v>
      </c>
      <c r="Z43" s="1410">
        <v>2.9590766002098635E-2</v>
      </c>
      <c r="AA43" s="1389">
        <v>60</v>
      </c>
      <c r="AB43" s="1410">
        <v>1.2172088142707239E-2</v>
      </c>
      <c r="AC43" s="1388">
        <v>4765</v>
      </c>
      <c r="AD43" s="1382">
        <v>1105</v>
      </c>
      <c r="AE43" s="1409">
        <v>0.16153059734190156</v>
      </c>
      <c r="AF43" s="1384">
        <v>5740</v>
      </c>
      <c r="AG43" s="1408">
        <v>0.83846940265809844</v>
      </c>
      <c r="AH43" s="1388">
        <v>6845</v>
      </c>
    </row>
    <row r="44" spans="1:34" x14ac:dyDescent="0.25">
      <c r="A44" s="1392" t="s">
        <v>1107</v>
      </c>
      <c r="B44" s="1393">
        <v>5895</v>
      </c>
      <c r="C44" s="1394">
        <v>0.73717788341255941</v>
      </c>
      <c r="D44" s="1395">
        <v>2100</v>
      </c>
      <c r="E44" s="1396">
        <v>0.26282211658744059</v>
      </c>
      <c r="F44" s="1393">
        <v>4395</v>
      </c>
      <c r="G44" s="1397">
        <v>0.54978734050537903</v>
      </c>
      <c r="H44" s="1395">
        <v>930</v>
      </c>
      <c r="I44" s="1396">
        <v>0.11633725293970477</v>
      </c>
      <c r="J44" s="1395">
        <v>2670</v>
      </c>
      <c r="K44" s="1396">
        <v>0.33387540655491621</v>
      </c>
      <c r="L44" s="1398">
        <v>2260</v>
      </c>
      <c r="M44" s="1397">
        <v>0.2829763246899662</v>
      </c>
      <c r="N44" s="1399">
        <v>5725</v>
      </c>
      <c r="O44" s="1396">
        <v>0.71702367531003386</v>
      </c>
      <c r="P44" s="1400">
        <v>7995</v>
      </c>
      <c r="Q44" s="1401">
        <v>3720</v>
      </c>
      <c r="R44" s="1397">
        <v>0.86646469354462829</v>
      </c>
      <c r="S44" s="1399">
        <v>575</v>
      </c>
      <c r="T44" s="1396">
        <v>0.13353530645537171</v>
      </c>
      <c r="U44" s="1402">
        <v>195</v>
      </c>
      <c r="V44" s="1403">
        <v>4.5200372786579686E-2</v>
      </c>
      <c r="W44" s="1402">
        <v>120</v>
      </c>
      <c r="X44" s="1403">
        <v>2.7958993476234855E-2</v>
      </c>
      <c r="Y44" s="1402">
        <v>190</v>
      </c>
      <c r="Z44" s="1403">
        <v>4.3802423112767941E-2</v>
      </c>
      <c r="AA44" s="1402">
        <v>70</v>
      </c>
      <c r="AB44" s="1403">
        <v>1.6775396085740912E-2</v>
      </c>
      <c r="AC44" s="1400">
        <v>4290</v>
      </c>
      <c r="AD44" s="1401">
        <v>845</v>
      </c>
      <c r="AE44" s="1397">
        <v>0.10582937202902176</v>
      </c>
      <c r="AF44" s="1399">
        <v>7150</v>
      </c>
      <c r="AG44" s="1396">
        <v>0.89417062797097824</v>
      </c>
      <c r="AH44" s="1400">
        <v>7995</v>
      </c>
    </row>
    <row r="45" spans="1:34" x14ac:dyDescent="0.25">
      <c r="A45" s="1404" t="s">
        <v>1108</v>
      </c>
      <c r="B45" s="1405">
        <v>10260</v>
      </c>
      <c r="C45" s="1406">
        <v>0.76492954596287188</v>
      </c>
      <c r="D45" s="1407">
        <v>3155</v>
      </c>
      <c r="E45" s="1408">
        <v>0.23507045403712815</v>
      </c>
      <c r="F45" s="1405">
        <v>7170</v>
      </c>
      <c r="G45" s="1409">
        <v>0.5347051368075747</v>
      </c>
      <c r="H45" s="1407">
        <v>1665</v>
      </c>
      <c r="I45" s="1408">
        <v>0.12428241258480578</v>
      </c>
      <c r="J45" s="1407">
        <v>4575</v>
      </c>
      <c r="K45" s="1408">
        <v>0.34101245060761948</v>
      </c>
      <c r="L45" s="1387">
        <v>5710</v>
      </c>
      <c r="M45" s="1409">
        <v>0.42635311683463978</v>
      </c>
      <c r="N45" s="1384">
        <v>7685</v>
      </c>
      <c r="O45" s="1408">
        <v>0.57364688316536017</v>
      </c>
      <c r="P45" s="1388">
        <v>13415</v>
      </c>
      <c r="Q45" s="1382">
        <v>4605</v>
      </c>
      <c r="R45" s="1409">
        <v>0.66059388896858418</v>
      </c>
      <c r="S45" s="1384">
        <v>2365</v>
      </c>
      <c r="T45" s="1408">
        <v>0.33940611103141588</v>
      </c>
      <c r="U45" s="1389">
        <v>1000</v>
      </c>
      <c r="V45" s="1410">
        <v>0.14345144168698895</v>
      </c>
      <c r="W45" s="1389">
        <v>915</v>
      </c>
      <c r="X45" s="1410">
        <v>0.13097116626022093</v>
      </c>
      <c r="Y45" s="1389">
        <v>290</v>
      </c>
      <c r="Z45" s="1410">
        <v>4.1457466647539805E-2</v>
      </c>
      <c r="AA45" s="1389">
        <v>165</v>
      </c>
      <c r="AB45" s="1410">
        <v>2.3526036436666189E-2</v>
      </c>
      <c r="AC45" s="1388">
        <v>6970</v>
      </c>
      <c r="AD45" s="1382">
        <v>1040</v>
      </c>
      <c r="AE45" s="1409">
        <v>7.7381839868793795E-2</v>
      </c>
      <c r="AF45" s="1384">
        <v>12375</v>
      </c>
      <c r="AG45" s="1408">
        <v>0.92261816013120623</v>
      </c>
      <c r="AH45" s="1388">
        <v>13415</v>
      </c>
    </row>
    <row r="46" spans="1:34" x14ac:dyDescent="0.25">
      <c r="A46" s="1392" t="s">
        <v>1109</v>
      </c>
      <c r="B46" s="1393">
        <v>6330</v>
      </c>
      <c r="C46" s="1394">
        <v>0.8574525745257453</v>
      </c>
      <c r="D46" s="1395">
        <v>1050</v>
      </c>
      <c r="E46" s="1396">
        <v>0.14254742547425475</v>
      </c>
      <c r="F46" s="1458">
        <v>3505</v>
      </c>
      <c r="G46" s="1462">
        <v>0.47466124661246611</v>
      </c>
      <c r="H46" s="1460">
        <v>715</v>
      </c>
      <c r="I46" s="1461">
        <v>9.7018970189701903E-2</v>
      </c>
      <c r="J46" s="1460">
        <v>3160</v>
      </c>
      <c r="K46" s="1461">
        <v>0.42831978319783198</v>
      </c>
      <c r="L46" s="1398">
        <v>2200</v>
      </c>
      <c r="M46" s="1462">
        <v>0.29864314789687924</v>
      </c>
      <c r="N46" s="1399">
        <v>5170</v>
      </c>
      <c r="O46" s="1461">
        <v>0.70135685210312071</v>
      </c>
      <c r="P46" s="1400">
        <v>7380</v>
      </c>
      <c r="Q46" s="1401">
        <v>2865</v>
      </c>
      <c r="R46" s="1462">
        <v>0.83659177122847972</v>
      </c>
      <c r="S46" s="1399">
        <v>560</v>
      </c>
      <c r="T46" s="1461">
        <v>0.16340822877152028</v>
      </c>
      <c r="U46" s="1402">
        <v>170</v>
      </c>
      <c r="V46" s="1419">
        <v>4.9897869857017801E-2</v>
      </c>
      <c r="W46" s="1402">
        <v>180</v>
      </c>
      <c r="X46" s="1419">
        <v>5.3107674350744094E-2</v>
      </c>
      <c r="Y46" s="1402">
        <v>155</v>
      </c>
      <c r="Z46" s="1419">
        <v>4.5229063320688649E-2</v>
      </c>
      <c r="AA46" s="1402">
        <v>50</v>
      </c>
      <c r="AB46" s="1419">
        <v>1.517362124306974E-2</v>
      </c>
      <c r="AC46" s="1400">
        <v>3425</v>
      </c>
      <c r="AD46" s="1401">
        <v>670</v>
      </c>
      <c r="AE46" s="1462">
        <v>9.0773607912207024E-2</v>
      </c>
      <c r="AF46" s="1399">
        <v>6710</v>
      </c>
      <c r="AG46" s="1461">
        <v>0.90922639208779299</v>
      </c>
      <c r="AH46" s="1400">
        <v>7380</v>
      </c>
    </row>
    <row r="47" spans="1:34" x14ac:dyDescent="0.25">
      <c r="A47" s="1486" t="s">
        <v>1110</v>
      </c>
      <c r="B47" s="1487">
        <v>21360</v>
      </c>
      <c r="C47" s="1488">
        <v>0.68982333753189295</v>
      </c>
      <c r="D47" s="1489">
        <v>9605</v>
      </c>
      <c r="E47" s="1490">
        <v>0.3101766624681071</v>
      </c>
      <c r="F47" s="1487">
        <v>18405</v>
      </c>
      <c r="G47" s="1491">
        <v>0.5948732867856219</v>
      </c>
      <c r="H47" s="1489">
        <v>2660</v>
      </c>
      <c r="I47" s="1490">
        <v>8.5951642099818981E-2</v>
      </c>
      <c r="J47" s="1489">
        <v>9875</v>
      </c>
      <c r="K47" s="1490">
        <v>0.31917507111455912</v>
      </c>
      <c r="L47" s="1387">
        <v>11065</v>
      </c>
      <c r="M47" s="1491">
        <v>0.35781952213133306</v>
      </c>
      <c r="N47" s="1384">
        <v>19860</v>
      </c>
      <c r="O47" s="1490">
        <v>0.64218047786866694</v>
      </c>
      <c r="P47" s="1388">
        <v>30965</v>
      </c>
      <c r="Q47" s="1382">
        <v>13290</v>
      </c>
      <c r="R47" s="1491">
        <v>0.73933121905079846</v>
      </c>
      <c r="S47" s="1384">
        <v>4685</v>
      </c>
      <c r="T47" s="1490">
        <v>0.2606687809492016</v>
      </c>
      <c r="U47" s="1389">
        <v>1135</v>
      </c>
      <c r="V47" s="1450">
        <v>6.3094641962944412E-2</v>
      </c>
      <c r="W47" s="1389">
        <v>2500</v>
      </c>
      <c r="X47" s="1450">
        <v>0.13898625716352306</v>
      </c>
      <c r="Y47" s="1389">
        <v>755</v>
      </c>
      <c r="Z47" s="1450">
        <v>4.2118733656039617E-2</v>
      </c>
      <c r="AA47" s="1389">
        <v>295</v>
      </c>
      <c r="AB47" s="1450">
        <v>1.6469148166694488E-2</v>
      </c>
      <c r="AC47" s="1388">
        <v>17975</v>
      </c>
      <c r="AD47" s="1382">
        <v>3125</v>
      </c>
      <c r="AE47" s="1491">
        <v>0.10092691276685076</v>
      </c>
      <c r="AF47" s="1384">
        <v>27840</v>
      </c>
      <c r="AG47" s="1490">
        <v>0.89907308723314927</v>
      </c>
      <c r="AH47" s="1388">
        <v>30965</v>
      </c>
    </row>
    <row r="48" spans="1:34" x14ac:dyDescent="0.25">
      <c r="A48" s="1204" t="s">
        <v>1111</v>
      </c>
      <c r="B48" s="1492">
        <v>139405</v>
      </c>
      <c r="C48" s="1493">
        <v>0.71018405783073613</v>
      </c>
      <c r="D48" s="1494">
        <v>56890</v>
      </c>
      <c r="E48" s="1480">
        <v>0.28981594216926393</v>
      </c>
      <c r="F48" s="1492">
        <v>112105</v>
      </c>
      <c r="G48" s="1478">
        <v>0.57120219303162167</v>
      </c>
      <c r="H48" s="1494">
        <v>15360</v>
      </c>
      <c r="I48" s="1480">
        <v>7.8274516198065816E-2</v>
      </c>
      <c r="J48" s="1494">
        <v>68795</v>
      </c>
      <c r="K48" s="1480">
        <v>0.35052329077031252</v>
      </c>
      <c r="L48" s="1477">
        <v>74180</v>
      </c>
      <c r="M48" s="1478">
        <v>0.37820558574910013</v>
      </c>
      <c r="N48" s="1479">
        <v>121960</v>
      </c>
      <c r="O48" s="1480">
        <v>0.62179441425089987</v>
      </c>
      <c r="P48" s="1481">
        <v>196295</v>
      </c>
      <c r="Q48" s="1482">
        <v>85530</v>
      </c>
      <c r="R48" s="1478">
        <v>0.78718685000092037</v>
      </c>
      <c r="S48" s="1479">
        <v>23125</v>
      </c>
      <c r="T48" s="1480">
        <v>0.21281314999907966</v>
      </c>
      <c r="U48" s="1483">
        <v>8930</v>
      </c>
      <c r="V48" s="1484">
        <v>8.2196697774587227E-2</v>
      </c>
      <c r="W48" s="1483">
        <v>8785</v>
      </c>
      <c r="X48" s="1484">
        <v>8.084377933624165E-2</v>
      </c>
      <c r="Y48" s="1483">
        <v>3650</v>
      </c>
      <c r="Z48" s="1484">
        <v>3.3602076315644158E-2</v>
      </c>
      <c r="AA48" s="1483">
        <v>1755</v>
      </c>
      <c r="AB48" s="1484">
        <v>1.6170596572606624E-2</v>
      </c>
      <c r="AC48" s="1481">
        <v>108655</v>
      </c>
      <c r="AD48" s="1482">
        <v>16170</v>
      </c>
      <c r="AE48" s="1478">
        <v>8.2369662451986264E-2</v>
      </c>
      <c r="AF48" s="1479">
        <v>180130</v>
      </c>
      <c r="AG48" s="1480">
        <v>0.91763033754801371</v>
      </c>
      <c r="AH48" s="1481">
        <v>196300</v>
      </c>
    </row>
    <row r="49" spans="1:34" x14ac:dyDescent="0.25">
      <c r="A49" s="1360" t="s">
        <v>470</v>
      </c>
      <c r="B49" s="1495">
        <v>201105</v>
      </c>
      <c r="C49" s="1496">
        <v>0.65086639351159614</v>
      </c>
      <c r="D49" s="1497">
        <v>107875</v>
      </c>
      <c r="E49" s="1498">
        <v>0.34913360648840386</v>
      </c>
      <c r="F49" s="1495">
        <v>190735</v>
      </c>
      <c r="G49" s="1499">
        <v>0.61740247885463839</v>
      </c>
      <c r="H49" s="1497">
        <v>23455</v>
      </c>
      <c r="I49" s="1498">
        <v>7.5929084947221559E-2</v>
      </c>
      <c r="J49" s="1497">
        <v>94740</v>
      </c>
      <c r="K49" s="1498">
        <v>0.30666843619814005</v>
      </c>
      <c r="L49" s="1469">
        <v>121145</v>
      </c>
      <c r="M49" s="1499">
        <v>0.39241568302258384</v>
      </c>
      <c r="N49" s="1470">
        <v>187570</v>
      </c>
      <c r="O49" s="1498">
        <v>0.60758431697741611</v>
      </c>
      <c r="P49" s="1471">
        <v>308980</v>
      </c>
      <c r="Q49" s="1472">
        <v>143340</v>
      </c>
      <c r="R49" s="1499">
        <v>0.7745524497063162</v>
      </c>
      <c r="S49" s="1470">
        <v>41720</v>
      </c>
      <c r="T49" s="1498">
        <v>0.22544755029368377</v>
      </c>
      <c r="U49" s="1473">
        <v>17600</v>
      </c>
      <c r="V49" s="1500">
        <v>9.5109180216253017E-2</v>
      </c>
      <c r="W49" s="1473">
        <v>15075</v>
      </c>
      <c r="X49" s="1500">
        <v>8.1448819578409284E-2</v>
      </c>
      <c r="Y49" s="1473">
        <v>5935</v>
      </c>
      <c r="Z49" s="1500">
        <v>3.2081313728986656E-2</v>
      </c>
      <c r="AA49" s="1473">
        <v>3110</v>
      </c>
      <c r="AB49" s="1500">
        <v>1.6799865990132983E-2</v>
      </c>
      <c r="AC49" s="1471">
        <v>185060</v>
      </c>
      <c r="AD49" s="1472">
        <v>25600</v>
      </c>
      <c r="AE49" s="1499">
        <v>8.284814571486826E-2</v>
      </c>
      <c r="AF49" s="1470">
        <v>283390</v>
      </c>
      <c r="AG49" s="1498">
        <v>0.91715185428513168</v>
      </c>
      <c r="AH49" s="1471">
        <v>308985</v>
      </c>
    </row>
    <row r="51" spans="1:34" x14ac:dyDescent="0.25">
      <c r="A51" s="98" t="s">
        <v>1028</v>
      </c>
    </row>
    <row r="52" spans="1:34" x14ac:dyDescent="0.25">
      <c r="A52" s="1064" t="s">
        <v>1000</v>
      </c>
    </row>
    <row r="53" spans="1:34" x14ac:dyDescent="0.25">
      <c r="A53" s="447" t="s">
        <v>1001</v>
      </c>
    </row>
    <row r="54" spans="1:34" x14ac:dyDescent="0.25">
      <c r="A54"/>
    </row>
    <row r="55" spans="1:34" s="23" customFormat="1" x14ac:dyDescent="0.25">
      <c r="A55" s="697" t="s">
        <v>135</v>
      </c>
      <c r="B55" s="199"/>
    </row>
    <row r="56" spans="1:34" x14ac:dyDescent="0.25">
      <c r="A56" s="23"/>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54" location="Index!A1" display="Back to index" xr:uid="{4234CBF9-1D3A-45B5-9C5E-41BA7D3767AB}"/>
    <hyperlink ref="A55" location="Index!A1" display="Back to index" xr:uid="{BC5DA8CD-82FF-44DC-953C-AEA80F324AB0}"/>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8B72B-4FF0-4F24-BD63-D645DD5B5F04}">
  <dimension ref="A1:AH56"/>
  <sheetViews>
    <sheetView showGridLines="0" topLeftCell="A31" zoomScaleNormal="100" workbookViewId="0">
      <selection activeCell="A55" sqref="A55"/>
    </sheetView>
  </sheetViews>
  <sheetFormatPr defaultColWidth="9.140625" defaultRowHeight="15" x14ac:dyDescent="0.25"/>
  <cols>
    <col min="1" max="1" width="45.7109375" style="1506" customWidth="1"/>
    <col min="2" max="2" width="11" style="1504" customWidth="1"/>
    <col min="3" max="3" width="9.28515625" style="1504" customWidth="1"/>
    <col min="4" max="6" width="9" style="1504" customWidth="1"/>
    <col min="7" max="7" width="10.42578125" style="1504" customWidth="1"/>
    <col min="8" max="10" width="9" style="1504" customWidth="1"/>
    <col min="11" max="11" width="10" style="1504" customWidth="1"/>
    <col min="12" max="12" width="9.140625" style="1504"/>
    <col min="13" max="13" width="10.42578125" style="1504" customWidth="1"/>
    <col min="14" max="14" width="9.140625" style="1504"/>
    <col min="15" max="15" width="10" style="1504" customWidth="1"/>
    <col min="16" max="17" width="9.140625" style="1504"/>
    <col min="18" max="18" width="9.7109375" style="1504" customWidth="1"/>
    <col min="19" max="19" width="9.140625" style="1504"/>
    <col min="20" max="20" width="10.42578125" style="1504" customWidth="1"/>
    <col min="21" max="32" width="9.140625" style="1504"/>
    <col min="33" max="33" width="10.140625" style="1504" customWidth="1"/>
    <col min="34" max="16384" width="9.140625" style="1504"/>
  </cols>
  <sheetData>
    <row r="1" spans="1:34" s="1502" customFormat="1" x14ac:dyDescent="0.25">
      <c r="A1" s="1501" t="s">
        <v>2340</v>
      </c>
    </row>
    <row r="3" spans="1:34" s="3369" customFormat="1" ht="30" customHeight="1" x14ac:dyDescent="0.25">
      <c r="A3" s="3368"/>
      <c r="B3" s="3737" t="s">
        <v>1060</v>
      </c>
      <c r="C3" s="3738"/>
      <c r="D3" s="3738"/>
      <c r="E3" s="3739"/>
      <c r="F3" s="3737" t="s">
        <v>1061</v>
      </c>
      <c r="G3" s="3738"/>
      <c r="H3" s="3738"/>
      <c r="I3" s="3738"/>
      <c r="J3" s="3738"/>
      <c r="K3" s="3739"/>
      <c r="L3" s="3737" t="s">
        <v>1062</v>
      </c>
      <c r="M3" s="3738"/>
      <c r="N3" s="3738"/>
      <c r="O3" s="3739"/>
      <c r="P3" s="3740" t="s">
        <v>165</v>
      </c>
      <c r="Q3" s="3737" t="s">
        <v>1122</v>
      </c>
      <c r="R3" s="3738"/>
      <c r="S3" s="3738"/>
      <c r="T3" s="3738"/>
      <c r="U3" s="3738"/>
      <c r="V3" s="3738"/>
      <c r="W3" s="3738"/>
      <c r="X3" s="3738"/>
      <c r="Y3" s="3738"/>
      <c r="Z3" s="3738"/>
      <c r="AA3" s="3738"/>
      <c r="AB3" s="3738"/>
      <c r="AC3" s="3742" t="s">
        <v>165</v>
      </c>
      <c r="AD3" s="3737" t="s">
        <v>1064</v>
      </c>
      <c r="AE3" s="3738"/>
      <c r="AF3" s="3738"/>
      <c r="AG3" s="3738"/>
      <c r="AH3" s="3733" t="s">
        <v>165</v>
      </c>
    </row>
    <row r="4" spans="1:34" s="3371" customFormat="1" ht="30" customHeight="1" x14ac:dyDescent="0.25">
      <c r="A4" s="3370"/>
      <c r="B4" s="3741" t="s">
        <v>1119</v>
      </c>
      <c r="C4" s="3742"/>
      <c r="D4" s="3741" t="s">
        <v>1019</v>
      </c>
      <c r="E4" s="3742"/>
      <c r="F4" s="3741" t="s">
        <v>318</v>
      </c>
      <c r="G4" s="3742"/>
      <c r="H4" s="3741" t="s">
        <v>1065</v>
      </c>
      <c r="I4" s="3742"/>
      <c r="J4" s="3741" t="s">
        <v>1066</v>
      </c>
      <c r="K4" s="3742"/>
      <c r="L4" s="3741" t="s">
        <v>440</v>
      </c>
      <c r="M4" s="3742"/>
      <c r="N4" s="3741" t="s">
        <v>441</v>
      </c>
      <c r="O4" s="3742"/>
      <c r="P4" s="3740"/>
      <c r="Q4" s="3741" t="s">
        <v>400</v>
      </c>
      <c r="R4" s="3742"/>
      <c r="S4" s="3741" t="s">
        <v>401</v>
      </c>
      <c r="T4" s="3742"/>
      <c r="U4" s="3741" t="s">
        <v>1040</v>
      </c>
      <c r="V4" s="3742"/>
      <c r="W4" s="3741" t="s">
        <v>1039</v>
      </c>
      <c r="X4" s="3742"/>
      <c r="Y4" s="3741" t="s">
        <v>1041</v>
      </c>
      <c r="Z4" s="3742"/>
      <c r="AA4" s="3741" t="s">
        <v>1042</v>
      </c>
      <c r="AB4" s="3742"/>
      <c r="AC4" s="3742"/>
      <c r="AD4" s="3741" t="s">
        <v>1067</v>
      </c>
      <c r="AE4" s="3742"/>
      <c r="AF4" s="3741" t="s">
        <v>1068</v>
      </c>
      <c r="AG4" s="3742"/>
      <c r="AH4" s="3733"/>
    </row>
    <row r="5" spans="1:34" x14ac:dyDescent="0.25">
      <c r="A5" s="1503"/>
      <c r="B5" s="3372" t="s">
        <v>151</v>
      </c>
      <c r="C5" s="3372" t="s">
        <v>150</v>
      </c>
      <c r="D5" s="3372" t="s">
        <v>151</v>
      </c>
      <c r="E5" s="3372" t="s">
        <v>150</v>
      </c>
      <c r="F5" s="3372" t="s">
        <v>151</v>
      </c>
      <c r="G5" s="3372" t="s">
        <v>150</v>
      </c>
      <c r="H5" s="3372" t="s">
        <v>151</v>
      </c>
      <c r="I5" s="3372" t="s">
        <v>150</v>
      </c>
      <c r="J5" s="3373" t="s">
        <v>151</v>
      </c>
      <c r="K5" s="3373" t="s">
        <v>150</v>
      </c>
      <c r="L5" s="3372" t="s">
        <v>151</v>
      </c>
      <c r="M5" s="3372" t="s">
        <v>150</v>
      </c>
      <c r="N5" s="3372" t="s">
        <v>151</v>
      </c>
      <c r="O5" s="3372" t="s">
        <v>150</v>
      </c>
      <c r="P5" s="3374" t="s">
        <v>151</v>
      </c>
      <c r="Q5" s="3372" t="s">
        <v>151</v>
      </c>
      <c r="R5" s="3372" t="s">
        <v>150</v>
      </c>
      <c r="S5" s="3372" t="s">
        <v>151</v>
      </c>
      <c r="T5" s="3372" t="s">
        <v>150</v>
      </c>
      <c r="U5" s="3372" t="s">
        <v>151</v>
      </c>
      <c r="V5" s="3372" t="s">
        <v>150</v>
      </c>
      <c r="W5" s="3372" t="s">
        <v>151</v>
      </c>
      <c r="X5" s="3372" t="s">
        <v>150</v>
      </c>
      <c r="Y5" s="3372" t="s">
        <v>151</v>
      </c>
      <c r="Z5" s="3372" t="s">
        <v>150</v>
      </c>
      <c r="AA5" s="3372" t="s">
        <v>151</v>
      </c>
      <c r="AB5" s="3372" t="s">
        <v>150</v>
      </c>
      <c r="AC5" s="3375" t="s">
        <v>151</v>
      </c>
      <c r="AD5" s="3372" t="s">
        <v>151</v>
      </c>
      <c r="AE5" s="3372" t="s">
        <v>150</v>
      </c>
      <c r="AF5" s="3372" t="s">
        <v>151</v>
      </c>
      <c r="AG5" s="3372" t="s">
        <v>150</v>
      </c>
      <c r="AH5" s="3375" t="s">
        <v>151</v>
      </c>
    </row>
    <row r="6" spans="1:34" x14ac:dyDescent="0.25">
      <c r="A6" s="1505" t="s">
        <v>1069</v>
      </c>
      <c r="B6" s="1507"/>
      <c r="C6" s="1508"/>
      <c r="D6" s="1509"/>
      <c r="E6" s="1510"/>
      <c r="F6" s="1507"/>
      <c r="G6" s="1508"/>
      <c r="H6" s="1509"/>
      <c r="I6" s="1510"/>
      <c r="J6" s="1509"/>
      <c r="K6" s="1510"/>
      <c r="L6" s="1511"/>
      <c r="M6" s="1512"/>
      <c r="N6" s="1513"/>
      <c r="O6" s="1514"/>
      <c r="P6" s="1515"/>
      <c r="Q6" s="1511"/>
      <c r="R6" s="1512"/>
      <c r="S6" s="1513"/>
      <c r="T6" s="1514"/>
      <c r="U6" s="1516"/>
      <c r="V6" s="1517"/>
      <c r="W6" s="1517"/>
      <c r="X6" s="1517"/>
      <c r="Y6" s="1517"/>
      <c r="Z6" s="1517"/>
      <c r="AA6" s="1517"/>
      <c r="AB6" s="1517"/>
      <c r="AC6" s="1518"/>
      <c r="AD6" s="1512"/>
      <c r="AE6" s="1512"/>
      <c r="AF6" s="1514"/>
      <c r="AG6" s="1514"/>
      <c r="AH6" s="1518"/>
    </row>
    <row r="7" spans="1:34" x14ac:dyDescent="0.25">
      <c r="A7" s="1519" t="s">
        <v>1070</v>
      </c>
      <c r="B7" s="1520">
        <v>265</v>
      </c>
      <c r="C7" s="1521">
        <v>0.91379310344827591</v>
      </c>
      <c r="D7" s="1522">
        <v>25</v>
      </c>
      <c r="E7" s="1523">
        <v>8.6206896551724144E-2</v>
      </c>
      <c r="F7" s="1520">
        <v>165</v>
      </c>
      <c r="G7" s="1521">
        <v>0.56896551724137934</v>
      </c>
      <c r="H7" s="1522">
        <v>30</v>
      </c>
      <c r="I7" s="1523">
        <v>9.6551724137931033E-2</v>
      </c>
      <c r="J7" s="1522">
        <v>95</v>
      </c>
      <c r="K7" s="1523">
        <v>0.33448275862068966</v>
      </c>
      <c r="L7" s="1520">
        <v>125</v>
      </c>
      <c r="M7" s="1521">
        <v>0.42413793103448277</v>
      </c>
      <c r="N7" s="1522">
        <v>165</v>
      </c>
      <c r="O7" s="1523">
        <v>0.57586206896551728</v>
      </c>
      <c r="P7" s="1524">
        <v>290</v>
      </c>
      <c r="Q7" s="1520">
        <v>145</v>
      </c>
      <c r="R7" s="1521">
        <v>0.89375000000000004</v>
      </c>
      <c r="S7" s="1522">
        <v>15</v>
      </c>
      <c r="T7" s="1523">
        <v>0.10625</v>
      </c>
      <c r="U7" s="1525">
        <v>5</v>
      </c>
      <c r="V7" s="1526">
        <v>4.3749999999999997E-2</v>
      </c>
      <c r="W7" s="1525">
        <v>5</v>
      </c>
      <c r="X7" s="1526">
        <v>3.125E-2</v>
      </c>
      <c r="Y7" s="1525">
        <v>5</v>
      </c>
      <c r="Z7" s="1527">
        <v>3.125E-2</v>
      </c>
      <c r="AA7" s="1525">
        <v>0</v>
      </c>
      <c r="AB7" s="1526">
        <v>0</v>
      </c>
      <c r="AC7" s="1524">
        <v>160</v>
      </c>
      <c r="AD7" s="1520">
        <v>25</v>
      </c>
      <c r="AE7" s="1521">
        <v>8.9965397923875437E-2</v>
      </c>
      <c r="AF7" s="1522">
        <v>265</v>
      </c>
      <c r="AG7" s="1523">
        <v>0.91003460207612452</v>
      </c>
      <c r="AH7" s="1524">
        <v>290</v>
      </c>
    </row>
    <row r="8" spans="1:34" x14ac:dyDescent="0.25">
      <c r="A8" s="1528" t="s">
        <v>1071</v>
      </c>
      <c r="B8" s="1529">
        <v>475</v>
      </c>
      <c r="C8" s="1530">
        <v>0.80508474576271183</v>
      </c>
      <c r="D8" s="1531">
        <v>115</v>
      </c>
      <c r="E8" s="1532">
        <v>0.19491525423728814</v>
      </c>
      <c r="F8" s="1529">
        <v>240</v>
      </c>
      <c r="G8" s="1530">
        <v>0.40677966101694918</v>
      </c>
      <c r="H8" s="1531">
        <v>65</v>
      </c>
      <c r="I8" s="1532">
        <v>0.10847457627118644</v>
      </c>
      <c r="J8" s="1531">
        <v>285</v>
      </c>
      <c r="K8" s="1532">
        <v>0.48474576271186443</v>
      </c>
      <c r="L8" s="1529">
        <v>345</v>
      </c>
      <c r="M8" s="1530">
        <v>0.58135593220338988</v>
      </c>
      <c r="N8" s="1531">
        <v>245</v>
      </c>
      <c r="O8" s="1532">
        <v>0.41864406779661018</v>
      </c>
      <c r="P8" s="1533">
        <v>590</v>
      </c>
      <c r="Q8" s="1529">
        <v>170</v>
      </c>
      <c r="R8" s="1530">
        <v>0.72727272727272729</v>
      </c>
      <c r="S8" s="1531">
        <v>65</v>
      </c>
      <c r="T8" s="1532">
        <v>0.27272727272727271</v>
      </c>
      <c r="U8" s="1534">
        <v>20</v>
      </c>
      <c r="V8" s="1535">
        <v>9.5238095238095233E-2</v>
      </c>
      <c r="W8" s="1534">
        <v>20</v>
      </c>
      <c r="X8" s="1535">
        <v>8.2251082251082255E-2</v>
      </c>
      <c r="Y8" s="1534">
        <v>10</v>
      </c>
      <c r="Z8" s="1535">
        <v>3.896103896103896E-2</v>
      </c>
      <c r="AA8" s="1534">
        <v>15</v>
      </c>
      <c r="AB8" s="1535">
        <v>5.627705627705628E-2</v>
      </c>
      <c r="AC8" s="1533">
        <v>230</v>
      </c>
      <c r="AD8" s="1529">
        <v>35</v>
      </c>
      <c r="AE8" s="1530">
        <v>5.7627118644067797E-2</v>
      </c>
      <c r="AF8" s="1531">
        <v>555</v>
      </c>
      <c r="AG8" s="1532">
        <v>0.94237288135593222</v>
      </c>
      <c r="AH8" s="1533">
        <v>590</v>
      </c>
    </row>
    <row r="9" spans="1:34" x14ac:dyDescent="0.25">
      <c r="A9" s="1536" t="s">
        <v>1072</v>
      </c>
      <c r="B9" s="1520">
        <v>4420</v>
      </c>
      <c r="C9" s="1537">
        <v>0.87270574304322079</v>
      </c>
      <c r="D9" s="1522">
        <v>645</v>
      </c>
      <c r="E9" s="1538">
        <v>0.12729425695677915</v>
      </c>
      <c r="F9" s="1520">
        <v>3550</v>
      </c>
      <c r="G9" s="1537">
        <v>0.70041444641799877</v>
      </c>
      <c r="H9" s="1522">
        <v>665</v>
      </c>
      <c r="I9" s="1538">
        <v>0.13124136569962502</v>
      </c>
      <c r="J9" s="1522">
        <v>855</v>
      </c>
      <c r="K9" s="1538">
        <v>0.16834418788237615</v>
      </c>
      <c r="L9" s="1520">
        <v>2015</v>
      </c>
      <c r="M9" s="1537">
        <v>0.39778787280268618</v>
      </c>
      <c r="N9" s="1522">
        <v>3050</v>
      </c>
      <c r="O9" s="1538">
        <v>0.60221212719731387</v>
      </c>
      <c r="P9" s="1524">
        <v>5065</v>
      </c>
      <c r="Q9" s="1520">
        <v>2970</v>
      </c>
      <c r="R9" s="1537">
        <v>0.86165893271461713</v>
      </c>
      <c r="S9" s="1522">
        <v>475</v>
      </c>
      <c r="T9" s="1538">
        <v>0.13834106728538284</v>
      </c>
      <c r="U9" s="1525">
        <v>215</v>
      </c>
      <c r="V9" s="1539">
        <v>6.2935034802784229E-2</v>
      </c>
      <c r="W9" s="1525">
        <v>80</v>
      </c>
      <c r="X9" s="1539">
        <v>2.2621809744779581E-2</v>
      </c>
      <c r="Y9" s="1525">
        <v>135</v>
      </c>
      <c r="Z9" s="1539">
        <v>3.88631090487239E-2</v>
      </c>
      <c r="AA9" s="1525">
        <v>50</v>
      </c>
      <c r="AB9" s="1539">
        <v>1.3921113689095127E-2</v>
      </c>
      <c r="AC9" s="1524">
        <v>3450</v>
      </c>
      <c r="AD9" s="1520">
        <v>480</v>
      </c>
      <c r="AE9" s="1537">
        <v>9.512532070258535E-2</v>
      </c>
      <c r="AF9" s="1522">
        <v>4585</v>
      </c>
      <c r="AG9" s="1538">
        <v>0.90487467929741461</v>
      </c>
      <c r="AH9" s="1524">
        <v>5065</v>
      </c>
    </row>
    <row r="10" spans="1:34" x14ac:dyDescent="0.25">
      <c r="A10" s="1528" t="s">
        <v>1073</v>
      </c>
      <c r="B10" s="1529">
        <v>1340</v>
      </c>
      <c r="C10" s="1530">
        <v>0.87126137841352402</v>
      </c>
      <c r="D10" s="1531">
        <v>200</v>
      </c>
      <c r="E10" s="1532">
        <v>0.12873862158647595</v>
      </c>
      <c r="F10" s="1529">
        <v>630</v>
      </c>
      <c r="G10" s="1530">
        <v>0.40832249674902471</v>
      </c>
      <c r="H10" s="1531">
        <v>275</v>
      </c>
      <c r="I10" s="1532">
        <v>0.1775032509752926</v>
      </c>
      <c r="J10" s="1531">
        <v>635</v>
      </c>
      <c r="K10" s="1532">
        <v>0.41417425227568272</v>
      </c>
      <c r="L10" s="1529">
        <v>1125</v>
      </c>
      <c r="M10" s="1530">
        <v>0.73159609120521174</v>
      </c>
      <c r="N10" s="1531">
        <v>410</v>
      </c>
      <c r="O10" s="1532">
        <v>0.26840390879478826</v>
      </c>
      <c r="P10" s="1533">
        <v>1540</v>
      </c>
      <c r="Q10" s="1529">
        <v>470</v>
      </c>
      <c r="R10" s="1530">
        <v>0.7839195979899497</v>
      </c>
      <c r="S10" s="1531">
        <v>130</v>
      </c>
      <c r="T10" s="1532">
        <v>0.21608040201005024</v>
      </c>
      <c r="U10" s="1534">
        <v>60</v>
      </c>
      <c r="V10" s="1535">
        <v>9.7152428810720268E-2</v>
      </c>
      <c r="W10" s="1534">
        <v>30</v>
      </c>
      <c r="X10" s="1535">
        <v>4.690117252931323E-2</v>
      </c>
      <c r="Y10" s="1534">
        <v>20</v>
      </c>
      <c r="Z10" s="1535">
        <v>3.6850921273031828E-2</v>
      </c>
      <c r="AA10" s="1534">
        <v>20</v>
      </c>
      <c r="AB10" s="1535">
        <v>3.5175879396984924E-2</v>
      </c>
      <c r="AC10" s="1533">
        <v>595</v>
      </c>
      <c r="AD10" s="1529">
        <v>120</v>
      </c>
      <c r="AE10" s="1530">
        <v>7.8023407022106639E-2</v>
      </c>
      <c r="AF10" s="1531">
        <v>1420</v>
      </c>
      <c r="AG10" s="1532">
        <v>0.92197659297789336</v>
      </c>
      <c r="AH10" s="1533">
        <v>1540</v>
      </c>
    </row>
    <row r="11" spans="1:34" x14ac:dyDescent="0.25">
      <c r="A11" s="1277" t="s">
        <v>1074</v>
      </c>
      <c r="B11" s="1520">
        <v>4080</v>
      </c>
      <c r="C11" s="1537">
        <v>0.92751647352874345</v>
      </c>
      <c r="D11" s="1522">
        <v>320</v>
      </c>
      <c r="E11" s="1538">
        <v>7.2483526471256526E-2</v>
      </c>
      <c r="F11" s="1520">
        <v>1795</v>
      </c>
      <c r="G11" s="1537">
        <v>0.40749999999999997</v>
      </c>
      <c r="H11" s="1522">
        <v>710</v>
      </c>
      <c r="I11" s="1538">
        <v>0.16090909090909092</v>
      </c>
      <c r="J11" s="1522">
        <v>1900</v>
      </c>
      <c r="K11" s="1538">
        <v>0.43159090909090908</v>
      </c>
      <c r="L11" s="1520">
        <v>3290</v>
      </c>
      <c r="M11" s="1537">
        <v>0.74818181818181817</v>
      </c>
      <c r="N11" s="1522">
        <v>1110</v>
      </c>
      <c r="O11" s="1538">
        <v>0.25181818181818183</v>
      </c>
      <c r="P11" s="1524">
        <v>4400</v>
      </c>
      <c r="Q11" s="1520">
        <v>1340</v>
      </c>
      <c r="R11" s="1537">
        <v>0.78342089900758904</v>
      </c>
      <c r="S11" s="1522">
        <v>370</v>
      </c>
      <c r="T11" s="1538">
        <v>0.21657910099241098</v>
      </c>
      <c r="U11" s="1525">
        <v>200</v>
      </c>
      <c r="V11" s="1539">
        <v>0.11675423234092236</v>
      </c>
      <c r="W11" s="1525">
        <v>65</v>
      </c>
      <c r="X11" s="1539">
        <v>3.911266783420899E-2</v>
      </c>
      <c r="Y11" s="1525">
        <v>65</v>
      </c>
      <c r="Z11" s="1539">
        <v>3.7945125510799767E-2</v>
      </c>
      <c r="AA11" s="1525">
        <v>40</v>
      </c>
      <c r="AB11" s="1539">
        <v>2.276707530647986E-2</v>
      </c>
      <c r="AC11" s="1524">
        <v>1715</v>
      </c>
      <c r="AD11" s="1520">
        <v>235</v>
      </c>
      <c r="AE11" s="1537">
        <v>5.3624176323562825E-2</v>
      </c>
      <c r="AF11" s="1522">
        <v>4165</v>
      </c>
      <c r="AG11" s="1538">
        <v>0.94637582367643713</v>
      </c>
      <c r="AH11" s="1524">
        <v>4400</v>
      </c>
    </row>
    <row r="12" spans="1:34" x14ac:dyDescent="0.25">
      <c r="A12" s="1540" t="s">
        <v>1075</v>
      </c>
      <c r="B12" s="1541">
        <v>3710</v>
      </c>
      <c r="C12" s="1542">
        <v>0.92514970059880242</v>
      </c>
      <c r="D12" s="1534">
        <v>300</v>
      </c>
      <c r="E12" s="1543">
        <v>7.4850299401197598E-2</v>
      </c>
      <c r="F12" s="1541">
        <v>1600</v>
      </c>
      <c r="G12" s="1542">
        <v>0.39860314292841109</v>
      </c>
      <c r="H12" s="1534">
        <v>660</v>
      </c>
      <c r="I12" s="1543">
        <v>0.16462958343726616</v>
      </c>
      <c r="J12" s="1534">
        <v>1750</v>
      </c>
      <c r="K12" s="1543">
        <v>0.43676727363432277</v>
      </c>
      <c r="L12" s="1541">
        <v>3035</v>
      </c>
      <c r="M12" s="1542">
        <v>0.75673652694610782</v>
      </c>
      <c r="N12" s="1534">
        <v>975</v>
      </c>
      <c r="O12" s="1543">
        <v>0.2432634730538922</v>
      </c>
      <c r="P12" s="1544">
        <v>4010</v>
      </c>
      <c r="Q12" s="1541">
        <v>1185</v>
      </c>
      <c r="R12" s="1542">
        <v>0.77770491803278685</v>
      </c>
      <c r="S12" s="1534">
        <v>340</v>
      </c>
      <c r="T12" s="1543">
        <v>0.22229508196721312</v>
      </c>
      <c r="U12" s="1534">
        <v>185</v>
      </c>
      <c r="V12" s="1543">
        <v>0.12254259501965924</v>
      </c>
      <c r="W12" s="1534">
        <v>65</v>
      </c>
      <c r="X12" s="1543">
        <v>4.1284403669724773E-2</v>
      </c>
      <c r="Y12" s="1534">
        <v>55</v>
      </c>
      <c r="Z12" s="1543">
        <v>3.5386631716906945E-2</v>
      </c>
      <c r="AA12" s="1534">
        <v>35</v>
      </c>
      <c r="AB12" s="1543">
        <v>2.3591087811271297E-2</v>
      </c>
      <c r="AC12" s="1544">
        <v>1525</v>
      </c>
      <c r="AD12" s="1541">
        <v>215</v>
      </c>
      <c r="AE12" s="1542">
        <v>5.3393213572854294E-2</v>
      </c>
      <c r="AF12" s="1534">
        <v>3795</v>
      </c>
      <c r="AG12" s="1543">
        <v>0.94660678642714569</v>
      </c>
      <c r="AH12" s="1544">
        <v>4010</v>
      </c>
    </row>
    <row r="13" spans="1:34" ht="30" x14ac:dyDescent="0.25">
      <c r="A13" s="1545" t="s">
        <v>1076</v>
      </c>
      <c r="B13" s="1546">
        <v>0</v>
      </c>
      <c r="C13" s="1547" t="s">
        <v>1089</v>
      </c>
      <c r="D13" s="1525">
        <v>0</v>
      </c>
      <c r="E13" s="1548" t="s">
        <v>1089</v>
      </c>
      <c r="F13" s="1546">
        <v>0</v>
      </c>
      <c r="G13" s="1547" t="s">
        <v>1089</v>
      </c>
      <c r="H13" s="1525">
        <v>0</v>
      </c>
      <c r="I13" s="1526" t="s">
        <v>1089</v>
      </c>
      <c r="J13" s="1525">
        <v>0</v>
      </c>
      <c r="K13" s="1548" t="s">
        <v>1089</v>
      </c>
      <c r="L13" s="1546">
        <v>0</v>
      </c>
      <c r="M13" s="1547" t="s">
        <v>1089</v>
      </c>
      <c r="N13" s="1525">
        <v>0</v>
      </c>
      <c r="O13" s="1547" t="s">
        <v>1089</v>
      </c>
      <c r="P13" s="1549">
        <v>0</v>
      </c>
      <c r="Q13" s="1546">
        <v>0</v>
      </c>
      <c r="R13" s="1547" t="s">
        <v>1089</v>
      </c>
      <c r="S13" s="1525">
        <v>0</v>
      </c>
      <c r="T13" s="1547" t="s">
        <v>1089</v>
      </c>
      <c r="U13" s="1525">
        <v>0</v>
      </c>
      <c r="V13" s="1547" t="s">
        <v>1089</v>
      </c>
      <c r="W13" s="1525">
        <v>0</v>
      </c>
      <c r="X13" s="1547" t="s">
        <v>1089</v>
      </c>
      <c r="Y13" s="1525">
        <v>0</v>
      </c>
      <c r="Z13" s="1547" t="s">
        <v>1089</v>
      </c>
      <c r="AA13" s="1525">
        <v>0</v>
      </c>
      <c r="AB13" s="1547" t="s">
        <v>1089</v>
      </c>
      <c r="AC13" s="1549">
        <v>0</v>
      </c>
      <c r="AD13" s="1546">
        <v>0</v>
      </c>
      <c r="AE13" s="1547" t="s">
        <v>1089</v>
      </c>
      <c r="AF13" s="1525">
        <v>0</v>
      </c>
      <c r="AG13" s="1547" t="s">
        <v>1089</v>
      </c>
      <c r="AH13" s="1549">
        <v>0</v>
      </c>
    </row>
    <row r="14" spans="1:34" x14ac:dyDescent="0.25">
      <c r="A14" s="1550" t="s">
        <v>1077</v>
      </c>
      <c r="B14" s="1541">
        <v>1085</v>
      </c>
      <c r="C14" s="1551">
        <v>0.91253153910849449</v>
      </c>
      <c r="D14" s="1534">
        <v>105</v>
      </c>
      <c r="E14" s="1535">
        <v>8.7468460891505465E-2</v>
      </c>
      <c r="F14" s="1541">
        <v>525</v>
      </c>
      <c r="G14" s="1551">
        <v>0.44322960470984019</v>
      </c>
      <c r="H14" s="1534">
        <v>205</v>
      </c>
      <c r="I14" s="1535">
        <v>0.17325483599663583</v>
      </c>
      <c r="J14" s="1534">
        <v>455</v>
      </c>
      <c r="K14" s="1535">
        <v>0.38351555929352399</v>
      </c>
      <c r="L14" s="1541">
        <v>880</v>
      </c>
      <c r="M14" s="1551">
        <v>0.74179983179142139</v>
      </c>
      <c r="N14" s="1534">
        <v>305</v>
      </c>
      <c r="O14" s="1535">
        <v>0.25820016820857866</v>
      </c>
      <c r="P14" s="1544">
        <v>1190</v>
      </c>
      <c r="Q14" s="1541">
        <v>415</v>
      </c>
      <c r="R14" s="1551">
        <v>0.8162055335968379</v>
      </c>
      <c r="S14" s="1534">
        <v>95</v>
      </c>
      <c r="T14" s="1535">
        <v>0.18379446640316205</v>
      </c>
      <c r="U14" s="1534">
        <v>50</v>
      </c>
      <c r="V14" s="1535">
        <v>9.6646942800788949E-2</v>
      </c>
      <c r="W14" s="1534">
        <v>15</v>
      </c>
      <c r="X14" s="1535">
        <v>2.9585798816568046E-2</v>
      </c>
      <c r="Y14" s="1534">
        <v>20</v>
      </c>
      <c r="Z14" s="1535">
        <v>3.5502958579881658E-2</v>
      </c>
      <c r="AA14" s="1534">
        <v>10</v>
      </c>
      <c r="AB14" s="1535">
        <v>2.3668639053254437E-2</v>
      </c>
      <c r="AC14" s="1544">
        <v>505</v>
      </c>
      <c r="AD14" s="1541">
        <v>80</v>
      </c>
      <c r="AE14" s="1551">
        <v>6.5601345668629102E-2</v>
      </c>
      <c r="AF14" s="1534">
        <v>1110</v>
      </c>
      <c r="AG14" s="1535">
        <v>0.93439865433137093</v>
      </c>
      <c r="AH14" s="1544">
        <v>1190</v>
      </c>
    </row>
    <row r="15" spans="1:34" x14ac:dyDescent="0.25">
      <c r="A15" s="1552" t="s">
        <v>1078</v>
      </c>
      <c r="B15" s="1546">
        <v>385</v>
      </c>
      <c r="C15" s="1553">
        <v>0.89791183294663568</v>
      </c>
      <c r="D15" s="1525">
        <v>45</v>
      </c>
      <c r="E15" s="1539">
        <v>0.10208816705336426</v>
      </c>
      <c r="F15" s="1546">
        <v>145</v>
      </c>
      <c r="G15" s="1553">
        <v>0.33178654292343385</v>
      </c>
      <c r="H15" s="1525">
        <v>80</v>
      </c>
      <c r="I15" s="1539">
        <v>0.1902552204176334</v>
      </c>
      <c r="J15" s="1525">
        <v>205</v>
      </c>
      <c r="K15" s="1539">
        <v>0.47795823665893272</v>
      </c>
      <c r="L15" s="1546">
        <v>300</v>
      </c>
      <c r="M15" s="1553">
        <v>0.69837587006960555</v>
      </c>
      <c r="N15" s="1525">
        <v>130</v>
      </c>
      <c r="O15" s="1539">
        <v>0.30162412993039445</v>
      </c>
      <c r="P15" s="1549">
        <v>430</v>
      </c>
      <c r="Q15" s="1546">
        <v>105</v>
      </c>
      <c r="R15" s="1553">
        <v>0.74820143884892087</v>
      </c>
      <c r="S15" s="1525">
        <v>35</v>
      </c>
      <c r="T15" s="1539">
        <v>0.25179856115107913</v>
      </c>
      <c r="U15" s="1525">
        <v>15</v>
      </c>
      <c r="V15" s="1539">
        <v>0.1079136690647482</v>
      </c>
      <c r="W15" s="1525">
        <v>15</v>
      </c>
      <c r="X15" s="1539">
        <v>9.3525179856115109E-2</v>
      </c>
      <c r="Y15" s="1525">
        <v>5</v>
      </c>
      <c r="Z15" s="1539">
        <v>2.8776978417266189E-2</v>
      </c>
      <c r="AA15" s="1525">
        <v>5</v>
      </c>
      <c r="AB15" s="1539">
        <v>2.1582733812949641E-2</v>
      </c>
      <c r="AC15" s="1549">
        <v>140</v>
      </c>
      <c r="AD15" s="1546">
        <v>25</v>
      </c>
      <c r="AE15" s="1553">
        <v>6.0324825986078884E-2</v>
      </c>
      <c r="AF15" s="1525">
        <v>405</v>
      </c>
      <c r="AG15" s="1539">
        <v>0.93967517401392109</v>
      </c>
      <c r="AH15" s="1549">
        <v>430</v>
      </c>
    </row>
    <row r="16" spans="1:34" x14ac:dyDescent="0.25">
      <c r="A16" s="1550" t="s">
        <v>1079</v>
      </c>
      <c r="B16" s="1541">
        <v>530</v>
      </c>
      <c r="C16" s="1551">
        <v>0.9106529209621993</v>
      </c>
      <c r="D16" s="1534">
        <v>50</v>
      </c>
      <c r="E16" s="1535">
        <v>8.9347079037800689E-2</v>
      </c>
      <c r="F16" s="1541">
        <v>235</v>
      </c>
      <c r="G16" s="1551">
        <v>0.40378006872852235</v>
      </c>
      <c r="H16" s="1534">
        <v>100</v>
      </c>
      <c r="I16" s="1535">
        <v>0.1718213058419244</v>
      </c>
      <c r="J16" s="1534">
        <v>245</v>
      </c>
      <c r="K16" s="1535">
        <v>0.42439862542955326</v>
      </c>
      <c r="L16" s="1541">
        <v>470</v>
      </c>
      <c r="M16" s="1551">
        <v>0.80722891566265065</v>
      </c>
      <c r="N16" s="1534">
        <v>110</v>
      </c>
      <c r="O16" s="1535">
        <v>0.19277108433734941</v>
      </c>
      <c r="P16" s="1544">
        <v>580</v>
      </c>
      <c r="Q16" s="1541">
        <v>175</v>
      </c>
      <c r="R16" s="1551">
        <v>0.77876106194690264</v>
      </c>
      <c r="S16" s="1534">
        <v>50</v>
      </c>
      <c r="T16" s="1535">
        <v>0.22123893805309736</v>
      </c>
      <c r="U16" s="1534">
        <v>30</v>
      </c>
      <c r="V16" s="1535">
        <v>0.13274336283185842</v>
      </c>
      <c r="W16" s="1534">
        <v>10</v>
      </c>
      <c r="X16" s="1535">
        <v>3.5398230088495575E-2</v>
      </c>
      <c r="Y16" s="1534">
        <v>5</v>
      </c>
      <c r="Z16" s="1535">
        <v>3.0973451327433628E-2</v>
      </c>
      <c r="AA16" s="1534">
        <v>5</v>
      </c>
      <c r="AB16" s="1535">
        <v>2.2123893805309734E-2</v>
      </c>
      <c r="AC16" s="1544">
        <v>225</v>
      </c>
      <c r="AD16" s="1541">
        <v>20</v>
      </c>
      <c r="AE16" s="1551">
        <v>3.7800687285223365E-2</v>
      </c>
      <c r="AF16" s="1534">
        <v>560</v>
      </c>
      <c r="AG16" s="1535">
        <v>0.96219931271477666</v>
      </c>
      <c r="AH16" s="1544">
        <v>580</v>
      </c>
    </row>
    <row r="17" spans="1:34" x14ac:dyDescent="0.25">
      <c r="A17" s="1552" t="s">
        <v>1080</v>
      </c>
      <c r="B17" s="1546">
        <v>150</v>
      </c>
      <c r="C17" s="1553">
        <v>0.89156626506024095</v>
      </c>
      <c r="D17" s="1525">
        <v>20</v>
      </c>
      <c r="E17" s="1539">
        <v>0.10843373493975904</v>
      </c>
      <c r="F17" s="1546">
        <v>75</v>
      </c>
      <c r="G17" s="1553">
        <v>0.45180722891566266</v>
      </c>
      <c r="H17" s="1525">
        <v>35</v>
      </c>
      <c r="I17" s="1539">
        <v>0.22289156626506024</v>
      </c>
      <c r="J17" s="1525">
        <v>55</v>
      </c>
      <c r="K17" s="1539">
        <v>0.3253012048192771</v>
      </c>
      <c r="L17" s="1546">
        <v>135</v>
      </c>
      <c r="M17" s="1553">
        <v>0.81325301204819278</v>
      </c>
      <c r="N17" s="1525">
        <v>30</v>
      </c>
      <c r="O17" s="1539">
        <v>0.18674698795180722</v>
      </c>
      <c r="P17" s="1549">
        <v>165</v>
      </c>
      <c r="Q17" s="1546">
        <v>55</v>
      </c>
      <c r="R17" s="1553">
        <v>0.81428571428571428</v>
      </c>
      <c r="S17" s="1525">
        <v>15</v>
      </c>
      <c r="T17" s="1539">
        <v>0.18571428571428572</v>
      </c>
      <c r="U17" s="1525">
        <v>10</v>
      </c>
      <c r="V17" s="1539">
        <v>0.11428571428571428</v>
      </c>
      <c r="W17" s="1525">
        <v>0</v>
      </c>
      <c r="X17" s="1554">
        <v>0</v>
      </c>
      <c r="Y17" s="1525">
        <v>0</v>
      </c>
      <c r="Z17" s="1554">
        <v>2.8571428571428571E-2</v>
      </c>
      <c r="AA17" s="1525">
        <v>5</v>
      </c>
      <c r="AB17" s="1539">
        <v>4.2857142857142858E-2</v>
      </c>
      <c r="AC17" s="1549">
        <v>70</v>
      </c>
      <c r="AD17" s="1546">
        <v>5</v>
      </c>
      <c r="AE17" s="1553">
        <v>3.614457831325301E-2</v>
      </c>
      <c r="AF17" s="1525">
        <v>160</v>
      </c>
      <c r="AG17" s="1539">
        <v>0.96385542168674698</v>
      </c>
      <c r="AH17" s="1549">
        <v>165</v>
      </c>
    </row>
    <row r="18" spans="1:34" x14ac:dyDescent="0.25">
      <c r="A18" s="1550" t="s">
        <v>1081</v>
      </c>
      <c r="B18" s="1541">
        <v>35</v>
      </c>
      <c r="C18" s="1551">
        <v>0.94444444444444442</v>
      </c>
      <c r="D18" s="1534">
        <v>0</v>
      </c>
      <c r="E18" s="1535">
        <v>5.5555555555555552E-2</v>
      </c>
      <c r="F18" s="1541">
        <v>10</v>
      </c>
      <c r="G18" s="1551">
        <v>0.30555555555555558</v>
      </c>
      <c r="H18" s="1534">
        <v>5</v>
      </c>
      <c r="I18" s="1535">
        <v>0.1111111111111111</v>
      </c>
      <c r="J18" s="1534">
        <v>20</v>
      </c>
      <c r="K18" s="1535">
        <v>0.58333333333333337</v>
      </c>
      <c r="L18" s="1541">
        <v>30</v>
      </c>
      <c r="M18" s="1551">
        <v>0.86111111111111116</v>
      </c>
      <c r="N18" s="1534">
        <v>5</v>
      </c>
      <c r="O18" s="1535">
        <v>0.1388888888888889</v>
      </c>
      <c r="P18" s="1544">
        <v>35</v>
      </c>
      <c r="Q18" s="1541">
        <v>5</v>
      </c>
      <c r="R18" s="1551" t="s">
        <v>1089</v>
      </c>
      <c r="S18" s="1534">
        <v>0</v>
      </c>
      <c r="T18" s="1535" t="s">
        <v>1089</v>
      </c>
      <c r="U18" s="1534">
        <v>0</v>
      </c>
      <c r="V18" s="1555" t="s">
        <v>1089</v>
      </c>
      <c r="W18" s="1534">
        <v>0</v>
      </c>
      <c r="X18" s="1535" t="s">
        <v>1089</v>
      </c>
      <c r="Y18" s="1534">
        <v>0</v>
      </c>
      <c r="Z18" s="1555" t="s">
        <v>1089</v>
      </c>
      <c r="AA18" s="1534">
        <v>0</v>
      </c>
      <c r="AB18" s="1535" t="s">
        <v>1089</v>
      </c>
      <c r="AC18" s="1544">
        <v>5</v>
      </c>
      <c r="AD18" s="1541">
        <v>0</v>
      </c>
      <c r="AE18" s="1551">
        <v>2.7777777777777776E-2</v>
      </c>
      <c r="AF18" s="1534">
        <v>35</v>
      </c>
      <c r="AG18" s="1535">
        <v>0.97222222222222221</v>
      </c>
      <c r="AH18" s="1544">
        <v>35</v>
      </c>
    </row>
    <row r="19" spans="1:34" x14ac:dyDescent="0.25">
      <c r="A19" s="1552" t="s">
        <v>1082</v>
      </c>
      <c r="B19" s="1546">
        <v>895</v>
      </c>
      <c r="C19" s="1553">
        <v>0.95202558635394452</v>
      </c>
      <c r="D19" s="1525">
        <v>45</v>
      </c>
      <c r="E19" s="1539">
        <v>4.7974413646055439E-2</v>
      </c>
      <c r="F19" s="1546">
        <v>335</v>
      </c>
      <c r="G19" s="1553">
        <v>0.35463258785942492</v>
      </c>
      <c r="H19" s="1525">
        <v>115</v>
      </c>
      <c r="I19" s="1539">
        <v>0.12247071352502663</v>
      </c>
      <c r="J19" s="1525">
        <v>490</v>
      </c>
      <c r="K19" s="1539">
        <v>0.52289669861554844</v>
      </c>
      <c r="L19" s="1546">
        <v>760</v>
      </c>
      <c r="M19" s="1553">
        <v>0.8093716719914803</v>
      </c>
      <c r="N19" s="1525">
        <v>180</v>
      </c>
      <c r="O19" s="1539">
        <v>0.1906283280085197</v>
      </c>
      <c r="P19" s="1549">
        <v>940</v>
      </c>
      <c r="Q19" s="1546">
        <v>245</v>
      </c>
      <c r="R19" s="1553">
        <v>0.77917981072555209</v>
      </c>
      <c r="S19" s="1525">
        <v>70</v>
      </c>
      <c r="T19" s="1539">
        <v>0.22082018927444794</v>
      </c>
      <c r="U19" s="1525">
        <v>45</v>
      </c>
      <c r="V19" s="1539">
        <v>0.14195583596214512</v>
      </c>
      <c r="W19" s="1525">
        <v>10</v>
      </c>
      <c r="X19" s="1539">
        <v>2.5236593059936908E-2</v>
      </c>
      <c r="Y19" s="1525">
        <v>10</v>
      </c>
      <c r="Z19" s="1539">
        <v>3.4700315457413249E-2</v>
      </c>
      <c r="AA19" s="1525">
        <v>5</v>
      </c>
      <c r="AB19" s="1539">
        <v>1.8927444794952682E-2</v>
      </c>
      <c r="AC19" s="1549">
        <v>315</v>
      </c>
      <c r="AD19" s="1546">
        <v>45</v>
      </c>
      <c r="AE19" s="1553">
        <v>4.6908315565031986E-2</v>
      </c>
      <c r="AF19" s="1525">
        <v>895</v>
      </c>
      <c r="AG19" s="1539">
        <v>0.95309168443496806</v>
      </c>
      <c r="AH19" s="1549">
        <v>940</v>
      </c>
    </row>
    <row r="20" spans="1:34" ht="15.75" customHeight="1" x14ac:dyDescent="0.25">
      <c r="A20" s="1550" t="s">
        <v>1083</v>
      </c>
      <c r="B20" s="1541">
        <v>125</v>
      </c>
      <c r="C20" s="1551">
        <v>0.86394557823129248</v>
      </c>
      <c r="D20" s="1534">
        <v>20</v>
      </c>
      <c r="E20" s="1535">
        <v>0.1360544217687075</v>
      </c>
      <c r="F20" s="1541">
        <v>65</v>
      </c>
      <c r="G20" s="1551">
        <v>0.4315068493150685</v>
      </c>
      <c r="H20" s="1534">
        <v>15</v>
      </c>
      <c r="I20" s="1535">
        <v>8.9041095890410954E-2</v>
      </c>
      <c r="J20" s="1534">
        <v>70</v>
      </c>
      <c r="K20" s="1535">
        <v>0.47945205479452052</v>
      </c>
      <c r="L20" s="1541">
        <v>120</v>
      </c>
      <c r="M20" s="1551">
        <v>0.8231292517006803</v>
      </c>
      <c r="N20" s="1534">
        <v>25</v>
      </c>
      <c r="O20" s="1535">
        <v>0.17687074829931973</v>
      </c>
      <c r="P20" s="1544">
        <v>145</v>
      </c>
      <c r="Q20" s="1541">
        <v>45</v>
      </c>
      <c r="R20" s="1551">
        <v>0.74576271186440679</v>
      </c>
      <c r="S20" s="1534">
        <v>15</v>
      </c>
      <c r="T20" s="1535">
        <v>0.25423728813559321</v>
      </c>
      <c r="U20" s="1534">
        <v>10</v>
      </c>
      <c r="V20" s="1535">
        <v>0.13559322033898305</v>
      </c>
      <c r="W20" s="1534">
        <v>5</v>
      </c>
      <c r="X20" s="1535">
        <v>6.7796610169491525E-2</v>
      </c>
      <c r="Y20" s="1534">
        <v>5</v>
      </c>
      <c r="Z20" s="1535">
        <v>5.0847457627118647E-2</v>
      </c>
      <c r="AA20" s="1534">
        <v>0</v>
      </c>
      <c r="AB20" s="1535">
        <v>0</v>
      </c>
      <c r="AC20" s="1544">
        <v>60</v>
      </c>
      <c r="AD20" s="1541">
        <v>10</v>
      </c>
      <c r="AE20" s="1551">
        <v>6.8027210884353748E-2</v>
      </c>
      <c r="AF20" s="1534">
        <v>135</v>
      </c>
      <c r="AG20" s="1535">
        <v>0.93197278911564629</v>
      </c>
      <c r="AH20" s="1544">
        <v>145</v>
      </c>
    </row>
    <row r="21" spans="1:34" x14ac:dyDescent="0.25">
      <c r="A21" s="1552" t="s">
        <v>1084</v>
      </c>
      <c r="B21" s="1546">
        <v>485</v>
      </c>
      <c r="C21" s="1553">
        <v>0.97011952191235062</v>
      </c>
      <c r="D21" s="1525">
        <v>15</v>
      </c>
      <c r="E21" s="1539">
        <v>2.9880478087649404E-2</v>
      </c>
      <c r="F21" s="1546">
        <v>205</v>
      </c>
      <c r="G21" s="1553">
        <v>0.40755467196819084</v>
      </c>
      <c r="H21" s="1525">
        <v>100</v>
      </c>
      <c r="I21" s="1539">
        <v>0.19681908548707752</v>
      </c>
      <c r="J21" s="1525">
        <v>200</v>
      </c>
      <c r="K21" s="1539">
        <v>0.39562624254473161</v>
      </c>
      <c r="L21" s="1546">
        <v>320</v>
      </c>
      <c r="M21" s="1553">
        <v>0.6394422310756972</v>
      </c>
      <c r="N21" s="1525">
        <v>180</v>
      </c>
      <c r="O21" s="1539">
        <v>0.3605577689243028</v>
      </c>
      <c r="P21" s="1549">
        <v>500</v>
      </c>
      <c r="Q21" s="1546">
        <v>140</v>
      </c>
      <c r="R21" s="1553">
        <v>0.70408163265306123</v>
      </c>
      <c r="S21" s="1525">
        <v>60</v>
      </c>
      <c r="T21" s="1539">
        <v>0.29591836734693877</v>
      </c>
      <c r="U21" s="1525">
        <v>30</v>
      </c>
      <c r="V21" s="1539">
        <v>0.15306122448979592</v>
      </c>
      <c r="W21" s="1525">
        <v>15</v>
      </c>
      <c r="X21" s="1539">
        <v>7.1428571428571425E-2</v>
      </c>
      <c r="Y21" s="1525">
        <v>10</v>
      </c>
      <c r="Z21" s="1539">
        <v>4.0816326530612242E-2</v>
      </c>
      <c r="AA21" s="1525">
        <v>5</v>
      </c>
      <c r="AB21" s="1539">
        <v>3.0612244897959183E-2</v>
      </c>
      <c r="AC21" s="1549">
        <v>195</v>
      </c>
      <c r="AD21" s="1546">
        <v>25</v>
      </c>
      <c r="AE21" s="1553">
        <v>5.3784860557768925E-2</v>
      </c>
      <c r="AF21" s="1525">
        <v>475</v>
      </c>
      <c r="AG21" s="1539">
        <v>0.94621513944223112</v>
      </c>
      <c r="AH21" s="1549">
        <v>500</v>
      </c>
    </row>
    <row r="22" spans="1:34" x14ac:dyDescent="0.25">
      <c r="A22" s="1556" t="s">
        <v>1085</v>
      </c>
      <c r="B22" s="1541">
        <v>15</v>
      </c>
      <c r="C22" s="1542" t="s">
        <v>1089</v>
      </c>
      <c r="D22" s="1534">
        <v>0</v>
      </c>
      <c r="E22" s="1557" t="s">
        <v>1089</v>
      </c>
      <c r="F22" s="1541">
        <v>5</v>
      </c>
      <c r="G22" s="1542" t="s">
        <v>1089</v>
      </c>
      <c r="H22" s="1534">
        <v>5</v>
      </c>
      <c r="I22" s="1543" t="s">
        <v>1089</v>
      </c>
      <c r="J22" s="1534">
        <v>5</v>
      </c>
      <c r="K22" s="1543" t="s">
        <v>1089</v>
      </c>
      <c r="L22" s="1541">
        <v>15</v>
      </c>
      <c r="M22" s="1558" t="s">
        <v>1089</v>
      </c>
      <c r="N22" s="1534">
        <v>5</v>
      </c>
      <c r="O22" s="1558" t="s">
        <v>1089</v>
      </c>
      <c r="P22" s="1544">
        <v>15</v>
      </c>
      <c r="Q22" s="1541">
        <v>0</v>
      </c>
      <c r="R22" s="1558" t="s">
        <v>1089</v>
      </c>
      <c r="S22" s="1534">
        <v>5</v>
      </c>
      <c r="T22" s="1558" t="s">
        <v>1089</v>
      </c>
      <c r="U22" s="1534">
        <v>0</v>
      </c>
      <c r="V22" s="1558" t="s">
        <v>1089</v>
      </c>
      <c r="W22" s="1534">
        <v>0</v>
      </c>
      <c r="X22" s="1558" t="s">
        <v>1089</v>
      </c>
      <c r="Y22" s="1534">
        <v>0</v>
      </c>
      <c r="Z22" s="1558" t="s">
        <v>1089</v>
      </c>
      <c r="AA22" s="1534">
        <v>0</v>
      </c>
      <c r="AB22" s="1558" t="s">
        <v>1089</v>
      </c>
      <c r="AC22" s="1544">
        <v>5</v>
      </c>
      <c r="AD22" s="1541">
        <v>0</v>
      </c>
      <c r="AE22" s="1558" t="s">
        <v>1089</v>
      </c>
      <c r="AF22" s="1534">
        <v>15</v>
      </c>
      <c r="AG22" s="1558" t="s">
        <v>1089</v>
      </c>
      <c r="AH22" s="1544">
        <v>15</v>
      </c>
    </row>
    <row r="23" spans="1:34" x14ac:dyDescent="0.25">
      <c r="A23" s="1559" t="s">
        <v>1086</v>
      </c>
      <c r="B23" s="1560">
        <v>375</v>
      </c>
      <c r="C23" s="1561">
        <v>0.95177664974619292</v>
      </c>
      <c r="D23" s="1562">
        <v>20</v>
      </c>
      <c r="E23" s="1563">
        <v>4.8223350253807105E-2</v>
      </c>
      <c r="F23" s="1560">
        <v>195</v>
      </c>
      <c r="G23" s="1561">
        <v>0.49618320610687022</v>
      </c>
      <c r="H23" s="1562">
        <v>50</v>
      </c>
      <c r="I23" s="1563">
        <v>0.12468193384223919</v>
      </c>
      <c r="J23" s="1562">
        <v>150</v>
      </c>
      <c r="K23" s="1563">
        <v>0.37913486005089059</v>
      </c>
      <c r="L23" s="1560">
        <v>255</v>
      </c>
      <c r="M23" s="1561">
        <v>0.65728900255754474</v>
      </c>
      <c r="N23" s="1562">
        <v>135</v>
      </c>
      <c r="O23" s="1563">
        <v>0.34271099744245526</v>
      </c>
      <c r="P23" s="1564">
        <v>395</v>
      </c>
      <c r="Q23" s="1560">
        <v>160</v>
      </c>
      <c r="R23" s="1561">
        <v>0.82291666666666663</v>
      </c>
      <c r="S23" s="1562">
        <v>35</v>
      </c>
      <c r="T23" s="1563">
        <v>0.17708333333333334</v>
      </c>
      <c r="U23" s="1562">
        <v>15</v>
      </c>
      <c r="V23" s="1563">
        <v>6.8062827225130892E-2</v>
      </c>
      <c r="W23" s="1562">
        <v>5</v>
      </c>
      <c r="X23" s="1563">
        <v>3.1413612565445025E-2</v>
      </c>
      <c r="Y23" s="1562">
        <v>10</v>
      </c>
      <c r="Z23" s="1563">
        <v>5.7591623036649213E-2</v>
      </c>
      <c r="AA23" s="1562">
        <v>5</v>
      </c>
      <c r="AB23" s="1565">
        <v>1.5706806282722512E-2</v>
      </c>
      <c r="AC23" s="1564">
        <v>190</v>
      </c>
      <c r="AD23" s="1560">
        <v>25</v>
      </c>
      <c r="AE23" s="1561">
        <v>5.8227848101265821E-2</v>
      </c>
      <c r="AF23" s="1562">
        <v>370</v>
      </c>
      <c r="AG23" s="1563">
        <v>0.9417721518987342</v>
      </c>
      <c r="AH23" s="1564">
        <v>395</v>
      </c>
    </row>
    <row r="24" spans="1:34" x14ac:dyDescent="0.25">
      <c r="A24" s="1550" t="s">
        <v>1087</v>
      </c>
      <c r="B24" s="1541">
        <v>5</v>
      </c>
      <c r="C24" s="1551" t="s">
        <v>1089</v>
      </c>
      <c r="D24" s="1534">
        <v>0</v>
      </c>
      <c r="E24" s="1566" t="s">
        <v>1089</v>
      </c>
      <c r="F24" s="1541">
        <v>0</v>
      </c>
      <c r="G24" s="1551" t="s">
        <v>1089</v>
      </c>
      <c r="H24" s="1534">
        <v>0</v>
      </c>
      <c r="I24" s="1535" t="s">
        <v>1089</v>
      </c>
      <c r="J24" s="1534">
        <v>0</v>
      </c>
      <c r="K24" s="1535" t="s">
        <v>1089</v>
      </c>
      <c r="L24" s="1541">
        <v>5</v>
      </c>
      <c r="M24" s="1558" t="s">
        <v>1089</v>
      </c>
      <c r="N24" s="1534">
        <v>0</v>
      </c>
      <c r="O24" s="1558" t="s">
        <v>1089</v>
      </c>
      <c r="P24" s="1544">
        <v>5</v>
      </c>
      <c r="Q24" s="1541">
        <v>0</v>
      </c>
      <c r="R24" s="1558" t="s">
        <v>1089</v>
      </c>
      <c r="S24" s="1534">
        <v>0</v>
      </c>
      <c r="T24" s="1558" t="s">
        <v>1089</v>
      </c>
      <c r="U24" s="1534">
        <v>0</v>
      </c>
      <c r="V24" s="1558" t="s">
        <v>1089</v>
      </c>
      <c r="W24" s="1534">
        <v>0</v>
      </c>
      <c r="X24" s="1558" t="s">
        <v>1089</v>
      </c>
      <c r="Y24" s="1534">
        <v>0</v>
      </c>
      <c r="Z24" s="1558" t="s">
        <v>1089</v>
      </c>
      <c r="AA24" s="1534">
        <v>0</v>
      </c>
      <c r="AB24" s="1558" t="s">
        <v>1089</v>
      </c>
      <c r="AC24" s="1544">
        <v>0</v>
      </c>
      <c r="AD24" s="1541">
        <v>0</v>
      </c>
      <c r="AE24" s="1558" t="s">
        <v>1089</v>
      </c>
      <c r="AF24" s="1534">
        <v>0</v>
      </c>
      <c r="AG24" s="1558" t="s">
        <v>1089</v>
      </c>
      <c r="AH24" s="1544">
        <v>5</v>
      </c>
    </row>
    <row r="25" spans="1:34" x14ac:dyDescent="0.25">
      <c r="A25" s="1552" t="s">
        <v>1088</v>
      </c>
      <c r="B25" s="1546">
        <v>55</v>
      </c>
      <c r="C25" s="1553">
        <v>0.9642857142857143</v>
      </c>
      <c r="D25" s="1525">
        <v>0</v>
      </c>
      <c r="E25" s="1539">
        <v>3.5714285714285712E-2</v>
      </c>
      <c r="F25" s="1546">
        <v>20</v>
      </c>
      <c r="G25" s="1553">
        <v>0.34545454545454546</v>
      </c>
      <c r="H25" s="1525">
        <v>10</v>
      </c>
      <c r="I25" s="1539">
        <v>0.16363636363636364</v>
      </c>
      <c r="J25" s="1525">
        <v>25</v>
      </c>
      <c r="K25" s="1539">
        <v>0.49090909090909091</v>
      </c>
      <c r="L25" s="1546">
        <v>40</v>
      </c>
      <c r="M25" s="1553">
        <v>0.74545454545454548</v>
      </c>
      <c r="N25" s="1525">
        <v>15</v>
      </c>
      <c r="O25" s="1539">
        <v>0.25454545454545452</v>
      </c>
      <c r="P25" s="1549">
        <v>55</v>
      </c>
      <c r="Q25" s="1546">
        <v>15</v>
      </c>
      <c r="R25" s="1553" t="s">
        <v>1089</v>
      </c>
      <c r="S25" s="1525">
        <v>5</v>
      </c>
      <c r="T25" s="1539" t="s">
        <v>1089</v>
      </c>
      <c r="U25" s="1525">
        <v>0</v>
      </c>
      <c r="V25" s="1539" t="s">
        <v>1089</v>
      </c>
      <c r="W25" s="1525">
        <v>0</v>
      </c>
      <c r="X25" s="1539" t="s">
        <v>1089</v>
      </c>
      <c r="Y25" s="1525">
        <v>0</v>
      </c>
      <c r="Z25" s="1539" t="s">
        <v>1089</v>
      </c>
      <c r="AA25" s="1525">
        <v>0</v>
      </c>
      <c r="AB25" s="1554" t="s">
        <v>1089</v>
      </c>
      <c r="AC25" s="1549">
        <v>20</v>
      </c>
      <c r="AD25" s="1546">
        <v>5</v>
      </c>
      <c r="AE25" s="1553">
        <v>7.1428571428571425E-2</v>
      </c>
      <c r="AF25" s="1525">
        <v>50</v>
      </c>
      <c r="AG25" s="1539">
        <v>0.9285714285714286</v>
      </c>
      <c r="AH25" s="1549">
        <v>55</v>
      </c>
    </row>
    <row r="26" spans="1:34" x14ac:dyDescent="0.25">
      <c r="A26" s="1550" t="s">
        <v>1090</v>
      </c>
      <c r="B26" s="1541">
        <v>5</v>
      </c>
      <c r="C26" s="1551" t="s">
        <v>1089</v>
      </c>
      <c r="D26" s="1534">
        <v>0</v>
      </c>
      <c r="E26" s="1566" t="s">
        <v>1089</v>
      </c>
      <c r="F26" s="1541">
        <v>0</v>
      </c>
      <c r="G26" s="1567" t="s">
        <v>1089</v>
      </c>
      <c r="H26" s="1534">
        <v>0</v>
      </c>
      <c r="I26" s="1566" t="s">
        <v>1089</v>
      </c>
      <c r="J26" s="1534">
        <v>5</v>
      </c>
      <c r="K26" s="1535" t="s">
        <v>1089</v>
      </c>
      <c r="L26" s="1541">
        <v>0</v>
      </c>
      <c r="M26" s="1558" t="s">
        <v>1089</v>
      </c>
      <c r="N26" s="1534">
        <v>0</v>
      </c>
      <c r="O26" s="1558" t="s">
        <v>1089</v>
      </c>
      <c r="P26" s="1544">
        <v>5</v>
      </c>
      <c r="Q26" s="1541">
        <v>0</v>
      </c>
      <c r="R26" s="1558" t="s">
        <v>1089</v>
      </c>
      <c r="S26" s="1534">
        <v>0</v>
      </c>
      <c r="T26" s="1558" t="s">
        <v>1089</v>
      </c>
      <c r="U26" s="1534">
        <v>0</v>
      </c>
      <c r="V26" s="1558" t="s">
        <v>1089</v>
      </c>
      <c r="W26" s="1534">
        <v>0</v>
      </c>
      <c r="X26" s="1558" t="s">
        <v>1089</v>
      </c>
      <c r="Y26" s="1534">
        <v>0</v>
      </c>
      <c r="Z26" s="1558" t="s">
        <v>1089</v>
      </c>
      <c r="AA26" s="1534">
        <v>0</v>
      </c>
      <c r="AB26" s="1558" t="s">
        <v>1089</v>
      </c>
      <c r="AC26" s="1544">
        <v>0</v>
      </c>
      <c r="AD26" s="1541">
        <v>0</v>
      </c>
      <c r="AE26" s="1558" t="s">
        <v>1089</v>
      </c>
      <c r="AF26" s="1534">
        <v>5</v>
      </c>
      <c r="AG26" s="1558" t="s">
        <v>1089</v>
      </c>
      <c r="AH26" s="1544">
        <v>5</v>
      </c>
    </row>
    <row r="27" spans="1:34" x14ac:dyDescent="0.25">
      <c r="A27" s="1552" t="s">
        <v>1091</v>
      </c>
      <c r="B27" s="1546">
        <v>25</v>
      </c>
      <c r="C27" s="1553">
        <v>0.9</v>
      </c>
      <c r="D27" s="1525">
        <v>5</v>
      </c>
      <c r="E27" s="1568">
        <v>0.1</v>
      </c>
      <c r="F27" s="1546">
        <v>5</v>
      </c>
      <c r="G27" s="1553">
        <v>0.23333333333333334</v>
      </c>
      <c r="H27" s="1525">
        <v>0</v>
      </c>
      <c r="I27" s="1181">
        <v>3.3333333333333333E-2</v>
      </c>
      <c r="J27" s="1525">
        <v>20</v>
      </c>
      <c r="K27" s="1539">
        <v>0.73333333333333328</v>
      </c>
      <c r="L27" s="1546">
        <v>10</v>
      </c>
      <c r="M27" s="1553">
        <v>0.26666666666666666</v>
      </c>
      <c r="N27" s="1525">
        <v>20</v>
      </c>
      <c r="O27" s="1539">
        <v>0.73333333333333328</v>
      </c>
      <c r="P27" s="1549">
        <v>30</v>
      </c>
      <c r="Q27" s="1546">
        <v>5</v>
      </c>
      <c r="R27" s="1553" t="s">
        <v>1089</v>
      </c>
      <c r="S27" s="1525">
        <v>0</v>
      </c>
      <c r="T27" s="1554" t="s">
        <v>1089</v>
      </c>
      <c r="U27" s="1525">
        <v>0</v>
      </c>
      <c r="V27" s="1554" t="s">
        <v>1089</v>
      </c>
      <c r="W27" s="1525">
        <v>0</v>
      </c>
      <c r="X27" s="1554" t="s">
        <v>1089</v>
      </c>
      <c r="Y27" s="1525">
        <v>0</v>
      </c>
      <c r="Z27" s="1554" t="s">
        <v>1089</v>
      </c>
      <c r="AA27" s="1525">
        <v>0</v>
      </c>
      <c r="AB27" s="1554" t="s">
        <v>1089</v>
      </c>
      <c r="AC27" s="1549">
        <v>5</v>
      </c>
      <c r="AD27" s="1546">
        <v>0</v>
      </c>
      <c r="AE27" s="1553">
        <v>3.3333333333333333E-2</v>
      </c>
      <c r="AF27" s="1525">
        <v>30</v>
      </c>
      <c r="AG27" s="1539">
        <v>0.96666666666666667</v>
      </c>
      <c r="AH27" s="1549">
        <v>30</v>
      </c>
    </row>
    <row r="28" spans="1:34" ht="30" x14ac:dyDescent="0.25">
      <c r="A28" s="1550" t="s">
        <v>1092</v>
      </c>
      <c r="B28" s="1541">
        <v>210</v>
      </c>
      <c r="C28" s="1551">
        <v>0.94545454545454544</v>
      </c>
      <c r="D28" s="1534">
        <v>10</v>
      </c>
      <c r="E28" s="1535">
        <v>5.4545454545454543E-2</v>
      </c>
      <c r="F28" s="1541">
        <v>120</v>
      </c>
      <c r="G28" s="1551">
        <v>0.54794520547945202</v>
      </c>
      <c r="H28" s="1534">
        <v>25</v>
      </c>
      <c r="I28" s="1535">
        <v>0.11415525114155251</v>
      </c>
      <c r="J28" s="1534">
        <v>75</v>
      </c>
      <c r="K28" s="1535">
        <v>0.33789954337899542</v>
      </c>
      <c r="L28" s="1541">
        <v>150</v>
      </c>
      <c r="M28" s="1551">
        <v>0.68949771689497719</v>
      </c>
      <c r="N28" s="1534">
        <v>70</v>
      </c>
      <c r="O28" s="1535">
        <v>0.31050228310502281</v>
      </c>
      <c r="P28" s="1544">
        <v>220</v>
      </c>
      <c r="Q28" s="1541">
        <v>100</v>
      </c>
      <c r="R28" s="1551">
        <v>0.82352941176470584</v>
      </c>
      <c r="S28" s="1534">
        <v>20</v>
      </c>
      <c r="T28" s="1535">
        <v>0.17647058823529413</v>
      </c>
      <c r="U28" s="1534">
        <v>5</v>
      </c>
      <c r="V28" s="1535">
        <v>5.8823529411764705E-2</v>
      </c>
      <c r="W28" s="1534">
        <v>5</v>
      </c>
      <c r="X28" s="1535">
        <v>3.3613445378151259E-2</v>
      </c>
      <c r="Y28" s="1534">
        <v>10</v>
      </c>
      <c r="Z28" s="1535">
        <v>6.7226890756302518E-2</v>
      </c>
      <c r="AA28" s="1534">
        <v>0</v>
      </c>
      <c r="AB28" s="1569">
        <v>1.680672268907563E-2</v>
      </c>
      <c r="AC28" s="1544">
        <v>120</v>
      </c>
      <c r="AD28" s="1541">
        <v>10</v>
      </c>
      <c r="AE28" s="1551">
        <v>5.4545454545454543E-2</v>
      </c>
      <c r="AF28" s="1534">
        <v>210</v>
      </c>
      <c r="AG28" s="1535">
        <v>0.94545454545454544</v>
      </c>
      <c r="AH28" s="1544">
        <v>220</v>
      </c>
    </row>
    <row r="29" spans="1:34" x14ac:dyDescent="0.25">
      <c r="A29" s="1552" t="s">
        <v>1093</v>
      </c>
      <c r="B29" s="1546">
        <v>20</v>
      </c>
      <c r="C29" s="1553" t="s">
        <v>1089</v>
      </c>
      <c r="D29" s="1525">
        <v>0</v>
      </c>
      <c r="E29" s="1539" t="s">
        <v>1089</v>
      </c>
      <c r="F29" s="1546">
        <v>10</v>
      </c>
      <c r="G29" s="1553" t="s">
        <v>1089</v>
      </c>
      <c r="H29" s="1525">
        <v>0</v>
      </c>
      <c r="I29" s="1539" t="s">
        <v>1089</v>
      </c>
      <c r="J29" s="1525">
        <v>5</v>
      </c>
      <c r="K29" s="1539" t="s">
        <v>1089</v>
      </c>
      <c r="L29" s="1546">
        <v>10</v>
      </c>
      <c r="M29" s="1547" t="s">
        <v>1089</v>
      </c>
      <c r="N29" s="1525">
        <v>5</v>
      </c>
      <c r="O29" s="1547" t="s">
        <v>1089</v>
      </c>
      <c r="P29" s="1549">
        <v>20</v>
      </c>
      <c r="Q29" s="1546">
        <v>10</v>
      </c>
      <c r="R29" s="1547" t="s">
        <v>1089</v>
      </c>
      <c r="S29" s="1525">
        <v>0</v>
      </c>
      <c r="T29" s="1547" t="s">
        <v>1089</v>
      </c>
      <c r="U29" s="1525">
        <v>0</v>
      </c>
      <c r="V29" s="1547" t="s">
        <v>1089</v>
      </c>
      <c r="W29" s="1525">
        <v>0</v>
      </c>
      <c r="X29" s="1547" t="s">
        <v>1089</v>
      </c>
      <c r="Y29" s="1525">
        <v>0</v>
      </c>
      <c r="Z29" s="1547" t="s">
        <v>1089</v>
      </c>
      <c r="AA29" s="1525">
        <v>0</v>
      </c>
      <c r="AB29" s="1547" t="s">
        <v>1089</v>
      </c>
      <c r="AC29" s="1549">
        <v>10</v>
      </c>
      <c r="AD29" s="1546">
        <v>0</v>
      </c>
      <c r="AE29" s="1547" t="s">
        <v>1089</v>
      </c>
      <c r="AF29" s="1525">
        <v>20</v>
      </c>
      <c r="AG29" s="1547" t="s">
        <v>1089</v>
      </c>
      <c r="AH29" s="1549">
        <v>20</v>
      </c>
    </row>
    <row r="30" spans="1:34" x14ac:dyDescent="0.25">
      <c r="A30" s="1550" t="s">
        <v>1094</v>
      </c>
      <c r="B30" s="1541">
        <v>35</v>
      </c>
      <c r="C30" s="1551">
        <v>1</v>
      </c>
      <c r="D30" s="1534">
        <v>0</v>
      </c>
      <c r="E30" s="1566">
        <v>0</v>
      </c>
      <c r="F30" s="1541">
        <v>20</v>
      </c>
      <c r="G30" s="1551">
        <v>0.51351351351351349</v>
      </c>
      <c r="H30" s="1534">
        <v>5</v>
      </c>
      <c r="I30" s="1535">
        <v>0.13513513513513514</v>
      </c>
      <c r="J30" s="1534">
        <v>15</v>
      </c>
      <c r="K30" s="1535">
        <v>0.35135135135135137</v>
      </c>
      <c r="L30" s="1541">
        <v>20</v>
      </c>
      <c r="M30" s="1551">
        <v>0.58333333333333337</v>
      </c>
      <c r="N30" s="1534">
        <v>15</v>
      </c>
      <c r="O30" s="1535">
        <v>0.41666666666666669</v>
      </c>
      <c r="P30" s="1544">
        <v>35</v>
      </c>
      <c r="Q30" s="1541">
        <v>15</v>
      </c>
      <c r="R30" s="1551" t="s">
        <v>1089</v>
      </c>
      <c r="S30" s="1534">
        <v>5</v>
      </c>
      <c r="T30" s="1535" t="s">
        <v>1089</v>
      </c>
      <c r="U30" s="1534">
        <v>5</v>
      </c>
      <c r="V30" s="1535" t="s">
        <v>1089</v>
      </c>
      <c r="W30" s="1534">
        <v>0</v>
      </c>
      <c r="X30" s="1535" t="s">
        <v>1089</v>
      </c>
      <c r="Y30" s="1534">
        <v>0</v>
      </c>
      <c r="Z30" s="1535" t="s">
        <v>1089</v>
      </c>
      <c r="AA30" s="1534">
        <v>0</v>
      </c>
      <c r="AB30" s="1555" t="s">
        <v>1089</v>
      </c>
      <c r="AC30" s="1544">
        <v>20</v>
      </c>
      <c r="AD30" s="1541">
        <v>5</v>
      </c>
      <c r="AE30" s="1542">
        <v>8.1081081081081086E-2</v>
      </c>
      <c r="AF30" s="1534">
        <v>35</v>
      </c>
      <c r="AG30" s="1543">
        <v>0.91891891891891897</v>
      </c>
      <c r="AH30" s="1544">
        <v>35</v>
      </c>
    </row>
    <row r="31" spans="1:34" x14ac:dyDescent="0.25">
      <c r="A31" s="1570" t="s">
        <v>1095</v>
      </c>
      <c r="B31" s="1546">
        <v>25</v>
      </c>
      <c r="C31" s="1571">
        <v>0.96153846153846156</v>
      </c>
      <c r="D31" s="1525">
        <v>0</v>
      </c>
      <c r="E31" s="1572">
        <v>3.8461538461538464E-2</v>
      </c>
      <c r="F31" s="1546">
        <v>20</v>
      </c>
      <c r="G31" s="1571">
        <v>0.66666666666666663</v>
      </c>
      <c r="H31" s="1525">
        <v>5</v>
      </c>
      <c r="I31" s="1572">
        <v>0.22222222222222221</v>
      </c>
      <c r="J31" s="1525">
        <v>5</v>
      </c>
      <c r="K31" s="1572">
        <v>0.1111111111111111</v>
      </c>
      <c r="L31" s="1546">
        <v>20</v>
      </c>
      <c r="M31" s="1571">
        <v>0.70370370370370372</v>
      </c>
      <c r="N31" s="1525">
        <v>10</v>
      </c>
      <c r="O31" s="1572">
        <v>0.29629629629629628</v>
      </c>
      <c r="P31" s="1549">
        <v>25</v>
      </c>
      <c r="Q31" s="1546">
        <v>10</v>
      </c>
      <c r="R31" s="1571" t="s">
        <v>1089</v>
      </c>
      <c r="S31" s="1525">
        <v>5</v>
      </c>
      <c r="T31" s="1573" t="s">
        <v>1089</v>
      </c>
      <c r="U31" s="1525">
        <v>0</v>
      </c>
      <c r="V31" s="1573" t="s">
        <v>1089</v>
      </c>
      <c r="W31" s="1525">
        <v>0</v>
      </c>
      <c r="X31" s="1573" t="s">
        <v>1089</v>
      </c>
      <c r="Y31" s="1525">
        <v>0</v>
      </c>
      <c r="Z31" s="1573" t="s">
        <v>1089</v>
      </c>
      <c r="AA31" s="1525">
        <v>0</v>
      </c>
      <c r="AB31" s="1573" t="s">
        <v>1089</v>
      </c>
      <c r="AC31" s="1549">
        <v>15</v>
      </c>
      <c r="AD31" s="1546">
        <v>0</v>
      </c>
      <c r="AE31" s="1571">
        <v>3.7037037037037035E-2</v>
      </c>
      <c r="AF31" s="1525">
        <v>25</v>
      </c>
      <c r="AG31" s="1572">
        <v>0.96296296296296291</v>
      </c>
      <c r="AH31" s="1549">
        <v>25</v>
      </c>
    </row>
    <row r="32" spans="1:34" x14ac:dyDescent="0.25">
      <c r="A32" s="1528" t="s">
        <v>1096</v>
      </c>
      <c r="B32" s="1529">
        <v>870</v>
      </c>
      <c r="C32" s="1530">
        <v>0.9529025191675794</v>
      </c>
      <c r="D32" s="1531">
        <v>45</v>
      </c>
      <c r="E32" s="1532">
        <v>4.7097480832420595E-2</v>
      </c>
      <c r="F32" s="1529">
        <v>455</v>
      </c>
      <c r="G32" s="1530">
        <v>0.49835706462212487</v>
      </c>
      <c r="H32" s="1531">
        <v>210</v>
      </c>
      <c r="I32" s="1532">
        <v>0.2289156626506024</v>
      </c>
      <c r="J32" s="1531">
        <v>250</v>
      </c>
      <c r="K32" s="1532">
        <v>0.27272727272727271</v>
      </c>
      <c r="L32" s="1529">
        <v>635</v>
      </c>
      <c r="M32" s="1530">
        <v>0.69670329670329667</v>
      </c>
      <c r="N32" s="1531">
        <v>275</v>
      </c>
      <c r="O32" s="1532">
        <v>0.30329670329670327</v>
      </c>
      <c r="P32" s="1533">
        <v>915</v>
      </c>
      <c r="Q32" s="1529">
        <v>375</v>
      </c>
      <c r="R32" s="1530">
        <v>0.86436781609195401</v>
      </c>
      <c r="S32" s="1531">
        <v>60</v>
      </c>
      <c r="T32" s="1532">
        <v>0.13563218390804599</v>
      </c>
      <c r="U32" s="1534">
        <v>30</v>
      </c>
      <c r="V32" s="1535">
        <v>6.4367816091954022E-2</v>
      </c>
      <c r="W32" s="1534">
        <v>5</v>
      </c>
      <c r="X32" s="1535">
        <v>1.6091954022988506E-2</v>
      </c>
      <c r="Y32" s="1534">
        <v>15</v>
      </c>
      <c r="Z32" s="1535">
        <v>2.9885057471264367E-2</v>
      </c>
      <c r="AA32" s="1534">
        <v>10</v>
      </c>
      <c r="AB32" s="1535">
        <v>2.528735632183908E-2</v>
      </c>
      <c r="AC32" s="1533">
        <v>435</v>
      </c>
      <c r="AD32" s="1529">
        <v>60</v>
      </c>
      <c r="AE32" s="1530">
        <v>6.5789473684210523E-2</v>
      </c>
      <c r="AF32" s="1531">
        <v>850</v>
      </c>
      <c r="AG32" s="1532">
        <v>0.93421052631578949</v>
      </c>
      <c r="AH32" s="1533">
        <v>910</v>
      </c>
    </row>
    <row r="33" spans="1:34" x14ac:dyDescent="0.25">
      <c r="A33" s="1536" t="s">
        <v>1097</v>
      </c>
      <c r="B33" s="1520">
        <v>2065</v>
      </c>
      <c r="C33" s="1537">
        <v>0.80170741171905313</v>
      </c>
      <c r="D33" s="1522">
        <v>510</v>
      </c>
      <c r="E33" s="1538">
        <v>0.19829258828094684</v>
      </c>
      <c r="F33" s="1520">
        <v>1700</v>
      </c>
      <c r="G33" s="1537">
        <v>0.65916149068322982</v>
      </c>
      <c r="H33" s="1522">
        <v>325</v>
      </c>
      <c r="I33" s="1538">
        <v>0.12694099378881987</v>
      </c>
      <c r="J33" s="1522">
        <v>550</v>
      </c>
      <c r="K33" s="1538">
        <v>0.2138975155279503</v>
      </c>
      <c r="L33" s="1520">
        <v>1055</v>
      </c>
      <c r="M33" s="1537">
        <v>0.41112407623492803</v>
      </c>
      <c r="N33" s="1522">
        <v>1515</v>
      </c>
      <c r="O33" s="1538">
        <v>0.58887592376507192</v>
      </c>
      <c r="P33" s="1524">
        <v>2575</v>
      </c>
      <c r="Q33" s="1520">
        <v>1235</v>
      </c>
      <c r="R33" s="1537">
        <v>0.74743202416918431</v>
      </c>
      <c r="S33" s="1522">
        <v>420</v>
      </c>
      <c r="T33" s="1538">
        <v>0.25256797583081569</v>
      </c>
      <c r="U33" s="1525">
        <v>245</v>
      </c>
      <c r="V33" s="1539">
        <v>0.14803625377643503</v>
      </c>
      <c r="W33" s="1525">
        <v>45</v>
      </c>
      <c r="X33" s="1539">
        <v>2.6586102719033233E-2</v>
      </c>
      <c r="Y33" s="1525">
        <v>70</v>
      </c>
      <c r="Z33" s="1539">
        <v>4.1087613293051363E-2</v>
      </c>
      <c r="AA33" s="1525">
        <v>60</v>
      </c>
      <c r="AB33" s="1539">
        <v>3.6858006042296075E-2</v>
      </c>
      <c r="AC33" s="1524">
        <v>1655</v>
      </c>
      <c r="AD33" s="1520">
        <v>155</v>
      </c>
      <c r="AE33" s="1537">
        <v>5.9371362048894066E-2</v>
      </c>
      <c r="AF33" s="1522">
        <v>2425</v>
      </c>
      <c r="AG33" s="1538">
        <v>0.94062863795110596</v>
      </c>
      <c r="AH33" s="1524">
        <v>2575</v>
      </c>
    </row>
    <row r="34" spans="1:34" x14ac:dyDescent="0.25">
      <c r="A34" s="1528" t="s">
        <v>1098</v>
      </c>
      <c r="B34" s="1529">
        <v>4010</v>
      </c>
      <c r="C34" s="1530">
        <v>0.95977011494252873</v>
      </c>
      <c r="D34" s="1531">
        <v>170</v>
      </c>
      <c r="E34" s="1532">
        <v>4.0229885057471264E-2</v>
      </c>
      <c r="F34" s="1529">
        <v>2480</v>
      </c>
      <c r="G34" s="1530">
        <v>0.59434865900383138</v>
      </c>
      <c r="H34" s="1531">
        <v>715</v>
      </c>
      <c r="I34" s="1532">
        <v>0.17121647509578544</v>
      </c>
      <c r="J34" s="1531">
        <v>980</v>
      </c>
      <c r="K34" s="1532">
        <v>0.23443486590038315</v>
      </c>
      <c r="L34" s="1529">
        <v>2615</v>
      </c>
      <c r="M34" s="1530">
        <v>0.62640786005271987</v>
      </c>
      <c r="N34" s="1531">
        <v>1560</v>
      </c>
      <c r="O34" s="1532">
        <v>0.37359213994728013</v>
      </c>
      <c r="P34" s="1533">
        <v>4175</v>
      </c>
      <c r="Q34" s="1529">
        <v>2115</v>
      </c>
      <c r="R34" s="1530">
        <v>0.88024948024948024</v>
      </c>
      <c r="S34" s="1531">
        <v>290</v>
      </c>
      <c r="T34" s="1532">
        <v>0.11975051975051976</v>
      </c>
      <c r="U34" s="1534">
        <v>145</v>
      </c>
      <c r="V34" s="1535">
        <v>6.0266001662510393E-2</v>
      </c>
      <c r="W34" s="1534">
        <v>25</v>
      </c>
      <c r="X34" s="1569">
        <v>1.0806317539484621E-2</v>
      </c>
      <c r="Y34" s="1534">
        <v>90</v>
      </c>
      <c r="Z34" s="1535">
        <v>3.6990856192851203E-2</v>
      </c>
      <c r="AA34" s="1534">
        <v>30</v>
      </c>
      <c r="AB34" s="1535">
        <v>1.2053200332502078E-2</v>
      </c>
      <c r="AC34" s="1533">
        <v>2405</v>
      </c>
      <c r="AD34" s="1529">
        <v>340</v>
      </c>
      <c r="AE34" s="1530">
        <v>8.1896551724137928E-2</v>
      </c>
      <c r="AF34" s="1531">
        <v>3835</v>
      </c>
      <c r="AG34" s="1532">
        <v>0.9181034482758621</v>
      </c>
      <c r="AH34" s="1533">
        <v>4175</v>
      </c>
    </row>
    <row r="35" spans="1:34" x14ac:dyDescent="0.25">
      <c r="A35" s="1536" t="s">
        <v>1099</v>
      </c>
      <c r="B35" s="1520">
        <v>2105</v>
      </c>
      <c r="C35" s="1537">
        <v>0.78624813153961137</v>
      </c>
      <c r="D35" s="1522">
        <v>570</v>
      </c>
      <c r="E35" s="1538">
        <v>0.21375186846038863</v>
      </c>
      <c r="F35" s="1520">
        <v>1720</v>
      </c>
      <c r="G35" s="1537">
        <v>0.64200298953662183</v>
      </c>
      <c r="H35" s="1522">
        <v>330</v>
      </c>
      <c r="I35" s="1538">
        <v>0.12257100149476831</v>
      </c>
      <c r="J35" s="1522">
        <v>630</v>
      </c>
      <c r="K35" s="1538">
        <v>0.23542600896860988</v>
      </c>
      <c r="L35" s="1520">
        <v>1060</v>
      </c>
      <c r="M35" s="1537">
        <v>0.39655817433595214</v>
      </c>
      <c r="N35" s="1522">
        <v>1615</v>
      </c>
      <c r="O35" s="1538">
        <v>0.60344182566404792</v>
      </c>
      <c r="P35" s="1524">
        <v>2675</v>
      </c>
      <c r="Q35" s="1520">
        <v>1320</v>
      </c>
      <c r="R35" s="1537">
        <v>0.7829181494661922</v>
      </c>
      <c r="S35" s="1522">
        <v>365</v>
      </c>
      <c r="T35" s="1538">
        <v>0.21708185053380782</v>
      </c>
      <c r="U35" s="1525">
        <v>185</v>
      </c>
      <c r="V35" s="1539">
        <v>0.10913404507710557</v>
      </c>
      <c r="W35" s="1525">
        <v>85</v>
      </c>
      <c r="X35" s="1539">
        <v>5.1601423487544484E-2</v>
      </c>
      <c r="Y35" s="1525">
        <v>55</v>
      </c>
      <c r="Z35" s="1539">
        <v>3.3807829181494664E-2</v>
      </c>
      <c r="AA35" s="1525">
        <v>40</v>
      </c>
      <c r="AB35" s="1539">
        <v>2.2538552787663108E-2</v>
      </c>
      <c r="AC35" s="1524">
        <v>1685</v>
      </c>
      <c r="AD35" s="1520">
        <v>200</v>
      </c>
      <c r="AE35" s="1537">
        <v>7.4364723467862479E-2</v>
      </c>
      <c r="AF35" s="1522">
        <v>2475</v>
      </c>
      <c r="AG35" s="1538">
        <v>0.92563527653213751</v>
      </c>
      <c r="AH35" s="1524">
        <v>2675</v>
      </c>
    </row>
    <row r="36" spans="1:34" x14ac:dyDescent="0.25">
      <c r="A36" s="1574" t="s">
        <v>1100</v>
      </c>
      <c r="B36" s="1529">
        <v>90</v>
      </c>
      <c r="C36" s="1575">
        <v>0.91752577319587625</v>
      </c>
      <c r="D36" s="1531">
        <v>10</v>
      </c>
      <c r="E36" s="1576">
        <v>8.247422680412371E-2</v>
      </c>
      <c r="F36" s="1529">
        <v>65</v>
      </c>
      <c r="G36" s="1575">
        <v>0.67010309278350511</v>
      </c>
      <c r="H36" s="1531">
        <v>20</v>
      </c>
      <c r="I36" s="1576">
        <v>0.22680412371134021</v>
      </c>
      <c r="J36" s="1531">
        <v>10</v>
      </c>
      <c r="K36" s="1576">
        <v>0.10309278350515463</v>
      </c>
      <c r="L36" s="1529">
        <v>30</v>
      </c>
      <c r="M36" s="1575">
        <v>0.29896907216494845</v>
      </c>
      <c r="N36" s="1531">
        <v>70</v>
      </c>
      <c r="O36" s="1576">
        <v>0.7010309278350515</v>
      </c>
      <c r="P36" s="1533">
        <v>95</v>
      </c>
      <c r="Q36" s="1529">
        <v>60</v>
      </c>
      <c r="R36" s="1575">
        <v>0.9538461538461539</v>
      </c>
      <c r="S36" s="1531">
        <v>5</v>
      </c>
      <c r="T36" s="1576">
        <v>4.6153846153846156E-2</v>
      </c>
      <c r="U36" s="1534">
        <v>0</v>
      </c>
      <c r="V36" s="1167">
        <v>1.5384615384615385E-2</v>
      </c>
      <c r="W36" s="1534">
        <v>0</v>
      </c>
      <c r="X36" s="1543">
        <v>0</v>
      </c>
      <c r="Y36" s="1534">
        <v>0</v>
      </c>
      <c r="Z36" s="1543">
        <v>1.5384615384615385E-2</v>
      </c>
      <c r="AA36" s="1534">
        <v>0</v>
      </c>
      <c r="AB36" s="1167">
        <v>1.5384615384615385E-2</v>
      </c>
      <c r="AC36" s="1533">
        <v>65</v>
      </c>
      <c r="AD36" s="1529">
        <v>10</v>
      </c>
      <c r="AE36" s="1575">
        <v>0.12371134020618557</v>
      </c>
      <c r="AF36" s="1531">
        <v>85</v>
      </c>
      <c r="AG36" s="1576">
        <v>0.87628865979381443</v>
      </c>
      <c r="AH36" s="1533">
        <v>95</v>
      </c>
    </row>
    <row r="37" spans="1:34" x14ac:dyDescent="0.25">
      <c r="A37" s="1577" t="s">
        <v>1101</v>
      </c>
      <c r="B37" s="1578">
        <v>19720</v>
      </c>
      <c r="C37" s="1579">
        <v>0.88335946248600228</v>
      </c>
      <c r="D37" s="1580">
        <v>2605</v>
      </c>
      <c r="E37" s="1581">
        <v>0.11664053751399776</v>
      </c>
      <c r="F37" s="1578">
        <v>12795</v>
      </c>
      <c r="G37" s="1579">
        <v>0.57308605474174623</v>
      </c>
      <c r="H37" s="1580">
        <v>3340</v>
      </c>
      <c r="I37" s="1581">
        <v>0.14957666980244591</v>
      </c>
      <c r="J37" s="1580">
        <v>6190</v>
      </c>
      <c r="K37" s="1581">
        <v>0.27733727545580789</v>
      </c>
      <c r="L37" s="1578">
        <v>12290</v>
      </c>
      <c r="M37" s="1579">
        <v>0.55102681373867812</v>
      </c>
      <c r="N37" s="1580">
        <v>10015</v>
      </c>
      <c r="O37" s="1581">
        <v>0.44897318626132188</v>
      </c>
      <c r="P37" s="1582">
        <v>22325</v>
      </c>
      <c r="Q37" s="1578">
        <v>10205</v>
      </c>
      <c r="R37" s="1579">
        <v>0.8232351754739814</v>
      </c>
      <c r="S37" s="1580">
        <v>2190</v>
      </c>
      <c r="T37" s="1581">
        <v>0.17676482452601855</v>
      </c>
      <c r="U37" s="1562">
        <v>1105</v>
      </c>
      <c r="V37" s="1563">
        <v>8.9303000968054214E-2</v>
      </c>
      <c r="W37" s="1562">
        <v>360</v>
      </c>
      <c r="X37" s="1563">
        <v>2.9122297515327526E-2</v>
      </c>
      <c r="Y37" s="1562">
        <v>465</v>
      </c>
      <c r="Z37" s="1563">
        <v>3.7350758309131975E-2</v>
      </c>
      <c r="AA37" s="1562">
        <v>260</v>
      </c>
      <c r="AB37" s="1563">
        <v>2.105517909002904E-2</v>
      </c>
      <c r="AC37" s="1582">
        <v>12395</v>
      </c>
      <c r="AD37" s="1578">
        <v>1665</v>
      </c>
      <c r="AE37" s="1579">
        <v>7.4541952246561849E-2</v>
      </c>
      <c r="AF37" s="1580">
        <v>20660</v>
      </c>
      <c r="AG37" s="1581">
        <v>0.92545804775343821</v>
      </c>
      <c r="AH37" s="1582">
        <v>22325</v>
      </c>
    </row>
    <row r="38" spans="1:34" x14ac:dyDescent="0.25">
      <c r="A38" s="1583" t="s">
        <v>1102</v>
      </c>
      <c r="B38" s="1584"/>
      <c r="C38" s="1585"/>
      <c r="D38" s="1586"/>
      <c r="E38" s="1587"/>
      <c r="F38" s="1584"/>
      <c r="G38" s="1585"/>
      <c r="H38" s="1586"/>
      <c r="I38" s="1587"/>
      <c r="J38" s="1586"/>
      <c r="K38" s="1587"/>
      <c r="L38" s="1584"/>
      <c r="M38" s="1585"/>
      <c r="N38" s="1586"/>
      <c r="O38" s="1587"/>
      <c r="P38" s="1588"/>
      <c r="Q38" s="1584"/>
      <c r="R38" s="1585"/>
      <c r="S38" s="1586"/>
      <c r="T38" s="1587"/>
      <c r="U38" s="1589"/>
      <c r="V38" s="1590"/>
      <c r="W38" s="1589"/>
      <c r="X38" s="1590"/>
      <c r="Y38" s="1589"/>
      <c r="Z38" s="1590"/>
      <c r="AA38" s="1589"/>
      <c r="AB38" s="1590"/>
      <c r="AC38" s="1588"/>
      <c r="AD38" s="1584"/>
      <c r="AE38" s="1585"/>
      <c r="AF38" s="1586"/>
      <c r="AG38" s="1587"/>
      <c r="AH38" s="1588"/>
    </row>
    <row r="39" spans="1:34" x14ac:dyDescent="0.25">
      <c r="A39" s="1536" t="s">
        <v>1103</v>
      </c>
      <c r="B39" s="1520">
        <v>1465</v>
      </c>
      <c r="C39" s="1537">
        <v>0.72260612043435346</v>
      </c>
      <c r="D39" s="1522">
        <v>560</v>
      </c>
      <c r="E39" s="1538">
        <v>0.27739387956564659</v>
      </c>
      <c r="F39" s="1520">
        <v>805</v>
      </c>
      <c r="G39" s="1537">
        <v>0.39713862851504689</v>
      </c>
      <c r="H39" s="1522">
        <v>195</v>
      </c>
      <c r="I39" s="1538">
        <v>9.5214602861371483E-2</v>
      </c>
      <c r="J39" s="1522">
        <v>1030</v>
      </c>
      <c r="K39" s="1538">
        <v>0.5076467686235816</v>
      </c>
      <c r="L39" s="1520">
        <v>1110</v>
      </c>
      <c r="M39" s="1537">
        <v>0.54918437963420663</v>
      </c>
      <c r="N39" s="1522">
        <v>910</v>
      </c>
      <c r="O39" s="1538">
        <v>0.45081562036579337</v>
      </c>
      <c r="P39" s="1524">
        <v>2025</v>
      </c>
      <c r="Q39" s="1520">
        <v>545</v>
      </c>
      <c r="R39" s="1537">
        <v>0.69859514687100899</v>
      </c>
      <c r="S39" s="1522">
        <v>235</v>
      </c>
      <c r="T39" s="1538">
        <v>0.30140485312899107</v>
      </c>
      <c r="U39" s="1525">
        <v>115</v>
      </c>
      <c r="V39" s="1539">
        <v>0.14942528735632185</v>
      </c>
      <c r="W39" s="1525">
        <v>70</v>
      </c>
      <c r="X39" s="1539">
        <v>8.8122605363984668E-2</v>
      </c>
      <c r="Y39" s="1525">
        <v>25</v>
      </c>
      <c r="Z39" s="1539">
        <v>2.9374201787994891E-2</v>
      </c>
      <c r="AA39" s="1525">
        <v>25</v>
      </c>
      <c r="AB39" s="1539">
        <v>3.4482758620689655E-2</v>
      </c>
      <c r="AC39" s="1524">
        <v>785</v>
      </c>
      <c r="AD39" s="1520">
        <v>100</v>
      </c>
      <c r="AE39" s="1537">
        <v>4.985192497532083E-2</v>
      </c>
      <c r="AF39" s="1522">
        <v>1925</v>
      </c>
      <c r="AG39" s="1538">
        <v>0.95014807502467913</v>
      </c>
      <c r="AH39" s="1524">
        <v>2025</v>
      </c>
    </row>
    <row r="40" spans="1:34" x14ac:dyDescent="0.25">
      <c r="A40" s="1528" t="s">
        <v>1104</v>
      </c>
      <c r="B40" s="1529">
        <v>0</v>
      </c>
      <c r="C40" s="1591" t="s">
        <v>1089</v>
      </c>
      <c r="D40" s="1531">
        <v>10</v>
      </c>
      <c r="E40" s="1532" t="s">
        <v>1089</v>
      </c>
      <c r="F40" s="1529">
        <v>5</v>
      </c>
      <c r="G40" s="1530" t="s">
        <v>1089</v>
      </c>
      <c r="H40" s="1531">
        <v>0</v>
      </c>
      <c r="I40" s="1532" t="s">
        <v>1089</v>
      </c>
      <c r="J40" s="1531">
        <v>0</v>
      </c>
      <c r="K40" s="1532" t="s">
        <v>1089</v>
      </c>
      <c r="L40" s="1529">
        <v>5</v>
      </c>
      <c r="M40" s="1558" t="s">
        <v>1089</v>
      </c>
      <c r="N40" s="1531">
        <v>5</v>
      </c>
      <c r="O40" s="1558" t="s">
        <v>1089</v>
      </c>
      <c r="P40" s="1533">
        <v>10</v>
      </c>
      <c r="Q40" s="1529">
        <v>5</v>
      </c>
      <c r="R40" s="1558" t="s">
        <v>1089</v>
      </c>
      <c r="S40" s="1531">
        <v>0</v>
      </c>
      <c r="T40" s="1558" t="s">
        <v>1089</v>
      </c>
      <c r="U40" s="1534">
        <v>0</v>
      </c>
      <c r="V40" s="1558" t="s">
        <v>1089</v>
      </c>
      <c r="W40" s="1534">
        <v>0</v>
      </c>
      <c r="X40" s="1558" t="s">
        <v>1089</v>
      </c>
      <c r="Y40" s="1534">
        <v>0</v>
      </c>
      <c r="Z40" s="1558" t="s">
        <v>1089</v>
      </c>
      <c r="AA40" s="1534">
        <v>0</v>
      </c>
      <c r="AB40" s="1558" t="s">
        <v>1089</v>
      </c>
      <c r="AC40" s="1533">
        <v>5</v>
      </c>
      <c r="AD40" s="1529">
        <v>0</v>
      </c>
      <c r="AE40" s="1558" t="s">
        <v>1089</v>
      </c>
      <c r="AF40" s="1531">
        <v>10</v>
      </c>
      <c r="AG40" s="1558" t="s">
        <v>1089</v>
      </c>
      <c r="AH40" s="1533">
        <v>10</v>
      </c>
    </row>
    <row r="41" spans="1:34" x14ac:dyDescent="0.25">
      <c r="A41" s="1536" t="s">
        <v>1105</v>
      </c>
      <c r="B41" s="1520">
        <v>820</v>
      </c>
      <c r="C41" s="1537">
        <v>0.68676716917922953</v>
      </c>
      <c r="D41" s="1522">
        <v>375</v>
      </c>
      <c r="E41" s="1538">
        <v>0.31323283082077052</v>
      </c>
      <c r="F41" s="1520">
        <v>850</v>
      </c>
      <c r="G41" s="1537">
        <v>0.71046025104602506</v>
      </c>
      <c r="H41" s="1522">
        <v>130</v>
      </c>
      <c r="I41" s="1538">
        <v>0.10711297071129706</v>
      </c>
      <c r="J41" s="1522">
        <v>220</v>
      </c>
      <c r="K41" s="1538">
        <v>0.18242677824267783</v>
      </c>
      <c r="L41" s="1520">
        <v>535</v>
      </c>
      <c r="M41" s="1537">
        <v>0.44752308984047018</v>
      </c>
      <c r="N41" s="1522">
        <v>660</v>
      </c>
      <c r="O41" s="1538">
        <v>0.55247691015952982</v>
      </c>
      <c r="P41" s="1524">
        <v>1195</v>
      </c>
      <c r="Q41" s="1520">
        <v>745</v>
      </c>
      <c r="R41" s="1537">
        <v>0.90655339805825241</v>
      </c>
      <c r="S41" s="1522">
        <v>75</v>
      </c>
      <c r="T41" s="1538">
        <v>9.3446601941747573E-2</v>
      </c>
      <c r="U41" s="1525">
        <v>20</v>
      </c>
      <c r="V41" s="1539">
        <v>2.6699029126213591E-2</v>
      </c>
      <c r="W41" s="1525">
        <v>20</v>
      </c>
      <c r="X41" s="1539">
        <v>2.1844660194174758E-2</v>
      </c>
      <c r="Y41" s="1525">
        <v>30</v>
      </c>
      <c r="Z41" s="1539">
        <v>3.3980582524271843E-2</v>
      </c>
      <c r="AA41" s="1525">
        <v>10</v>
      </c>
      <c r="AB41" s="1539">
        <v>1.0922330097087379E-2</v>
      </c>
      <c r="AC41" s="1524">
        <v>825</v>
      </c>
      <c r="AD41" s="1520">
        <v>165</v>
      </c>
      <c r="AE41" s="1537">
        <v>0.1389121338912134</v>
      </c>
      <c r="AF41" s="1522">
        <v>1030</v>
      </c>
      <c r="AG41" s="1538">
        <v>0.86108786610878663</v>
      </c>
      <c r="AH41" s="1524">
        <v>1195</v>
      </c>
    </row>
    <row r="42" spans="1:34" x14ac:dyDescent="0.25">
      <c r="A42" s="1528" t="s">
        <v>154</v>
      </c>
      <c r="B42" s="1529">
        <v>590</v>
      </c>
      <c r="C42" s="1530">
        <v>0.37030075187969924</v>
      </c>
      <c r="D42" s="1531">
        <v>1005</v>
      </c>
      <c r="E42" s="1532">
        <v>0.62969924812030076</v>
      </c>
      <c r="F42" s="1529">
        <v>1170</v>
      </c>
      <c r="G42" s="1530">
        <v>0.73245614035087714</v>
      </c>
      <c r="H42" s="1531">
        <v>75</v>
      </c>
      <c r="I42" s="1532">
        <v>4.6365914786967416E-2</v>
      </c>
      <c r="J42" s="1531">
        <v>355</v>
      </c>
      <c r="K42" s="1532">
        <v>0.22117794486215539</v>
      </c>
      <c r="L42" s="1529">
        <v>505</v>
      </c>
      <c r="M42" s="1530">
        <v>0.31536050156739814</v>
      </c>
      <c r="N42" s="1531">
        <v>1090</v>
      </c>
      <c r="O42" s="1532">
        <v>0.68463949843260186</v>
      </c>
      <c r="P42" s="1533">
        <v>1595</v>
      </c>
      <c r="Q42" s="1529">
        <v>975</v>
      </c>
      <c r="R42" s="1530">
        <v>0.85376532399299476</v>
      </c>
      <c r="S42" s="1531">
        <v>165</v>
      </c>
      <c r="T42" s="1532">
        <v>0.14623467600700527</v>
      </c>
      <c r="U42" s="1534">
        <v>65</v>
      </c>
      <c r="V42" s="1535">
        <v>5.599300087489064E-2</v>
      </c>
      <c r="W42" s="1534">
        <v>55</v>
      </c>
      <c r="X42" s="1535">
        <v>4.6369203849518807E-2</v>
      </c>
      <c r="Y42" s="1534">
        <v>30</v>
      </c>
      <c r="Z42" s="1535">
        <v>2.6246719160104987E-2</v>
      </c>
      <c r="AA42" s="1534">
        <v>20</v>
      </c>
      <c r="AB42" s="1535">
        <v>1.8372703412073491E-2</v>
      </c>
      <c r="AC42" s="1533">
        <v>1145</v>
      </c>
      <c r="AD42" s="1529">
        <v>125</v>
      </c>
      <c r="AE42" s="1530">
        <v>7.9524107701941141E-2</v>
      </c>
      <c r="AF42" s="1531">
        <v>1470</v>
      </c>
      <c r="AG42" s="1532">
        <v>0.92047589229805882</v>
      </c>
      <c r="AH42" s="1533">
        <v>1595</v>
      </c>
    </row>
    <row r="43" spans="1:34" x14ac:dyDescent="0.25">
      <c r="A43" s="1536" t="s">
        <v>1106</v>
      </c>
      <c r="B43" s="1520">
        <v>1870</v>
      </c>
      <c r="C43" s="1537">
        <v>0.77861007074490218</v>
      </c>
      <c r="D43" s="1522">
        <v>530</v>
      </c>
      <c r="E43" s="1538">
        <v>0.22138992925509779</v>
      </c>
      <c r="F43" s="1520">
        <v>1510</v>
      </c>
      <c r="G43" s="1537">
        <v>0.6280716368179925</v>
      </c>
      <c r="H43" s="1522">
        <v>270</v>
      </c>
      <c r="I43" s="1538">
        <v>0.11162015826738859</v>
      </c>
      <c r="J43" s="1522">
        <v>625</v>
      </c>
      <c r="K43" s="1538">
        <v>0.26030820491461892</v>
      </c>
      <c r="L43" s="1520">
        <v>1320</v>
      </c>
      <c r="M43" s="1537">
        <v>0.55008347245409017</v>
      </c>
      <c r="N43" s="1522">
        <v>1080</v>
      </c>
      <c r="O43" s="1538">
        <v>0.44991652754590983</v>
      </c>
      <c r="P43" s="1524">
        <v>2405</v>
      </c>
      <c r="Q43" s="1520">
        <v>1335</v>
      </c>
      <c r="R43" s="1537">
        <v>0.91557995881949206</v>
      </c>
      <c r="S43" s="1522">
        <v>125</v>
      </c>
      <c r="T43" s="1538">
        <v>8.4420041180507888E-2</v>
      </c>
      <c r="U43" s="1525">
        <v>50</v>
      </c>
      <c r="V43" s="1539">
        <v>3.3630748112560054E-2</v>
      </c>
      <c r="W43" s="1525">
        <v>15</v>
      </c>
      <c r="X43" s="1539">
        <v>1.1667810569663692E-2</v>
      </c>
      <c r="Y43" s="1525">
        <v>40</v>
      </c>
      <c r="Z43" s="1539">
        <v>2.6080988332189432E-2</v>
      </c>
      <c r="AA43" s="1525">
        <v>20</v>
      </c>
      <c r="AB43" s="1592">
        <v>1.3040494166094716E-2</v>
      </c>
      <c r="AC43" s="1524">
        <v>1455</v>
      </c>
      <c r="AD43" s="1520">
        <v>285</v>
      </c>
      <c r="AE43" s="1537">
        <v>0.11943404078235539</v>
      </c>
      <c r="AF43" s="1522">
        <v>2115</v>
      </c>
      <c r="AG43" s="1538">
        <v>0.88056595921764458</v>
      </c>
      <c r="AH43" s="1524">
        <v>2405</v>
      </c>
    </row>
    <row r="44" spans="1:34" x14ac:dyDescent="0.25">
      <c r="A44" s="1528" t="s">
        <v>1107</v>
      </c>
      <c r="B44" s="1529">
        <v>1615</v>
      </c>
      <c r="C44" s="1530">
        <v>0.84422373235755355</v>
      </c>
      <c r="D44" s="1531">
        <v>300</v>
      </c>
      <c r="E44" s="1532">
        <v>0.15577626764244643</v>
      </c>
      <c r="F44" s="1529">
        <v>1080</v>
      </c>
      <c r="G44" s="1530">
        <v>0.56455828541557762</v>
      </c>
      <c r="H44" s="1531">
        <v>270</v>
      </c>
      <c r="I44" s="1532">
        <v>0.14061683220073184</v>
      </c>
      <c r="J44" s="1531">
        <v>565</v>
      </c>
      <c r="K44" s="1532">
        <v>0.29482488238369053</v>
      </c>
      <c r="L44" s="1529">
        <v>705</v>
      </c>
      <c r="M44" s="1530">
        <v>0.37073938122705818</v>
      </c>
      <c r="N44" s="1531">
        <v>1200</v>
      </c>
      <c r="O44" s="1532">
        <v>0.62926061877294182</v>
      </c>
      <c r="P44" s="1533">
        <v>1915</v>
      </c>
      <c r="Q44" s="1529">
        <v>930</v>
      </c>
      <c r="R44" s="1530">
        <v>0.89101338432122368</v>
      </c>
      <c r="S44" s="1531">
        <v>115</v>
      </c>
      <c r="T44" s="1532">
        <v>0.10898661567877629</v>
      </c>
      <c r="U44" s="1534">
        <v>40</v>
      </c>
      <c r="V44" s="1535">
        <v>3.7284894837476101E-2</v>
      </c>
      <c r="W44" s="1534">
        <v>10</v>
      </c>
      <c r="X44" s="1535">
        <v>1.1472275334608031E-2</v>
      </c>
      <c r="Y44" s="1534">
        <v>45</v>
      </c>
      <c r="Z44" s="1535">
        <v>4.2065009560229447E-2</v>
      </c>
      <c r="AA44" s="1534">
        <v>20</v>
      </c>
      <c r="AB44" s="1535">
        <v>1.8164435946462717E-2</v>
      </c>
      <c r="AC44" s="1533">
        <v>1045</v>
      </c>
      <c r="AD44" s="1529">
        <v>200</v>
      </c>
      <c r="AE44" s="1530">
        <v>0.10454783063251437</v>
      </c>
      <c r="AF44" s="1531">
        <v>1715</v>
      </c>
      <c r="AG44" s="1532">
        <v>0.89545216936748562</v>
      </c>
      <c r="AH44" s="1533">
        <v>1915</v>
      </c>
    </row>
    <row r="45" spans="1:34" x14ac:dyDescent="0.25">
      <c r="A45" s="1536" t="s">
        <v>1108</v>
      </c>
      <c r="B45" s="1520">
        <v>545</v>
      </c>
      <c r="C45" s="1537">
        <v>0.83460949464012246</v>
      </c>
      <c r="D45" s="1522">
        <v>110</v>
      </c>
      <c r="E45" s="1538">
        <v>0.16539050535987748</v>
      </c>
      <c r="F45" s="1520">
        <v>305</v>
      </c>
      <c r="G45" s="1537">
        <v>0.46636085626911317</v>
      </c>
      <c r="H45" s="1522">
        <v>95</v>
      </c>
      <c r="I45" s="1538">
        <v>0.14525993883792049</v>
      </c>
      <c r="J45" s="1522">
        <v>255</v>
      </c>
      <c r="K45" s="1538">
        <v>0.38837920489296635</v>
      </c>
      <c r="L45" s="1520">
        <v>310</v>
      </c>
      <c r="M45" s="1537">
        <v>0.47706422018348627</v>
      </c>
      <c r="N45" s="1522">
        <v>340</v>
      </c>
      <c r="O45" s="1538">
        <v>0.52293577981651373</v>
      </c>
      <c r="P45" s="1524">
        <v>655</v>
      </c>
      <c r="Q45" s="1520">
        <v>230</v>
      </c>
      <c r="R45" s="1537">
        <v>0.78839590443686003</v>
      </c>
      <c r="S45" s="1522">
        <v>60</v>
      </c>
      <c r="T45" s="1538">
        <v>0.21160409556313994</v>
      </c>
      <c r="U45" s="1525">
        <v>25</v>
      </c>
      <c r="V45" s="1539">
        <v>7.8231292517006806E-2</v>
      </c>
      <c r="W45" s="1525">
        <v>20</v>
      </c>
      <c r="X45" s="1539">
        <v>7.4829931972789115E-2</v>
      </c>
      <c r="Y45" s="1525">
        <v>10</v>
      </c>
      <c r="Z45" s="1539">
        <v>3.4013605442176874E-2</v>
      </c>
      <c r="AA45" s="1525">
        <v>10</v>
      </c>
      <c r="AB45" s="1539">
        <v>2.7210884353741496E-2</v>
      </c>
      <c r="AC45" s="1524">
        <v>295</v>
      </c>
      <c r="AD45" s="1520">
        <v>65</v>
      </c>
      <c r="AE45" s="1593">
        <v>0.10260336906584992</v>
      </c>
      <c r="AF45" s="1522">
        <v>585</v>
      </c>
      <c r="AG45" s="1594">
        <v>0.89739663093415012</v>
      </c>
      <c r="AH45" s="1524">
        <v>655</v>
      </c>
    </row>
    <row r="46" spans="1:34" x14ac:dyDescent="0.25">
      <c r="A46" s="1528" t="s">
        <v>1109</v>
      </c>
      <c r="B46" s="1529">
        <v>280</v>
      </c>
      <c r="C46" s="1530">
        <v>0.74202127659574468</v>
      </c>
      <c r="D46" s="1531">
        <v>95</v>
      </c>
      <c r="E46" s="1532">
        <v>0.25797872340425532</v>
      </c>
      <c r="F46" s="1529">
        <v>220</v>
      </c>
      <c r="G46" s="1575">
        <v>0.58933333333333338</v>
      </c>
      <c r="H46" s="1531">
        <v>35</v>
      </c>
      <c r="I46" s="1576">
        <v>9.3333333333333338E-2</v>
      </c>
      <c r="J46" s="1531">
        <v>120</v>
      </c>
      <c r="K46" s="1576">
        <v>0.31733333333333336</v>
      </c>
      <c r="L46" s="1529">
        <v>150</v>
      </c>
      <c r="M46" s="1575">
        <v>0.39466666666666667</v>
      </c>
      <c r="N46" s="1531">
        <v>225</v>
      </c>
      <c r="O46" s="1576">
        <v>0.60533333333333328</v>
      </c>
      <c r="P46" s="1533">
        <v>375</v>
      </c>
      <c r="Q46" s="1529">
        <v>180</v>
      </c>
      <c r="R46" s="1575">
        <v>0.8666666666666667</v>
      </c>
      <c r="S46" s="1531">
        <v>30</v>
      </c>
      <c r="T46" s="1576">
        <v>0.13333333333333333</v>
      </c>
      <c r="U46" s="1534">
        <v>10</v>
      </c>
      <c r="V46" s="1543">
        <v>3.8095238095238099E-2</v>
      </c>
      <c r="W46" s="1534">
        <v>5</v>
      </c>
      <c r="X46" s="1543">
        <v>3.3333333333333333E-2</v>
      </c>
      <c r="Y46" s="1534">
        <v>10</v>
      </c>
      <c r="Z46" s="1543">
        <v>5.2380952380952382E-2</v>
      </c>
      <c r="AA46" s="1534">
        <v>0</v>
      </c>
      <c r="AB46" s="1543">
        <v>9.5238095238095247E-3</v>
      </c>
      <c r="AC46" s="1533">
        <v>210</v>
      </c>
      <c r="AD46" s="1529">
        <v>35</v>
      </c>
      <c r="AE46" s="1575">
        <v>9.8404255319148939E-2</v>
      </c>
      <c r="AF46" s="1531">
        <v>340</v>
      </c>
      <c r="AG46" s="1576">
        <v>0.90159574468085102</v>
      </c>
      <c r="AH46" s="1533">
        <v>375</v>
      </c>
    </row>
    <row r="47" spans="1:34" x14ac:dyDescent="0.25">
      <c r="A47" s="1595" t="s">
        <v>1110</v>
      </c>
      <c r="B47" s="1520">
        <v>2285</v>
      </c>
      <c r="C47" s="1593">
        <v>0.80351493848857647</v>
      </c>
      <c r="D47" s="1522">
        <v>560</v>
      </c>
      <c r="E47" s="1594">
        <v>0.19648506151142356</v>
      </c>
      <c r="F47" s="1520">
        <v>1485</v>
      </c>
      <c r="G47" s="1593">
        <v>0.52196836555360282</v>
      </c>
      <c r="H47" s="1522">
        <v>435</v>
      </c>
      <c r="I47" s="1594">
        <v>0.15219683655536029</v>
      </c>
      <c r="J47" s="1522">
        <v>925</v>
      </c>
      <c r="K47" s="1594">
        <v>0.32583479789103692</v>
      </c>
      <c r="L47" s="1520">
        <v>1345</v>
      </c>
      <c r="M47" s="1593">
        <v>0.47446283902782671</v>
      </c>
      <c r="N47" s="1522">
        <v>1490</v>
      </c>
      <c r="O47" s="1594">
        <v>0.52553716097217329</v>
      </c>
      <c r="P47" s="1524">
        <v>2845</v>
      </c>
      <c r="Q47" s="1520">
        <v>1200</v>
      </c>
      <c r="R47" s="1593">
        <v>0.82999308914996539</v>
      </c>
      <c r="S47" s="1522">
        <v>245</v>
      </c>
      <c r="T47" s="1594">
        <v>0.17000691085003455</v>
      </c>
      <c r="U47" s="1525">
        <v>80</v>
      </c>
      <c r="V47" s="1572">
        <v>5.5977885279889429E-2</v>
      </c>
      <c r="W47" s="1525">
        <v>65</v>
      </c>
      <c r="X47" s="1572">
        <v>4.5611610228058048E-2</v>
      </c>
      <c r="Y47" s="1525">
        <v>70</v>
      </c>
      <c r="Z47" s="1572">
        <v>4.6993780234968904E-2</v>
      </c>
      <c r="AA47" s="1525">
        <v>30</v>
      </c>
      <c r="AB47" s="1572">
        <v>2.1423635107118175E-2</v>
      </c>
      <c r="AC47" s="1524">
        <v>1445</v>
      </c>
      <c r="AD47" s="1520">
        <v>265</v>
      </c>
      <c r="AE47" s="1593">
        <v>9.3848857644991207E-2</v>
      </c>
      <c r="AF47" s="1522">
        <v>2580</v>
      </c>
      <c r="AG47" s="1594">
        <v>0.90615114235500882</v>
      </c>
      <c r="AH47" s="1524">
        <v>2845</v>
      </c>
    </row>
    <row r="48" spans="1:34" x14ac:dyDescent="0.25">
      <c r="A48" s="1583" t="s">
        <v>1111</v>
      </c>
      <c r="B48" s="1584">
        <v>9470</v>
      </c>
      <c r="C48" s="1585">
        <v>0.72769880906646178</v>
      </c>
      <c r="D48" s="1586">
        <v>3545</v>
      </c>
      <c r="E48" s="1587">
        <v>0.27230119093353822</v>
      </c>
      <c r="F48" s="1584">
        <v>7430</v>
      </c>
      <c r="G48" s="1585">
        <v>0.57080291970802921</v>
      </c>
      <c r="H48" s="1586">
        <v>1495</v>
      </c>
      <c r="I48" s="1587">
        <v>0.11486746062235882</v>
      </c>
      <c r="J48" s="1586">
        <v>4090</v>
      </c>
      <c r="K48" s="1587">
        <v>0.31432961966961198</v>
      </c>
      <c r="L48" s="1584">
        <v>5980</v>
      </c>
      <c r="M48" s="1585">
        <v>0.46054353683886368</v>
      </c>
      <c r="N48" s="1586">
        <v>7005</v>
      </c>
      <c r="O48" s="1587">
        <v>0.53945646316113638</v>
      </c>
      <c r="P48" s="1588">
        <v>13015</v>
      </c>
      <c r="Q48" s="1584">
        <v>6155</v>
      </c>
      <c r="R48" s="1585">
        <v>0.8539325842696629</v>
      </c>
      <c r="S48" s="1586">
        <v>1055</v>
      </c>
      <c r="T48" s="1587">
        <v>0.14606741573033707</v>
      </c>
      <c r="U48" s="1589">
        <v>405</v>
      </c>
      <c r="V48" s="1590">
        <v>5.5886839550686448E-2</v>
      </c>
      <c r="W48" s="1589">
        <v>265</v>
      </c>
      <c r="X48" s="1590">
        <v>3.6610733601442243E-2</v>
      </c>
      <c r="Y48" s="1589">
        <v>250</v>
      </c>
      <c r="Z48" s="1590">
        <v>3.4946609346831227E-2</v>
      </c>
      <c r="AA48" s="1589">
        <v>135</v>
      </c>
      <c r="AB48" s="1590">
        <v>1.8860074885591459E-2</v>
      </c>
      <c r="AC48" s="1588">
        <v>7210</v>
      </c>
      <c r="AD48" s="1584">
        <v>1255</v>
      </c>
      <c r="AE48" s="1585">
        <v>9.6258738572635782E-2</v>
      </c>
      <c r="AF48" s="1586">
        <v>11765</v>
      </c>
      <c r="AG48" s="1587">
        <v>0.90374126142736422</v>
      </c>
      <c r="AH48" s="1588">
        <v>13015</v>
      </c>
    </row>
    <row r="49" spans="1:34" x14ac:dyDescent="0.25">
      <c r="A49" s="1596" t="s">
        <v>470</v>
      </c>
      <c r="B49" s="1578">
        <v>29190</v>
      </c>
      <c r="C49" s="1597">
        <v>0.82603282399547251</v>
      </c>
      <c r="D49" s="1580">
        <v>6150</v>
      </c>
      <c r="E49" s="1598">
        <v>0.17396717600452744</v>
      </c>
      <c r="F49" s="1578">
        <v>20220</v>
      </c>
      <c r="G49" s="1597">
        <v>0.57224517516554418</v>
      </c>
      <c r="H49" s="1580">
        <v>4835</v>
      </c>
      <c r="I49" s="1598">
        <v>0.13679325372120663</v>
      </c>
      <c r="J49" s="1580">
        <v>10280</v>
      </c>
      <c r="K49" s="1598">
        <v>0.29096157111324922</v>
      </c>
      <c r="L49" s="1578">
        <v>18270</v>
      </c>
      <c r="M49" s="1597">
        <v>0.51772406562579698</v>
      </c>
      <c r="N49" s="1580">
        <v>17020</v>
      </c>
      <c r="O49" s="1598">
        <v>0.48227593437420307</v>
      </c>
      <c r="P49" s="1582">
        <v>35340</v>
      </c>
      <c r="Q49" s="1578">
        <v>16360</v>
      </c>
      <c r="R49" s="1597">
        <v>0.83452356661905736</v>
      </c>
      <c r="S49" s="1580">
        <v>3245</v>
      </c>
      <c r="T49" s="1598">
        <v>0.16547643338094267</v>
      </c>
      <c r="U49" s="1562">
        <v>1510</v>
      </c>
      <c r="V49" s="1599">
        <v>7.7013311572397616E-2</v>
      </c>
      <c r="W49" s="1562">
        <v>625</v>
      </c>
      <c r="X49" s="1599">
        <v>3.1876370683939406E-2</v>
      </c>
      <c r="Y49" s="1562">
        <v>715</v>
      </c>
      <c r="Z49" s="1599">
        <v>3.6466568062426687E-2</v>
      </c>
      <c r="AA49" s="1562">
        <v>395</v>
      </c>
      <c r="AB49" s="1599">
        <v>2.0247870658438312E-2</v>
      </c>
      <c r="AC49" s="1582">
        <v>19605</v>
      </c>
      <c r="AD49" s="1578">
        <v>2915</v>
      </c>
      <c r="AE49" s="1597">
        <v>8.2541029994340695E-2</v>
      </c>
      <c r="AF49" s="1580">
        <v>32425</v>
      </c>
      <c r="AG49" s="1598">
        <v>0.91745897000565935</v>
      </c>
      <c r="AH49" s="1582">
        <v>35340</v>
      </c>
    </row>
    <row r="50" spans="1:34" x14ac:dyDescent="0.25">
      <c r="A50" s="1596"/>
      <c r="B50" s="1600"/>
      <c r="C50" s="1601"/>
      <c r="D50" s="1602"/>
      <c r="E50" s="1603"/>
      <c r="F50" s="1600"/>
      <c r="G50" s="1601"/>
      <c r="H50" s="1602"/>
      <c r="I50" s="1603"/>
      <c r="J50" s="1602"/>
      <c r="K50" s="1603"/>
      <c r="L50" s="1600"/>
      <c r="M50" s="1601"/>
      <c r="N50" s="1602"/>
      <c r="O50" s="1603"/>
      <c r="P50" s="1604"/>
      <c r="Q50" s="1600"/>
      <c r="R50" s="1601"/>
      <c r="S50" s="1602"/>
      <c r="T50" s="1603"/>
      <c r="U50" s="1605"/>
      <c r="V50" s="1606"/>
      <c r="W50" s="1605"/>
      <c r="X50" s="1606"/>
      <c r="Y50" s="1605"/>
      <c r="Z50" s="1606"/>
      <c r="AA50" s="1605"/>
      <c r="AB50" s="1606"/>
      <c r="AC50" s="1604"/>
      <c r="AD50" s="1600"/>
      <c r="AE50" s="1601"/>
      <c r="AF50" s="1602"/>
      <c r="AG50" s="1603"/>
      <c r="AH50" s="1604"/>
    </row>
    <row r="51" spans="1:34" x14ac:dyDescent="0.25">
      <c r="A51" s="98" t="s">
        <v>1028</v>
      </c>
    </row>
    <row r="52" spans="1:34" x14ac:dyDescent="0.25">
      <c r="A52" s="1064" t="s">
        <v>1000</v>
      </c>
    </row>
    <row r="53" spans="1:34" x14ac:dyDescent="0.25">
      <c r="A53" s="447" t="s">
        <v>1001</v>
      </c>
    </row>
    <row r="54" spans="1:34" x14ac:dyDescent="0.25">
      <c r="A54"/>
    </row>
    <row r="55" spans="1:34" s="23" customFormat="1" x14ac:dyDescent="0.25">
      <c r="A55" s="697" t="s">
        <v>135</v>
      </c>
      <c r="B55" s="199"/>
    </row>
    <row r="56" spans="1:34" x14ac:dyDescent="0.25">
      <c r="A56" s="23"/>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54" location="Index!A1" display="Back to index" xr:uid="{7D012C35-314A-41DA-B14C-F1F072B6DB6F}"/>
    <hyperlink ref="A55" location="Index!A1" display="Back to index" xr:uid="{7F40429E-553C-4DB0-A50D-AE40E3C56006}"/>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2AB82-DAC2-4F19-8A89-6115B4FA3235}">
  <dimension ref="A1:E99"/>
  <sheetViews>
    <sheetView showGridLines="0" topLeftCell="A85" workbookViewId="0"/>
  </sheetViews>
  <sheetFormatPr defaultRowHeight="15" x14ac:dyDescent="0.25"/>
  <cols>
    <col min="1" max="1" width="45.42578125" style="27" customWidth="1"/>
    <col min="2" max="2" width="33.7109375" style="27" customWidth="1"/>
    <col min="3" max="5" width="9.140625" style="23"/>
  </cols>
  <sheetData>
    <row r="1" spans="1:4" x14ac:dyDescent="0.25">
      <c r="A1" s="84" t="s">
        <v>2511</v>
      </c>
      <c r="B1" s="25"/>
    </row>
    <row r="2" spans="1:4" x14ac:dyDescent="0.25">
      <c r="A2" s="24"/>
    </row>
    <row r="3" spans="1:4" ht="45" x14ac:dyDescent="0.25">
      <c r="A3" s="3037" t="s">
        <v>185</v>
      </c>
      <c r="B3" s="3039" t="s">
        <v>186</v>
      </c>
      <c r="C3" s="3035" t="s">
        <v>187</v>
      </c>
      <c r="D3" s="3036" t="s">
        <v>188</v>
      </c>
    </row>
    <row r="4" spans="1:4" x14ac:dyDescent="0.25">
      <c r="A4" s="101" t="s">
        <v>174</v>
      </c>
      <c r="B4" s="102"/>
      <c r="C4" s="95">
        <v>16208</v>
      </c>
      <c r="D4" s="103">
        <v>0.01</v>
      </c>
    </row>
    <row r="5" spans="1:4" x14ac:dyDescent="0.25">
      <c r="A5" s="104" t="s">
        <v>189</v>
      </c>
      <c r="B5" s="105" t="s">
        <v>190</v>
      </c>
      <c r="C5" s="106">
        <v>218</v>
      </c>
      <c r="D5" s="107"/>
    </row>
    <row r="6" spans="1:4" ht="30" x14ac:dyDescent="0.25">
      <c r="A6" s="108" t="s">
        <v>191</v>
      </c>
      <c r="B6" s="109" t="s">
        <v>192</v>
      </c>
      <c r="C6" s="110">
        <v>11783</v>
      </c>
      <c r="D6" s="111"/>
    </row>
    <row r="7" spans="1:4" x14ac:dyDescent="0.25">
      <c r="A7" s="104" t="s">
        <v>193</v>
      </c>
      <c r="B7" s="105" t="s">
        <v>194</v>
      </c>
      <c r="C7" s="106" t="s">
        <v>195</v>
      </c>
      <c r="D7" s="107"/>
    </row>
    <row r="8" spans="1:4" x14ac:dyDescent="0.25">
      <c r="A8" s="112">
        <v>8.1</v>
      </c>
      <c r="B8" s="109" t="s">
        <v>196</v>
      </c>
      <c r="C8" s="110">
        <v>1672</v>
      </c>
      <c r="D8" s="111"/>
    </row>
    <row r="9" spans="1:4" x14ac:dyDescent="0.25">
      <c r="A9" s="113">
        <v>8.9</v>
      </c>
      <c r="B9" s="105" t="s">
        <v>197</v>
      </c>
      <c r="C9" s="106" t="s">
        <v>195</v>
      </c>
      <c r="D9" s="107"/>
    </row>
    <row r="10" spans="1:4" x14ac:dyDescent="0.25">
      <c r="A10" s="108" t="s">
        <v>198</v>
      </c>
      <c r="B10" s="109" t="s">
        <v>199</v>
      </c>
      <c r="C10" s="110">
        <v>2535</v>
      </c>
      <c r="D10" s="111"/>
    </row>
    <row r="11" spans="1:4" x14ac:dyDescent="0.25">
      <c r="A11" s="114" t="s">
        <v>163</v>
      </c>
      <c r="B11" s="115"/>
      <c r="C11" s="116">
        <v>156117</v>
      </c>
      <c r="D11" s="117">
        <v>9.2654502809303846E-2</v>
      </c>
    </row>
    <row r="12" spans="1:4" ht="30" x14ac:dyDescent="0.25">
      <c r="A12" s="112">
        <v>10.130000000000001</v>
      </c>
      <c r="B12" s="109" t="s">
        <v>200</v>
      </c>
      <c r="C12" s="110">
        <v>1350</v>
      </c>
      <c r="D12" s="111"/>
    </row>
    <row r="13" spans="1:4" ht="30" x14ac:dyDescent="0.25">
      <c r="A13" s="113">
        <v>10.199999999999999</v>
      </c>
      <c r="B13" s="105" t="s">
        <v>201</v>
      </c>
      <c r="C13" s="106">
        <v>712</v>
      </c>
      <c r="D13" s="107"/>
    </row>
    <row r="14" spans="1:4" ht="30" x14ac:dyDescent="0.25">
      <c r="A14" s="112">
        <v>10.3</v>
      </c>
      <c r="B14" s="109" t="s">
        <v>202</v>
      </c>
      <c r="C14" s="110">
        <v>2125</v>
      </c>
      <c r="D14" s="111"/>
    </row>
    <row r="15" spans="1:4" ht="30" x14ac:dyDescent="0.25">
      <c r="A15" s="113">
        <v>10.4</v>
      </c>
      <c r="B15" s="105" t="s">
        <v>203</v>
      </c>
      <c r="C15" s="106">
        <v>154</v>
      </c>
      <c r="D15" s="107"/>
    </row>
    <row r="16" spans="1:4" x14ac:dyDescent="0.25">
      <c r="A16" s="112">
        <v>10.5</v>
      </c>
      <c r="B16" s="109" t="s">
        <v>204</v>
      </c>
      <c r="C16" s="110">
        <v>2324</v>
      </c>
      <c r="D16" s="111"/>
    </row>
    <row r="17" spans="1:4" ht="30" x14ac:dyDescent="0.25">
      <c r="A17" s="113">
        <v>10.6</v>
      </c>
      <c r="B17" s="105" t="s">
        <v>205</v>
      </c>
      <c r="C17" s="106">
        <v>1456</v>
      </c>
      <c r="D17" s="107"/>
    </row>
    <row r="18" spans="1:4" ht="30" x14ac:dyDescent="0.25">
      <c r="A18" s="112">
        <v>10.7</v>
      </c>
      <c r="B18" s="109" t="s">
        <v>206</v>
      </c>
      <c r="C18" s="110">
        <v>3644</v>
      </c>
      <c r="D18" s="111"/>
    </row>
    <row r="19" spans="1:4" x14ac:dyDescent="0.25">
      <c r="A19" s="113">
        <v>10.8</v>
      </c>
      <c r="B19" s="105" t="s">
        <v>207</v>
      </c>
      <c r="C19" s="106">
        <v>5431</v>
      </c>
      <c r="D19" s="107"/>
    </row>
    <row r="20" spans="1:4" ht="30" x14ac:dyDescent="0.25">
      <c r="A20" s="112">
        <v>10.9</v>
      </c>
      <c r="B20" s="109" t="s">
        <v>208</v>
      </c>
      <c r="C20" s="110">
        <v>1727</v>
      </c>
      <c r="D20" s="111"/>
    </row>
    <row r="21" spans="1:4" x14ac:dyDescent="0.25">
      <c r="A21" s="104" t="s">
        <v>209</v>
      </c>
      <c r="B21" s="105" t="s">
        <v>210</v>
      </c>
      <c r="C21" s="106">
        <v>6426</v>
      </c>
      <c r="D21" s="107"/>
    </row>
    <row r="22" spans="1:4" x14ac:dyDescent="0.25">
      <c r="A22" s="108" t="s">
        <v>211</v>
      </c>
      <c r="B22" s="109" t="s">
        <v>212</v>
      </c>
      <c r="C22" s="110">
        <v>1874</v>
      </c>
      <c r="D22" s="111"/>
    </row>
    <row r="23" spans="1:4" x14ac:dyDescent="0.25">
      <c r="A23" s="104" t="s">
        <v>213</v>
      </c>
      <c r="B23" s="105" t="s">
        <v>214</v>
      </c>
      <c r="C23" s="106">
        <v>1944</v>
      </c>
      <c r="D23" s="107"/>
    </row>
    <row r="24" spans="1:4" x14ac:dyDescent="0.25">
      <c r="A24" s="108" t="s">
        <v>215</v>
      </c>
      <c r="B24" s="109" t="s">
        <v>216</v>
      </c>
      <c r="C24" s="110">
        <v>911</v>
      </c>
      <c r="D24" s="111"/>
    </row>
    <row r="25" spans="1:4" ht="30" x14ac:dyDescent="0.25">
      <c r="A25" s="104" t="s">
        <v>217</v>
      </c>
      <c r="B25" s="105" t="s">
        <v>218</v>
      </c>
      <c r="C25" s="106">
        <v>397</v>
      </c>
      <c r="D25" s="107"/>
    </row>
    <row r="26" spans="1:4" ht="60" x14ac:dyDescent="0.25">
      <c r="A26" s="108" t="s">
        <v>219</v>
      </c>
      <c r="B26" s="109" t="s">
        <v>220</v>
      </c>
      <c r="C26" s="110">
        <v>2807</v>
      </c>
      <c r="D26" s="111"/>
    </row>
    <row r="27" spans="1:4" ht="30" x14ac:dyDescent="0.25">
      <c r="A27" s="104" t="s">
        <v>221</v>
      </c>
      <c r="B27" s="105" t="s">
        <v>222</v>
      </c>
      <c r="C27" s="106">
        <v>3857</v>
      </c>
      <c r="D27" s="107"/>
    </row>
    <row r="28" spans="1:4" ht="30" x14ac:dyDescent="0.25">
      <c r="A28" s="108" t="s">
        <v>223</v>
      </c>
      <c r="B28" s="109" t="s">
        <v>224</v>
      </c>
      <c r="C28" s="110">
        <v>4838</v>
      </c>
      <c r="D28" s="118"/>
    </row>
    <row r="29" spans="1:4" ht="30" x14ac:dyDescent="0.25">
      <c r="A29" s="104" t="s">
        <v>225</v>
      </c>
      <c r="B29" s="105" t="s">
        <v>226</v>
      </c>
      <c r="C29" s="106">
        <v>745</v>
      </c>
      <c r="D29" s="107"/>
    </row>
    <row r="30" spans="1:4" ht="30" x14ac:dyDescent="0.25">
      <c r="A30" s="108" t="s">
        <v>227</v>
      </c>
      <c r="B30" s="109" t="s">
        <v>228</v>
      </c>
      <c r="C30" s="110">
        <v>9094</v>
      </c>
      <c r="D30" s="111"/>
    </row>
    <row r="31" spans="1:4" ht="45" x14ac:dyDescent="0.25">
      <c r="A31" s="104" t="s">
        <v>229</v>
      </c>
      <c r="B31" s="105" t="s">
        <v>230</v>
      </c>
      <c r="C31" s="106">
        <v>5817</v>
      </c>
      <c r="D31" s="107"/>
    </row>
    <row r="32" spans="1:4" ht="30" x14ac:dyDescent="0.25">
      <c r="A32" s="108" t="s">
        <v>231</v>
      </c>
      <c r="B32" s="109" t="s">
        <v>232</v>
      </c>
      <c r="C32" s="110">
        <v>8464</v>
      </c>
      <c r="D32" s="111"/>
    </row>
    <row r="33" spans="1:4" ht="30" x14ac:dyDescent="0.25">
      <c r="A33" s="104" t="s">
        <v>233</v>
      </c>
      <c r="B33" s="105" t="s">
        <v>2512</v>
      </c>
      <c r="C33" s="106">
        <v>4015</v>
      </c>
      <c r="D33" s="107"/>
    </row>
    <row r="34" spans="1:4" x14ac:dyDescent="0.25">
      <c r="A34" s="108" t="s">
        <v>234</v>
      </c>
      <c r="B34" s="109" t="s">
        <v>235</v>
      </c>
      <c r="C34" s="110">
        <v>4397</v>
      </c>
      <c r="D34" s="111"/>
    </row>
    <row r="35" spans="1:4" ht="45" x14ac:dyDescent="0.25">
      <c r="A35" s="104" t="s">
        <v>236</v>
      </c>
      <c r="B35" s="105" t="s">
        <v>237</v>
      </c>
      <c r="C35" s="106">
        <v>15848</v>
      </c>
      <c r="D35" s="107"/>
    </row>
    <row r="36" spans="1:4" ht="30" x14ac:dyDescent="0.25">
      <c r="A36" s="108" t="s">
        <v>238</v>
      </c>
      <c r="B36" s="109" t="s">
        <v>239</v>
      </c>
      <c r="C36" s="110">
        <v>7914</v>
      </c>
      <c r="D36" s="111"/>
    </row>
    <row r="37" spans="1:4" ht="30" x14ac:dyDescent="0.25">
      <c r="A37" s="104" t="s">
        <v>240</v>
      </c>
      <c r="B37" s="105" t="s">
        <v>241</v>
      </c>
      <c r="C37" s="106">
        <v>4694</v>
      </c>
      <c r="D37" s="107"/>
    </row>
    <row r="38" spans="1:4" ht="30" x14ac:dyDescent="0.25">
      <c r="A38" s="108" t="s">
        <v>242</v>
      </c>
      <c r="B38" s="109" t="s">
        <v>243</v>
      </c>
      <c r="C38" s="110">
        <v>13648</v>
      </c>
      <c r="D38" s="111"/>
    </row>
    <row r="39" spans="1:4" ht="30" x14ac:dyDescent="0.25">
      <c r="A39" s="104" t="s">
        <v>244</v>
      </c>
      <c r="B39" s="105" t="s">
        <v>2513</v>
      </c>
      <c r="C39" s="106">
        <v>17885</v>
      </c>
      <c r="D39" s="107"/>
    </row>
    <row r="40" spans="1:4" x14ac:dyDescent="0.25">
      <c r="A40" s="112">
        <v>30.1</v>
      </c>
      <c r="B40" s="109" t="s">
        <v>245</v>
      </c>
      <c r="C40" s="110">
        <v>1875</v>
      </c>
      <c r="D40" s="111"/>
    </row>
    <row r="41" spans="1:4" ht="30" x14ac:dyDescent="0.25">
      <c r="A41" s="113">
        <v>30.2</v>
      </c>
      <c r="B41" s="105" t="s">
        <v>246</v>
      </c>
      <c r="C41" s="119">
        <v>429</v>
      </c>
      <c r="D41" s="107"/>
    </row>
    <row r="42" spans="1:4" ht="30" x14ac:dyDescent="0.25">
      <c r="A42" s="112">
        <v>30.3</v>
      </c>
      <c r="B42" s="109" t="s">
        <v>247</v>
      </c>
      <c r="C42" s="110">
        <v>5404</v>
      </c>
      <c r="D42" s="111"/>
    </row>
    <row r="43" spans="1:4" ht="30" x14ac:dyDescent="0.25">
      <c r="A43" s="113">
        <v>30.4</v>
      </c>
      <c r="B43" s="105" t="s">
        <v>248</v>
      </c>
      <c r="C43" s="106">
        <v>178</v>
      </c>
      <c r="D43" s="107"/>
    </row>
    <row r="44" spans="1:4" ht="30" x14ac:dyDescent="0.25">
      <c r="A44" s="112">
        <v>30.9</v>
      </c>
      <c r="B44" s="109" t="s">
        <v>249</v>
      </c>
      <c r="C44" s="110">
        <v>147</v>
      </c>
      <c r="D44" s="111"/>
    </row>
    <row r="45" spans="1:4" x14ac:dyDescent="0.25">
      <c r="A45" s="113" t="s">
        <v>250</v>
      </c>
      <c r="B45" s="105" t="s">
        <v>251</v>
      </c>
      <c r="C45" s="106">
        <v>2916</v>
      </c>
      <c r="D45" s="107"/>
    </row>
    <row r="46" spans="1:4" x14ac:dyDescent="0.25">
      <c r="A46" s="112">
        <v>32.200000000000003</v>
      </c>
      <c r="B46" s="109" t="s">
        <v>252</v>
      </c>
      <c r="C46" s="110">
        <v>40</v>
      </c>
      <c r="D46" s="111"/>
    </row>
    <row r="47" spans="1:4" x14ac:dyDescent="0.25">
      <c r="A47" s="113">
        <v>32.299999999999997</v>
      </c>
      <c r="B47" s="105" t="s">
        <v>253</v>
      </c>
      <c r="C47" s="106">
        <v>175</v>
      </c>
      <c r="D47" s="107"/>
    </row>
    <row r="48" spans="1:4" x14ac:dyDescent="0.25">
      <c r="A48" s="112">
        <v>32.4</v>
      </c>
      <c r="B48" s="109" t="s">
        <v>254</v>
      </c>
      <c r="C48" s="110">
        <v>351</v>
      </c>
      <c r="D48" s="111"/>
    </row>
    <row r="49" spans="1:4" ht="30" x14ac:dyDescent="0.25">
      <c r="A49" s="113">
        <v>32.5</v>
      </c>
      <c r="B49" s="105" t="s">
        <v>255</v>
      </c>
      <c r="C49" s="106">
        <v>1547</v>
      </c>
      <c r="D49" s="107"/>
    </row>
    <row r="50" spans="1:4" x14ac:dyDescent="0.25">
      <c r="A50" s="112">
        <v>32.9</v>
      </c>
      <c r="B50" s="109" t="s">
        <v>256</v>
      </c>
      <c r="C50" s="110">
        <v>1016</v>
      </c>
      <c r="D50" s="111"/>
    </row>
    <row r="51" spans="1:4" ht="30" x14ac:dyDescent="0.25">
      <c r="A51" s="104" t="s">
        <v>257</v>
      </c>
      <c r="B51" s="105" t="s">
        <v>258</v>
      </c>
      <c r="C51" s="106">
        <v>7541</v>
      </c>
      <c r="D51" s="107"/>
    </row>
    <row r="52" spans="1:4" x14ac:dyDescent="0.25">
      <c r="A52" s="101" t="s">
        <v>175</v>
      </c>
      <c r="B52" s="102"/>
      <c r="C52" s="95">
        <v>27215</v>
      </c>
      <c r="D52" s="103">
        <v>1.6151939211970535E-2</v>
      </c>
    </row>
    <row r="53" spans="1:4" x14ac:dyDescent="0.25">
      <c r="A53" s="113">
        <v>35.11</v>
      </c>
      <c r="B53" s="105" t="s">
        <v>259</v>
      </c>
      <c r="C53" s="106">
        <v>2417</v>
      </c>
      <c r="D53" s="107"/>
    </row>
    <row r="54" spans="1:4" x14ac:dyDescent="0.25">
      <c r="A54" s="112">
        <v>35.119999999999997</v>
      </c>
      <c r="B54" s="109" t="s">
        <v>260</v>
      </c>
      <c r="C54" s="110">
        <v>1410</v>
      </c>
      <c r="D54" s="111"/>
    </row>
    <row r="55" spans="1:4" x14ac:dyDescent="0.25">
      <c r="A55" s="113">
        <v>35.130000000000003</v>
      </c>
      <c r="B55" s="105" t="s">
        <v>261</v>
      </c>
      <c r="C55" s="106">
        <v>23388</v>
      </c>
      <c r="D55" s="107"/>
    </row>
    <row r="56" spans="1:4" x14ac:dyDescent="0.25">
      <c r="A56" s="112">
        <v>35.21</v>
      </c>
      <c r="B56" s="109" t="s">
        <v>262</v>
      </c>
      <c r="C56" s="110" t="s">
        <v>195</v>
      </c>
      <c r="D56" s="111"/>
    </row>
    <row r="57" spans="1:4" ht="30" x14ac:dyDescent="0.25">
      <c r="A57" s="113">
        <v>35.22</v>
      </c>
      <c r="B57" s="105" t="s">
        <v>263</v>
      </c>
      <c r="C57" s="106" t="s">
        <v>195</v>
      </c>
      <c r="D57" s="107"/>
    </row>
    <row r="58" spans="1:4" x14ac:dyDescent="0.25">
      <c r="A58" s="112">
        <v>35.299999999999997</v>
      </c>
      <c r="B58" s="109" t="s">
        <v>264</v>
      </c>
      <c r="C58" s="110" t="s">
        <v>195</v>
      </c>
      <c r="D58" s="111"/>
    </row>
    <row r="59" spans="1:4" ht="30" x14ac:dyDescent="0.25">
      <c r="A59" s="114" t="s">
        <v>176</v>
      </c>
      <c r="B59" s="115"/>
      <c r="C59" s="116">
        <v>15967</v>
      </c>
      <c r="D59" s="117">
        <v>9.4763186991561107E-3</v>
      </c>
    </row>
    <row r="60" spans="1:4" ht="30" x14ac:dyDescent="0.25">
      <c r="A60" s="108" t="s">
        <v>265</v>
      </c>
      <c r="B60" s="109" t="s">
        <v>266</v>
      </c>
      <c r="C60" s="110">
        <v>9988</v>
      </c>
      <c r="D60" s="111"/>
    </row>
    <row r="61" spans="1:4" x14ac:dyDescent="0.25">
      <c r="A61" s="104" t="s">
        <v>267</v>
      </c>
      <c r="B61" s="105" t="s">
        <v>268</v>
      </c>
      <c r="C61" s="106">
        <v>1969</v>
      </c>
      <c r="D61" s="107"/>
    </row>
    <row r="62" spans="1:4" x14ac:dyDescent="0.25">
      <c r="A62" s="112">
        <v>38.200000000000003</v>
      </c>
      <c r="B62" s="109" t="s">
        <v>269</v>
      </c>
      <c r="C62" s="110">
        <v>1722</v>
      </c>
      <c r="D62" s="111"/>
    </row>
    <row r="63" spans="1:4" x14ac:dyDescent="0.25">
      <c r="A63" s="113">
        <v>38.299999999999997</v>
      </c>
      <c r="B63" s="105" t="s">
        <v>270</v>
      </c>
      <c r="C63" s="106">
        <v>1838</v>
      </c>
      <c r="D63" s="107"/>
    </row>
    <row r="64" spans="1:4" ht="30" x14ac:dyDescent="0.25">
      <c r="A64" s="108" t="s">
        <v>271</v>
      </c>
      <c r="B64" s="109" t="s">
        <v>272</v>
      </c>
      <c r="C64" s="110">
        <v>450</v>
      </c>
      <c r="D64" s="111"/>
    </row>
    <row r="65" spans="1:4" x14ac:dyDescent="0.25">
      <c r="A65" s="114" t="s">
        <v>162</v>
      </c>
      <c r="B65" s="115"/>
      <c r="C65" s="116">
        <v>62847</v>
      </c>
      <c r="D65" s="117">
        <v>3.7299317422550514E-2</v>
      </c>
    </row>
    <row r="66" spans="1:4" ht="30" x14ac:dyDescent="0.25">
      <c r="A66" s="112">
        <v>41.2</v>
      </c>
      <c r="B66" s="109" t="s">
        <v>2514</v>
      </c>
      <c r="C66" s="110">
        <v>21594</v>
      </c>
      <c r="D66" s="111"/>
    </row>
    <row r="67" spans="1:4" x14ac:dyDescent="0.25">
      <c r="A67" s="104" t="s">
        <v>273</v>
      </c>
      <c r="B67" s="105" t="s">
        <v>274</v>
      </c>
      <c r="C67" s="106">
        <v>13996</v>
      </c>
      <c r="D67" s="107"/>
    </row>
    <row r="68" spans="1:4" x14ac:dyDescent="0.25">
      <c r="A68" s="112">
        <v>43.1</v>
      </c>
      <c r="B68" s="109" t="s">
        <v>275</v>
      </c>
      <c r="C68" s="110">
        <v>1022</v>
      </c>
      <c r="D68" s="111"/>
    </row>
    <row r="69" spans="1:4" ht="30" x14ac:dyDescent="0.25">
      <c r="A69" s="113">
        <v>43.2</v>
      </c>
      <c r="B69" s="105" t="s">
        <v>276</v>
      </c>
      <c r="C69" s="106">
        <v>18749</v>
      </c>
      <c r="D69" s="107"/>
    </row>
    <row r="70" spans="1:4" ht="30" x14ac:dyDescent="0.25">
      <c r="A70" s="108" t="s">
        <v>277</v>
      </c>
      <c r="B70" s="109" t="s">
        <v>278</v>
      </c>
      <c r="C70" s="110">
        <v>7486</v>
      </c>
      <c r="D70" s="111"/>
    </row>
    <row r="71" spans="1:4" ht="30" x14ac:dyDescent="0.25">
      <c r="A71" s="114" t="s">
        <v>179</v>
      </c>
      <c r="B71" s="105"/>
      <c r="C71" s="116">
        <v>8624</v>
      </c>
      <c r="D71" s="117">
        <v>5.1182922566244318E-3</v>
      </c>
    </row>
    <row r="72" spans="1:4" ht="30" x14ac:dyDescent="0.25">
      <c r="A72" s="112">
        <v>45.2</v>
      </c>
      <c r="B72" s="109" t="s">
        <v>279</v>
      </c>
      <c r="C72" s="110">
        <v>8122</v>
      </c>
      <c r="D72" s="111"/>
    </row>
    <row r="73" spans="1:4" x14ac:dyDescent="0.25">
      <c r="A73" s="113">
        <v>49.5</v>
      </c>
      <c r="B73" s="105" t="s">
        <v>280</v>
      </c>
      <c r="C73" s="106">
        <v>502</v>
      </c>
      <c r="D73" s="107"/>
    </row>
    <row r="74" spans="1:4" x14ac:dyDescent="0.25">
      <c r="A74" s="112">
        <v>51.22</v>
      </c>
      <c r="B74" s="109" t="s">
        <v>281</v>
      </c>
      <c r="C74" s="110" t="s">
        <v>195</v>
      </c>
      <c r="D74" s="111"/>
    </row>
    <row r="75" spans="1:4" ht="30" x14ac:dyDescent="0.25">
      <c r="A75" s="114" t="s">
        <v>180</v>
      </c>
      <c r="B75" s="105"/>
      <c r="C75" s="116">
        <v>85368</v>
      </c>
      <c r="D75" s="117">
        <v>5.0665395798181176E-2</v>
      </c>
    </row>
    <row r="76" spans="1:4" ht="30" x14ac:dyDescent="0.25">
      <c r="A76" s="112">
        <v>59.2</v>
      </c>
      <c r="B76" s="109" t="s">
        <v>282</v>
      </c>
      <c r="C76" s="110">
        <v>1013</v>
      </c>
      <c r="D76" s="111"/>
    </row>
    <row r="77" spans="1:4" x14ac:dyDescent="0.25">
      <c r="A77" s="104" t="s">
        <v>283</v>
      </c>
      <c r="B77" s="105" t="s">
        <v>284</v>
      </c>
      <c r="C77" s="106">
        <v>30817</v>
      </c>
      <c r="D77" s="107"/>
    </row>
    <row r="78" spans="1:4" ht="30" x14ac:dyDescent="0.25">
      <c r="A78" s="108" t="s">
        <v>285</v>
      </c>
      <c r="B78" s="109" t="s">
        <v>286</v>
      </c>
      <c r="C78" s="110">
        <v>47194</v>
      </c>
      <c r="D78" s="111"/>
    </row>
    <row r="79" spans="1:4" ht="30" x14ac:dyDescent="0.25">
      <c r="A79" s="113">
        <v>63.1</v>
      </c>
      <c r="B79" s="105" t="s">
        <v>287</v>
      </c>
      <c r="C79" s="106">
        <v>6344</v>
      </c>
      <c r="D79" s="107"/>
    </row>
    <row r="80" spans="1:4" x14ac:dyDescent="0.25">
      <c r="A80" s="101" t="s">
        <v>181</v>
      </c>
      <c r="B80" s="109"/>
      <c r="C80" s="95">
        <v>42216</v>
      </c>
      <c r="D80" s="103">
        <v>2.5054942707056702E-2</v>
      </c>
    </row>
    <row r="81" spans="1:4" ht="45" x14ac:dyDescent="0.25">
      <c r="A81" s="113">
        <v>71.099999999999994</v>
      </c>
      <c r="B81" s="105" t="s">
        <v>288</v>
      </c>
      <c r="C81" s="106">
        <v>30603</v>
      </c>
      <c r="D81" s="107"/>
    </row>
    <row r="82" spans="1:4" x14ac:dyDescent="0.25">
      <c r="A82" s="112">
        <v>71.2</v>
      </c>
      <c r="B82" s="109" t="s">
        <v>289</v>
      </c>
      <c r="C82" s="110">
        <v>3383</v>
      </c>
      <c r="D82" s="111"/>
    </row>
    <row r="83" spans="1:4" ht="30" x14ac:dyDescent="0.25">
      <c r="A83" s="113">
        <v>74.900000000000006</v>
      </c>
      <c r="B83" s="105" t="s">
        <v>290</v>
      </c>
      <c r="C83" s="106">
        <v>7757</v>
      </c>
      <c r="D83" s="107"/>
    </row>
    <row r="84" spans="1:4" x14ac:dyDescent="0.25">
      <c r="A84" s="112">
        <v>80.2</v>
      </c>
      <c r="B84" s="109" t="s">
        <v>291</v>
      </c>
      <c r="C84" s="110">
        <v>473</v>
      </c>
      <c r="D84" s="111"/>
    </row>
    <row r="85" spans="1:4" x14ac:dyDescent="0.25">
      <c r="A85" s="113">
        <v>84.22</v>
      </c>
      <c r="B85" s="105" t="s">
        <v>292</v>
      </c>
      <c r="C85" s="106" t="s">
        <v>195</v>
      </c>
      <c r="D85" s="107"/>
    </row>
    <row r="86" spans="1:4" x14ac:dyDescent="0.25">
      <c r="A86" s="101" t="s">
        <v>177</v>
      </c>
      <c r="B86" s="109"/>
      <c r="C86" s="95">
        <v>3990</v>
      </c>
      <c r="D86" s="103">
        <v>2.368041060288901E-3</v>
      </c>
    </row>
    <row r="87" spans="1:4" ht="45" x14ac:dyDescent="0.25">
      <c r="A87" s="113">
        <v>72.19</v>
      </c>
      <c r="B87" s="105" t="s">
        <v>293</v>
      </c>
      <c r="C87" s="106">
        <v>3990</v>
      </c>
      <c r="D87" s="107"/>
    </row>
    <row r="88" spans="1:4" x14ac:dyDescent="0.25">
      <c r="A88" s="101" t="s">
        <v>294</v>
      </c>
      <c r="B88" s="109"/>
      <c r="C88" s="95">
        <v>1925</v>
      </c>
      <c r="D88" s="120">
        <v>1.1424759501393821E-3</v>
      </c>
    </row>
    <row r="89" spans="1:4" ht="30" x14ac:dyDescent="0.25">
      <c r="A89" s="113">
        <v>95.1</v>
      </c>
      <c r="B89" s="105" t="s">
        <v>295</v>
      </c>
      <c r="C89" s="106">
        <v>1657</v>
      </c>
      <c r="D89" s="107"/>
    </row>
    <row r="90" spans="1:4" x14ac:dyDescent="0.25">
      <c r="A90" s="112">
        <v>95.21</v>
      </c>
      <c r="B90" s="109" t="s">
        <v>296</v>
      </c>
      <c r="C90" s="110">
        <v>130</v>
      </c>
      <c r="D90" s="111"/>
    </row>
    <row r="91" spans="1:4" ht="30" x14ac:dyDescent="0.25">
      <c r="A91" s="113">
        <v>95.22</v>
      </c>
      <c r="B91" s="105" t="s">
        <v>297</v>
      </c>
      <c r="C91" s="106">
        <v>138</v>
      </c>
      <c r="D91" s="107"/>
    </row>
    <row r="92" spans="1:4" x14ac:dyDescent="0.25">
      <c r="A92" s="101" t="s">
        <v>298</v>
      </c>
      <c r="B92" s="102"/>
      <c r="C92" s="95">
        <v>420477</v>
      </c>
      <c r="D92" s="111"/>
    </row>
    <row r="93" spans="1:4" x14ac:dyDescent="0.25">
      <c r="A93" s="114" t="s">
        <v>299</v>
      </c>
      <c r="B93" s="121"/>
      <c r="C93" s="116">
        <v>1264460</v>
      </c>
      <c r="D93" s="107"/>
    </row>
    <row r="94" spans="1:4" x14ac:dyDescent="0.25">
      <c r="A94" s="101" t="s">
        <v>300</v>
      </c>
      <c r="B94" s="122"/>
      <c r="C94" s="95">
        <v>1684937</v>
      </c>
      <c r="D94" s="111"/>
    </row>
    <row r="96" spans="1:4" x14ac:dyDescent="0.25">
      <c r="A96" s="123" t="s">
        <v>184</v>
      </c>
    </row>
    <row r="97" spans="1:5" x14ac:dyDescent="0.25">
      <c r="A97" s="3150" t="s">
        <v>301</v>
      </c>
    </row>
    <row r="99" spans="1:5" x14ac:dyDescent="0.25">
      <c r="A99" s="124" t="s">
        <v>135</v>
      </c>
      <c r="B99" s="64"/>
      <c r="C99"/>
      <c r="D99"/>
      <c r="E99"/>
    </row>
  </sheetData>
  <hyperlinks>
    <hyperlink ref="A99:B99" location="Index!A1" display="Back to index" xr:uid="{4941C656-DC73-44D9-B88C-4CBCEECE1E90}"/>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338E2-A307-4D83-AB5D-0956B3CE2D1C}">
  <dimension ref="A1:AD42"/>
  <sheetViews>
    <sheetView showGridLines="0" topLeftCell="A13" workbookViewId="0">
      <pane xSplit="3" topLeftCell="D1" activePane="topRight" state="frozen"/>
      <selection pane="topRight" activeCell="A37" sqref="A37"/>
    </sheetView>
  </sheetViews>
  <sheetFormatPr defaultColWidth="7.85546875" defaultRowHeight="15" x14ac:dyDescent="0.25"/>
  <cols>
    <col min="1" max="1" width="31.85546875" style="1637" customWidth="1"/>
    <col min="2" max="2" width="10.85546875" style="161" customWidth="1"/>
    <col min="3" max="3" width="4.85546875" customWidth="1"/>
    <col min="4" max="15" width="10.85546875" customWidth="1"/>
    <col min="16" max="23" width="7.85546875" customWidth="1"/>
    <col min="24" max="30" width="7.85546875" hidden="1" customWidth="1"/>
  </cols>
  <sheetData>
    <row r="1" spans="1:30" s="59" customFormat="1" x14ac:dyDescent="0.25">
      <c r="A1" s="1607" t="s">
        <v>1123</v>
      </c>
    </row>
    <row r="3" spans="1:30" ht="30" customHeight="1" x14ac:dyDescent="0.25">
      <c r="A3" s="1608"/>
      <c r="B3" s="1609"/>
      <c r="C3" s="453"/>
      <c r="D3" s="3148" t="s">
        <v>1036</v>
      </c>
      <c r="E3" s="3148" t="s">
        <v>1007</v>
      </c>
      <c r="F3" s="3148" t="s">
        <v>1008</v>
      </c>
      <c r="G3" s="3148" t="s">
        <v>1009</v>
      </c>
      <c r="H3" s="3148" t="s">
        <v>997</v>
      </c>
      <c r="I3" s="3148" t="s">
        <v>998</v>
      </c>
      <c r="J3" s="3148" t="s">
        <v>800</v>
      </c>
      <c r="K3" s="3148" t="s">
        <v>801</v>
      </c>
      <c r="L3" s="3148" t="s">
        <v>802</v>
      </c>
      <c r="M3" s="3148" t="s">
        <v>803</v>
      </c>
      <c r="N3" s="3148" t="s">
        <v>773</v>
      </c>
      <c r="O3" s="3148" t="s">
        <v>774</v>
      </c>
    </row>
    <row r="4" spans="1:30" x14ac:dyDescent="0.25">
      <c r="A4" s="3747" t="s">
        <v>1124</v>
      </c>
      <c r="B4" s="1610" t="s">
        <v>1021</v>
      </c>
      <c r="C4" s="472" t="s">
        <v>151</v>
      </c>
      <c r="D4" s="1611">
        <v>17400</v>
      </c>
      <c r="E4" s="1611">
        <v>17535</v>
      </c>
      <c r="F4" s="1611">
        <v>18275</v>
      </c>
      <c r="G4" s="1611">
        <v>18545</v>
      </c>
      <c r="H4" s="1611">
        <v>19740</v>
      </c>
      <c r="I4" s="1611">
        <v>20325</v>
      </c>
      <c r="J4" s="1611">
        <v>20890</v>
      </c>
      <c r="K4" s="1611">
        <v>22120</v>
      </c>
      <c r="L4" s="1611">
        <v>22970</v>
      </c>
      <c r="M4" s="1611">
        <v>22735</v>
      </c>
      <c r="N4" s="1611">
        <v>22745</v>
      </c>
      <c r="O4" s="1611">
        <v>23850</v>
      </c>
    </row>
    <row r="5" spans="1:30" x14ac:dyDescent="0.25">
      <c r="A5" s="3747"/>
      <c r="B5" s="1610"/>
      <c r="C5" s="472" t="s">
        <v>150</v>
      </c>
      <c r="D5" s="1612">
        <v>0.88007604438693932</v>
      </c>
      <c r="E5" s="1612">
        <v>0.88110380878016559</v>
      </c>
      <c r="F5" s="1612">
        <v>0.89487193048956448</v>
      </c>
      <c r="G5" s="1612">
        <v>0.89079561009581898</v>
      </c>
      <c r="H5" s="1612">
        <v>0.89910851096004973</v>
      </c>
      <c r="I5" s="1612">
        <v>0.8871892658326872</v>
      </c>
      <c r="J5" s="1612">
        <v>0.88525653793506776</v>
      </c>
      <c r="K5" s="1612">
        <v>0.89357946787108034</v>
      </c>
      <c r="L5" s="1612">
        <v>0.88786605670423913</v>
      </c>
      <c r="M5" s="1612">
        <v>0.89506970942986763</v>
      </c>
      <c r="N5" s="1612">
        <v>0.9056726619363954</v>
      </c>
      <c r="O5" s="1612">
        <v>0.90745814307458128</v>
      </c>
    </row>
    <row r="6" spans="1:30" x14ac:dyDescent="0.25">
      <c r="A6" s="3747"/>
      <c r="B6" s="1610" t="s">
        <v>1019</v>
      </c>
      <c r="C6" s="472" t="s">
        <v>151</v>
      </c>
      <c r="D6" s="1611">
        <v>2370</v>
      </c>
      <c r="E6" s="1611">
        <v>2365</v>
      </c>
      <c r="F6" s="1611">
        <v>2145</v>
      </c>
      <c r="G6" s="1611">
        <v>2275</v>
      </c>
      <c r="H6" s="1611">
        <v>2215</v>
      </c>
      <c r="I6" s="1611">
        <v>2585</v>
      </c>
      <c r="J6" s="1611">
        <v>2710</v>
      </c>
      <c r="K6" s="1611">
        <v>2635</v>
      </c>
      <c r="L6" s="1611">
        <v>2900</v>
      </c>
      <c r="M6" s="1611">
        <v>2665</v>
      </c>
      <c r="N6" s="1611">
        <v>2370</v>
      </c>
      <c r="O6" s="1611">
        <v>2430</v>
      </c>
    </row>
    <row r="7" spans="1:30" x14ac:dyDescent="0.25">
      <c r="A7" s="3747"/>
      <c r="B7" s="1610"/>
      <c r="C7" s="472" t="s">
        <v>150</v>
      </c>
      <c r="D7" s="1612">
        <v>0.11992395561306073</v>
      </c>
      <c r="E7" s="1612">
        <v>0.1188961912198344</v>
      </c>
      <c r="F7" s="1612">
        <v>0.10512806951043556</v>
      </c>
      <c r="G7" s="1612">
        <v>0.10920438990418097</v>
      </c>
      <c r="H7" s="1612">
        <v>0.10089148903995032</v>
      </c>
      <c r="I7" s="1612">
        <v>0.11281073416731276</v>
      </c>
      <c r="J7" s="1612">
        <v>0.11474346206493227</v>
      </c>
      <c r="K7" s="1612">
        <v>0.10642053212891969</v>
      </c>
      <c r="L7" s="1612">
        <v>0.11213394329576093</v>
      </c>
      <c r="M7" s="1612">
        <v>0.10493029057013228</v>
      </c>
      <c r="N7" s="1612">
        <v>9.4327338063604618E-2</v>
      </c>
      <c r="O7" s="1612">
        <v>9.2541856925418567E-2</v>
      </c>
    </row>
    <row r="8" spans="1:30" x14ac:dyDescent="0.25">
      <c r="A8" s="3748" t="s">
        <v>1061</v>
      </c>
      <c r="B8" s="1609" t="s">
        <v>318</v>
      </c>
      <c r="C8" s="1609" t="s">
        <v>151</v>
      </c>
      <c r="D8" s="1613">
        <v>13890</v>
      </c>
      <c r="E8" s="1613">
        <v>14155</v>
      </c>
      <c r="F8" s="1613">
        <v>14180</v>
      </c>
      <c r="G8" s="1613">
        <v>14320</v>
      </c>
      <c r="H8" s="1613">
        <v>14635</v>
      </c>
      <c r="I8" s="1613">
        <v>15300</v>
      </c>
      <c r="J8" s="1613">
        <v>15920</v>
      </c>
      <c r="K8" s="1613">
        <v>16600</v>
      </c>
      <c r="L8" s="1613">
        <v>17625</v>
      </c>
      <c r="M8" s="1613">
        <v>17400</v>
      </c>
      <c r="N8" s="1613">
        <v>17040</v>
      </c>
      <c r="O8" s="1613">
        <v>18010</v>
      </c>
    </row>
    <row r="9" spans="1:30" x14ac:dyDescent="0.25">
      <c r="A9" s="3748"/>
      <c r="B9" s="1609"/>
      <c r="C9" s="453" t="s">
        <v>150</v>
      </c>
      <c r="D9" s="588">
        <v>0.7026219128387976</v>
      </c>
      <c r="E9" s="588">
        <v>0.71115397603743202</v>
      </c>
      <c r="F9" s="588">
        <v>0.69440649030479862</v>
      </c>
      <c r="G9" s="588">
        <v>0.68785091616435734</v>
      </c>
      <c r="H9" s="588">
        <v>0.66661899183211648</v>
      </c>
      <c r="I9" s="588">
        <v>0.66786673441876387</v>
      </c>
      <c r="J9" s="588">
        <v>0.67473481686153691</v>
      </c>
      <c r="K9" s="588">
        <v>0.67053657275364198</v>
      </c>
      <c r="L9" s="588">
        <v>0.68139720259499481</v>
      </c>
      <c r="M9" s="588">
        <v>0.68517725213129377</v>
      </c>
      <c r="N9" s="588">
        <v>0.67847827454740817</v>
      </c>
      <c r="O9" s="588">
        <v>0.68535007610350074</v>
      </c>
    </row>
    <row r="10" spans="1:30" x14ac:dyDescent="0.25">
      <c r="A10" s="3748"/>
      <c r="B10" s="1609" t="s">
        <v>1065</v>
      </c>
      <c r="C10" s="1609" t="s">
        <v>151</v>
      </c>
      <c r="D10" s="1613">
        <v>1770</v>
      </c>
      <c r="E10" s="1613">
        <v>1785</v>
      </c>
      <c r="F10" s="1613">
        <v>1900</v>
      </c>
      <c r="G10" s="1613">
        <v>1855</v>
      </c>
      <c r="H10" s="1613">
        <v>2065</v>
      </c>
      <c r="I10" s="1613">
        <v>1960</v>
      </c>
      <c r="J10" s="1613">
        <v>1875</v>
      </c>
      <c r="K10" s="1613">
        <v>1925</v>
      </c>
      <c r="L10" s="1613">
        <v>1855</v>
      </c>
      <c r="M10" s="1613">
        <v>1795</v>
      </c>
      <c r="N10" s="1613">
        <v>1820</v>
      </c>
      <c r="O10" s="1613">
        <v>1665</v>
      </c>
    </row>
    <row r="11" spans="1:30" x14ac:dyDescent="0.25">
      <c r="A11" s="3748"/>
      <c r="B11" s="1609"/>
      <c r="C11" s="453" t="s">
        <v>150</v>
      </c>
      <c r="D11" s="588">
        <v>8.9511010102306901E-2</v>
      </c>
      <c r="E11" s="588">
        <v>8.9672505943992883E-2</v>
      </c>
      <c r="F11" s="588">
        <v>9.3128684612363372E-2</v>
      </c>
      <c r="G11" s="588">
        <v>8.9094402151725469E-2</v>
      </c>
      <c r="H11" s="588">
        <v>9.3957078073159311E-2</v>
      </c>
      <c r="I11" s="588">
        <v>8.5472850267865247E-2</v>
      </c>
      <c r="J11" s="588">
        <v>7.9409583462234451E-2</v>
      </c>
      <c r="K11" s="588">
        <v>7.7748915300524357E-2</v>
      </c>
      <c r="L11" s="588">
        <v>7.1768259635553375E-2</v>
      </c>
      <c r="M11" s="588">
        <v>7.0766982233050821E-2</v>
      </c>
      <c r="N11" s="588">
        <v>7.2499942258727093E-2</v>
      </c>
      <c r="O11" s="588">
        <v>6.3432267884322685E-2</v>
      </c>
    </row>
    <row r="12" spans="1:30" x14ac:dyDescent="0.25">
      <c r="A12" s="3748"/>
      <c r="B12" s="1609" t="s">
        <v>1066</v>
      </c>
      <c r="C12" s="1609" t="s">
        <v>151</v>
      </c>
      <c r="D12" s="1613">
        <v>4110</v>
      </c>
      <c r="E12" s="1613">
        <v>3965</v>
      </c>
      <c r="F12" s="1613">
        <v>4340</v>
      </c>
      <c r="G12" s="1613">
        <v>4645</v>
      </c>
      <c r="H12" s="1613">
        <v>5255</v>
      </c>
      <c r="I12" s="1613">
        <v>5650</v>
      </c>
      <c r="J12" s="1613">
        <v>5800</v>
      </c>
      <c r="K12" s="1613">
        <v>6230</v>
      </c>
      <c r="L12" s="1613">
        <v>6385</v>
      </c>
      <c r="M12" s="1613">
        <v>6200</v>
      </c>
      <c r="N12" s="1613">
        <v>6255</v>
      </c>
      <c r="O12" s="1613">
        <v>6600</v>
      </c>
    </row>
    <row r="13" spans="1:30" ht="16.5" thickBot="1" x14ac:dyDescent="0.3">
      <c r="A13" s="3748"/>
      <c r="B13" s="1609"/>
      <c r="C13" s="453" t="s">
        <v>150</v>
      </c>
      <c r="D13" s="588">
        <v>0.20786707705889557</v>
      </c>
      <c r="E13" s="588">
        <v>0.19917351801857505</v>
      </c>
      <c r="F13" s="588">
        <v>0.21246482508283798</v>
      </c>
      <c r="G13" s="588">
        <v>0.22305468168391729</v>
      </c>
      <c r="H13" s="588">
        <v>0.23942393009472401</v>
      </c>
      <c r="I13" s="588">
        <v>0.24666041531337088</v>
      </c>
      <c r="J13" s="588">
        <v>0.24585559967622861</v>
      </c>
      <c r="K13" s="588">
        <v>0.25171451194583372</v>
      </c>
      <c r="L13" s="588">
        <v>0.24683453776945183</v>
      </c>
      <c r="M13" s="588">
        <v>0.24405576563565551</v>
      </c>
      <c r="N13" s="588">
        <v>0.24902178319386492</v>
      </c>
      <c r="O13" s="588">
        <v>0.25121765601217655</v>
      </c>
      <c r="Z13" s="3749" t="s">
        <v>1125</v>
      </c>
      <c r="AA13" s="3749"/>
      <c r="AB13" s="3749"/>
      <c r="AC13" s="3749"/>
      <c r="AD13" s="3749"/>
    </row>
    <row r="14" spans="1:30" ht="16.5" thickTop="1" x14ac:dyDescent="0.25">
      <c r="A14" s="3747" t="s">
        <v>1062</v>
      </c>
      <c r="B14" s="1610" t="s">
        <v>441</v>
      </c>
      <c r="C14" s="472" t="s">
        <v>151</v>
      </c>
      <c r="D14" s="1611">
        <v>3170</v>
      </c>
      <c r="E14" s="1611">
        <v>3085</v>
      </c>
      <c r="F14" s="1611">
        <v>3345</v>
      </c>
      <c r="G14" s="1611">
        <v>3360</v>
      </c>
      <c r="H14" s="1611">
        <v>3640</v>
      </c>
      <c r="I14" s="1611">
        <v>3735</v>
      </c>
      <c r="J14" s="1611">
        <v>3680</v>
      </c>
      <c r="K14" s="1611">
        <v>3830</v>
      </c>
      <c r="L14" s="1611">
        <v>3875</v>
      </c>
      <c r="M14" s="1611">
        <v>3835</v>
      </c>
      <c r="N14" s="1611">
        <v>3905</v>
      </c>
      <c r="O14" s="1611">
        <v>4005</v>
      </c>
      <c r="Z14" s="3750"/>
      <c r="AA14" s="3751"/>
      <c r="AB14" s="3752"/>
      <c r="AC14" s="1614" t="s">
        <v>1126</v>
      </c>
      <c r="AD14" s="3756" t="s">
        <v>165</v>
      </c>
    </row>
    <row r="15" spans="1:30" ht="16.5" thickBot="1" x14ac:dyDescent="0.3">
      <c r="A15" s="3747"/>
      <c r="B15" s="1610"/>
      <c r="C15" s="472" t="s">
        <v>150</v>
      </c>
      <c r="D15" s="1612">
        <v>0.1602793708846596</v>
      </c>
      <c r="E15" s="1612">
        <v>0.15489833773183909</v>
      </c>
      <c r="F15" s="1612">
        <v>0.16412935904088105</v>
      </c>
      <c r="G15" s="1612">
        <v>0.16142455752743692</v>
      </c>
      <c r="H15" s="1612">
        <v>0.16577496506375977</v>
      </c>
      <c r="I15" s="1612">
        <v>0.16295776320292807</v>
      </c>
      <c r="J15" s="1612">
        <v>0.15597472549360306</v>
      </c>
      <c r="K15" s="1612">
        <v>0.15479871032387357</v>
      </c>
      <c r="L15" s="1612">
        <v>0.14983378608164324</v>
      </c>
      <c r="M15" s="1612">
        <v>0.15093957014921616</v>
      </c>
      <c r="N15" s="1612">
        <v>0.15556180473457629</v>
      </c>
      <c r="O15" s="1612">
        <v>0.159</v>
      </c>
      <c r="Z15" s="3753"/>
      <c r="AA15" s="3754"/>
      <c r="AB15" s="3755"/>
      <c r="AC15" s="1615" t="s">
        <v>774</v>
      </c>
      <c r="AD15" s="3757"/>
    </row>
    <row r="16" spans="1:30" ht="15.75" thickTop="1" x14ac:dyDescent="0.25">
      <c r="A16" s="3747"/>
      <c r="B16" s="1610" t="s">
        <v>440</v>
      </c>
      <c r="C16" s="472" t="s">
        <v>151</v>
      </c>
      <c r="D16" s="1611">
        <v>16605</v>
      </c>
      <c r="E16" s="1611">
        <v>16820</v>
      </c>
      <c r="F16" s="1611">
        <v>17045</v>
      </c>
      <c r="G16" s="1611">
        <v>17460</v>
      </c>
      <c r="H16" s="1611">
        <v>18315</v>
      </c>
      <c r="I16" s="1611">
        <v>19175</v>
      </c>
      <c r="J16" s="1611">
        <v>19915</v>
      </c>
      <c r="K16" s="1611">
        <v>20920</v>
      </c>
      <c r="L16" s="1611">
        <v>21990</v>
      </c>
      <c r="M16" s="1611">
        <v>21565</v>
      </c>
      <c r="N16" s="1611">
        <v>21200</v>
      </c>
      <c r="O16" s="1611">
        <v>21215</v>
      </c>
      <c r="Z16" s="3758" t="s">
        <v>1127</v>
      </c>
      <c r="AA16" s="3760" t="s">
        <v>440</v>
      </c>
      <c r="AB16" s="1616" t="s">
        <v>1128</v>
      </c>
      <c r="AC16" s="1617">
        <v>22140</v>
      </c>
      <c r="AD16" s="1618">
        <v>22140</v>
      </c>
    </row>
    <row r="17" spans="1:30" x14ac:dyDescent="0.25">
      <c r="A17" s="3747"/>
      <c r="B17" s="1610"/>
      <c r="C17" s="472" t="s">
        <v>150</v>
      </c>
      <c r="D17" s="1612">
        <v>0.83972062911534029</v>
      </c>
      <c r="E17" s="1612">
        <v>0.84510166226816086</v>
      </c>
      <c r="F17" s="1612">
        <v>0.83587064095911889</v>
      </c>
      <c r="G17" s="1612">
        <v>0.8385754424725631</v>
      </c>
      <c r="H17" s="1612">
        <v>0.83422503493624023</v>
      </c>
      <c r="I17" s="1612">
        <v>0.8370422367970719</v>
      </c>
      <c r="J17" s="1612">
        <v>0.84402527450639697</v>
      </c>
      <c r="K17" s="1612">
        <v>0.8452012896761264</v>
      </c>
      <c r="L17" s="1612">
        <v>0.85016621391835678</v>
      </c>
      <c r="M17" s="1612">
        <v>0.84906042985078389</v>
      </c>
      <c r="N17" s="1612">
        <v>0.84443819526542374</v>
      </c>
      <c r="O17" s="1612">
        <v>0.84099999999999997</v>
      </c>
      <c r="Z17" s="3743"/>
      <c r="AA17" s="3761"/>
      <c r="AB17" s="1619" t="s">
        <v>1129</v>
      </c>
      <c r="AC17" s="1620">
        <v>0.84252987289748082</v>
      </c>
      <c r="AD17" s="1621">
        <v>0.84252987289748082</v>
      </c>
    </row>
    <row r="18" spans="1:30" x14ac:dyDescent="0.25">
      <c r="A18" s="3762" t="s">
        <v>1063</v>
      </c>
      <c r="B18" s="1609" t="s">
        <v>400</v>
      </c>
      <c r="C18" s="1609" t="s">
        <v>151</v>
      </c>
      <c r="D18" s="1613">
        <v>10890</v>
      </c>
      <c r="E18" s="1613">
        <v>11245</v>
      </c>
      <c r="F18" s="1613">
        <v>11105</v>
      </c>
      <c r="G18" s="1613">
        <v>11085</v>
      </c>
      <c r="H18" s="1613">
        <v>11350</v>
      </c>
      <c r="I18" s="1613">
        <v>11820</v>
      </c>
      <c r="J18" s="1613">
        <v>12110</v>
      </c>
      <c r="K18" s="1613">
        <v>12520</v>
      </c>
      <c r="L18" s="1613">
        <v>13340</v>
      </c>
      <c r="M18" s="1613">
        <v>13140</v>
      </c>
      <c r="N18" s="1613">
        <v>12490</v>
      </c>
      <c r="O18" s="1613">
        <v>13090</v>
      </c>
      <c r="Z18" s="3759"/>
      <c r="AA18" s="3761" t="s">
        <v>441</v>
      </c>
      <c r="AB18" s="1622" t="s">
        <v>1128</v>
      </c>
      <c r="AC18" s="1623">
        <v>4138</v>
      </c>
      <c r="AD18" s="1624">
        <v>4138</v>
      </c>
    </row>
    <row r="19" spans="1:30" x14ac:dyDescent="0.25">
      <c r="A19" s="3762"/>
      <c r="B19" s="1609"/>
      <c r="C19" s="1609" t="s">
        <v>150</v>
      </c>
      <c r="D19" s="588">
        <v>0.82250624144075379</v>
      </c>
      <c r="E19" s="588">
        <v>0.82718153007096118</v>
      </c>
      <c r="F19" s="588">
        <v>0.81006877005246181</v>
      </c>
      <c r="G19" s="588">
        <v>0.79977648810726265</v>
      </c>
      <c r="H19" s="588">
        <v>0.8020926971850495</v>
      </c>
      <c r="I19" s="588">
        <v>0.7953989577340641</v>
      </c>
      <c r="J19" s="588">
        <v>0.78379016890877273</v>
      </c>
      <c r="K19" s="588">
        <v>0.77561676910793409</v>
      </c>
      <c r="L19" s="588">
        <v>0.77265545178845718</v>
      </c>
      <c r="M19" s="588">
        <v>0.77112968034868279</v>
      </c>
      <c r="N19" s="588">
        <v>0.74827638257777684</v>
      </c>
      <c r="O19" s="588">
        <v>0.74175450527031617</v>
      </c>
      <c r="Z19" s="3743"/>
      <c r="AA19" s="3761"/>
      <c r="AB19" s="1619" t="s">
        <v>1129</v>
      </c>
      <c r="AC19" s="1620">
        <v>0.15747012710251923</v>
      </c>
      <c r="AD19" s="1621">
        <v>0.15747012710251923</v>
      </c>
    </row>
    <row r="20" spans="1:30" x14ac:dyDescent="0.25">
      <c r="A20" s="3762"/>
      <c r="B20" s="1609" t="s">
        <v>401</v>
      </c>
      <c r="C20" s="1609" t="s">
        <v>151</v>
      </c>
      <c r="D20" s="1613">
        <v>2350</v>
      </c>
      <c r="E20" s="1613">
        <v>2350</v>
      </c>
      <c r="F20" s="1613">
        <v>2605</v>
      </c>
      <c r="G20" s="1613">
        <v>2775</v>
      </c>
      <c r="H20" s="1613">
        <v>2800</v>
      </c>
      <c r="I20" s="1613">
        <v>3040</v>
      </c>
      <c r="J20" s="1613">
        <v>3340</v>
      </c>
      <c r="K20" s="1613">
        <v>3620</v>
      </c>
      <c r="L20" s="1613">
        <v>3925</v>
      </c>
      <c r="M20" s="1613">
        <v>3900</v>
      </c>
      <c r="N20" s="1613">
        <v>4200</v>
      </c>
      <c r="O20" s="1613">
        <v>4555</v>
      </c>
      <c r="Z20" s="3743" t="s">
        <v>165</v>
      </c>
      <c r="AA20" s="3744"/>
      <c r="AB20" s="1622" t="s">
        <v>1128</v>
      </c>
      <c r="AC20" s="1623">
        <v>26278</v>
      </c>
      <c r="AD20" s="1624">
        <v>26278</v>
      </c>
    </row>
    <row r="21" spans="1:30" ht="15.75" thickBot="1" x14ac:dyDescent="0.3">
      <c r="A21" s="3762"/>
      <c r="B21" s="1609"/>
      <c r="C21" s="1609" t="s">
        <v>150</v>
      </c>
      <c r="D21" s="588">
        <v>0.17749375855924626</v>
      </c>
      <c r="E21" s="588">
        <v>0.17281846992903885</v>
      </c>
      <c r="F21" s="588">
        <v>0.18993122994753819</v>
      </c>
      <c r="G21" s="588">
        <v>0.20022351189273735</v>
      </c>
      <c r="H21" s="588">
        <v>0.19790730281495048</v>
      </c>
      <c r="I21" s="588">
        <v>0.20460104226593595</v>
      </c>
      <c r="J21" s="588">
        <v>0.21620983109122729</v>
      </c>
      <c r="K21" s="588">
        <v>0.22438323089206591</v>
      </c>
      <c r="L21" s="588">
        <v>0.22734454821154282</v>
      </c>
      <c r="M21" s="588">
        <v>0.22887031965131721</v>
      </c>
      <c r="N21" s="588">
        <v>0.25172361742222304</v>
      </c>
      <c r="O21" s="588">
        <v>0.25824549472968378</v>
      </c>
      <c r="Z21" s="3745"/>
      <c r="AA21" s="3746"/>
      <c r="AB21" s="1625" t="s">
        <v>1129</v>
      </c>
      <c r="AC21" s="1626">
        <v>1</v>
      </c>
      <c r="AD21" s="1627">
        <v>1</v>
      </c>
    </row>
    <row r="22" spans="1:30" ht="15.75" thickTop="1" x14ac:dyDescent="0.25">
      <c r="A22" s="3762"/>
      <c r="B22" s="1628" t="s">
        <v>1040</v>
      </c>
      <c r="C22" s="1628" t="s">
        <v>151</v>
      </c>
      <c r="D22" s="1629">
        <v>1460</v>
      </c>
      <c r="E22" s="1629">
        <v>1375</v>
      </c>
      <c r="F22" s="1629">
        <v>1510</v>
      </c>
      <c r="G22" s="1629">
        <v>1550</v>
      </c>
      <c r="H22" s="1629">
        <v>1545</v>
      </c>
      <c r="I22" s="1629">
        <v>1635</v>
      </c>
      <c r="J22" s="1629">
        <v>1690</v>
      </c>
      <c r="K22" s="1629">
        <v>1930</v>
      </c>
      <c r="L22" s="1629">
        <v>2060</v>
      </c>
      <c r="M22" s="1629">
        <v>2035</v>
      </c>
      <c r="N22" s="1629">
        <v>2255</v>
      </c>
      <c r="O22" s="1629">
        <v>2510</v>
      </c>
    </row>
    <row r="23" spans="1:30" x14ac:dyDescent="0.25">
      <c r="A23" s="3762"/>
      <c r="B23" s="1628"/>
      <c r="C23" s="1628" t="s">
        <v>150</v>
      </c>
      <c r="D23" s="1630">
        <v>0.11010213906238608</v>
      </c>
      <c r="E23" s="1630">
        <v>0.10124099090646445</v>
      </c>
      <c r="F23" s="1630">
        <v>0.1102713094900339</v>
      </c>
      <c r="G23" s="1630">
        <v>0.11190096215448726</v>
      </c>
      <c r="H23" s="1630">
        <v>0.10909558619831861</v>
      </c>
      <c r="I23" s="1630">
        <v>0.11008858251159849</v>
      </c>
      <c r="J23" s="1630">
        <v>0.10953956566315594</v>
      </c>
      <c r="K23" s="1630">
        <v>0.11959643736051498</v>
      </c>
      <c r="L23" s="1630">
        <v>0.11922507523822545</v>
      </c>
      <c r="M23" s="1630">
        <v>0.11940225808136438</v>
      </c>
      <c r="N23" s="1630">
        <v>0.13516035781758584</v>
      </c>
      <c r="O23" s="1630">
        <v>0.14213658260130349</v>
      </c>
    </row>
    <row r="24" spans="1:30" x14ac:dyDescent="0.25">
      <c r="A24" s="3762"/>
      <c r="B24" s="1628" t="s">
        <v>1039</v>
      </c>
      <c r="C24" s="1628" t="s">
        <v>151</v>
      </c>
      <c r="D24" s="1629">
        <v>555</v>
      </c>
      <c r="E24" s="1629">
        <v>540</v>
      </c>
      <c r="F24" s="1629">
        <v>640</v>
      </c>
      <c r="G24" s="1629">
        <v>690</v>
      </c>
      <c r="H24" s="1629">
        <v>750</v>
      </c>
      <c r="I24" s="1629">
        <v>850</v>
      </c>
      <c r="J24" s="1629">
        <v>960</v>
      </c>
      <c r="K24" s="1629">
        <v>1025</v>
      </c>
      <c r="L24" s="1629">
        <v>1090</v>
      </c>
      <c r="M24" s="1629">
        <v>1015</v>
      </c>
      <c r="N24" s="1629">
        <v>1070</v>
      </c>
      <c r="O24" s="1629">
        <v>1080</v>
      </c>
    </row>
    <row r="25" spans="1:30" x14ac:dyDescent="0.25">
      <c r="A25" s="3762"/>
      <c r="B25" s="1628"/>
      <c r="C25" s="1628" t="s">
        <v>150</v>
      </c>
      <c r="D25" s="1630">
        <v>4.1816910917801597E-2</v>
      </c>
      <c r="E25" s="1630">
        <v>3.9620837574172854E-2</v>
      </c>
      <c r="F25" s="1630">
        <v>4.6673050877002346E-2</v>
      </c>
      <c r="G25" s="1630">
        <v>4.9834205832953352E-2</v>
      </c>
      <c r="H25" s="1630">
        <v>5.2916716136071969E-2</v>
      </c>
      <c r="I25" s="1630">
        <v>5.7351541026184477E-2</v>
      </c>
      <c r="J25" s="1630">
        <v>6.2186079265956234E-2</v>
      </c>
      <c r="K25" s="1630">
        <v>6.3490254400803747E-2</v>
      </c>
      <c r="L25" s="1630">
        <v>6.3230227811384321E-2</v>
      </c>
      <c r="M25" s="1630">
        <v>5.9659169266901124E-2</v>
      </c>
      <c r="N25" s="1630">
        <v>6.4007753433158385E-2</v>
      </c>
      <c r="O25" s="1630">
        <v>6.1263814111646359E-2</v>
      </c>
    </row>
    <row r="26" spans="1:30" x14ac:dyDescent="0.25">
      <c r="A26" s="3762"/>
      <c r="B26" s="1628" t="s">
        <v>1041</v>
      </c>
      <c r="C26" s="1628" t="s">
        <v>151</v>
      </c>
      <c r="D26" s="1628">
        <v>230</v>
      </c>
      <c r="E26" s="1629">
        <v>280</v>
      </c>
      <c r="F26" s="1629">
        <v>285</v>
      </c>
      <c r="G26" s="1629">
        <v>345</v>
      </c>
      <c r="H26" s="1629">
        <v>325</v>
      </c>
      <c r="I26" s="1629">
        <v>375</v>
      </c>
      <c r="J26" s="1629">
        <v>470</v>
      </c>
      <c r="K26" s="1629">
        <v>445</v>
      </c>
      <c r="L26" s="1629">
        <v>515</v>
      </c>
      <c r="M26" s="1629">
        <v>530</v>
      </c>
      <c r="N26" s="1629">
        <v>510</v>
      </c>
      <c r="O26" s="1629">
        <v>585</v>
      </c>
    </row>
    <row r="27" spans="1:30" ht="17.25" customHeight="1" x14ac:dyDescent="0.25">
      <c r="A27" s="3762"/>
      <c r="B27" s="1628"/>
      <c r="C27" s="1628" t="s">
        <v>150</v>
      </c>
      <c r="D27" s="1630">
        <v>1.7192447883061911E-2</v>
      </c>
      <c r="E27" s="1630">
        <v>2.0613627650597793E-2</v>
      </c>
      <c r="F27" s="1630">
        <v>2.0817728363762878E-2</v>
      </c>
      <c r="G27" s="1630">
        <v>2.500764759865402E-2</v>
      </c>
      <c r="H27" s="1630">
        <v>2.312624026866127E-2</v>
      </c>
      <c r="I27" s="1630">
        <v>2.5249211908342502E-2</v>
      </c>
      <c r="J27" s="1630">
        <v>3.0335099056554925E-2</v>
      </c>
      <c r="K27" s="1630">
        <v>2.7487253944293334E-2</v>
      </c>
      <c r="L27" s="1630">
        <v>2.9876931346132903E-2</v>
      </c>
      <c r="M27" s="1630">
        <v>3.099624239955916E-2</v>
      </c>
      <c r="N27" s="1630">
        <v>3.0465050249961965E-2</v>
      </c>
      <c r="O27" s="1630">
        <v>3.304052139416265E-2</v>
      </c>
    </row>
    <row r="28" spans="1:30" x14ac:dyDescent="0.25">
      <c r="A28" s="3762"/>
      <c r="B28" s="1628" t="s">
        <v>1042</v>
      </c>
      <c r="C28" s="1628" t="s">
        <v>151</v>
      </c>
      <c r="D28" s="1629">
        <v>110</v>
      </c>
      <c r="E28" s="1629">
        <v>155</v>
      </c>
      <c r="F28" s="1629">
        <v>165</v>
      </c>
      <c r="G28" s="1629">
        <v>185</v>
      </c>
      <c r="H28" s="1629">
        <v>180</v>
      </c>
      <c r="I28" s="1629">
        <v>175</v>
      </c>
      <c r="J28" s="1629">
        <v>220</v>
      </c>
      <c r="K28" s="1629">
        <v>225</v>
      </c>
      <c r="L28" s="1629">
        <v>260</v>
      </c>
      <c r="M28" s="1629">
        <v>320</v>
      </c>
      <c r="N28" s="1629">
        <v>370</v>
      </c>
      <c r="O28" s="1629">
        <v>385</v>
      </c>
    </row>
    <row r="29" spans="1:30" x14ac:dyDescent="0.25">
      <c r="A29" s="3762"/>
      <c r="B29" s="1628"/>
      <c r="C29" s="1628" t="s">
        <v>150</v>
      </c>
      <c r="D29" s="1630">
        <v>8.382260695996669E-3</v>
      </c>
      <c r="E29" s="1630">
        <v>1.1343013797803728E-2</v>
      </c>
      <c r="F29" s="1630">
        <v>1.2169141216739081E-2</v>
      </c>
      <c r="G29" s="1630">
        <v>1.3480696306642736E-2</v>
      </c>
      <c r="H29" s="1630">
        <v>1.2768760211898661E-2</v>
      </c>
      <c r="I29" s="1630">
        <v>1.1911706819810453E-2</v>
      </c>
      <c r="J29" s="1630">
        <v>1.4149087105560215E-2</v>
      </c>
      <c r="K29" s="1630">
        <v>1.3809285186453843E-2</v>
      </c>
      <c r="L29" s="1630">
        <v>1.5012313815800144E-2</v>
      </c>
      <c r="M29" s="1630">
        <v>1.8812649903492518E-2</v>
      </c>
      <c r="N29" s="1630">
        <v>2.2090455921516851E-2</v>
      </c>
      <c r="O29" s="1630">
        <v>2.1762538962879004E-2</v>
      </c>
    </row>
    <row r="30" spans="1:30" ht="16.5" customHeight="1" x14ac:dyDescent="0.25">
      <c r="A30" s="3747" t="s">
        <v>1130</v>
      </c>
      <c r="B30" s="1631"/>
      <c r="C30" s="1632"/>
      <c r="D30" s="1633">
        <v>19770</v>
      </c>
      <c r="E30" s="1633">
        <v>19905</v>
      </c>
      <c r="F30" s="1633">
        <v>20420</v>
      </c>
      <c r="G30" s="1633">
        <v>20820</v>
      </c>
      <c r="H30" s="1633">
        <v>21955</v>
      </c>
      <c r="I30" s="1633">
        <v>22905</v>
      </c>
      <c r="J30" s="1633">
        <v>23595</v>
      </c>
      <c r="K30" s="1633">
        <v>24755</v>
      </c>
      <c r="L30" s="1633">
        <v>25870</v>
      </c>
      <c r="M30" s="1633">
        <v>25400</v>
      </c>
      <c r="N30" s="1633">
        <v>25110</v>
      </c>
      <c r="O30" s="1633">
        <v>26280</v>
      </c>
    </row>
    <row r="31" spans="1:30" x14ac:dyDescent="0.25">
      <c r="A31" s="3747"/>
      <c r="B31" s="1634"/>
      <c r="C31" s="1632"/>
      <c r="D31" s="1635"/>
      <c r="E31" s="1635"/>
      <c r="F31" s="1635"/>
      <c r="G31" s="1635"/>
      <c r="H31" s="1635"/>
      <c r="I31" s="1635"/>
      <c r="J31" s="1635"/>
      <c r="K31" s="1635"/>
      <c r="L31" s="1635"/>
      <c r="M31" s="1635"/>
      <c r="N31" s="1635"/>
      <c r="O31" s="1635"/>
    </row>
    <row r="33" spans="1:15" x14ac:dyDescent="0.25">
      <c r="A33" s="1636" t="s">
        <v>1131</v>
      </c>
    </row>
    <row r="34" spans="1:15" x14ac:dyDescent="0.25">
      <c r="A34" s="1064" t="s">
        <v>1000</v>
      </c>
    </row>
    <row r="35" spans="1:15" x14ac:dyDescent="0.25">
      <c r="A35" s="447" t="s">
        <v>1001</v>
      </c>
      <c r="B35" s="199"/>
      <c r="C35" s="23"/>
      <c r="D35" s="23"/>
      <c r="E35" s="23"/>
      <c r="F35" s="23"/>
      <c r="G35" s="23"/>
      <c r="H35" s="23"/>
      <c r="I35" s="23"/>
      <c r="J35" s="23"/>
      <c r="K35" s="23"/>
      <c r="L35" s="23"/>
      <c r="M35" s="23"/>
      <c r="N35" s="23"/>
      <c r="O35" s="23"/>
    </row>
    <row r="36" spans="1:15" x14ac:dyDescent="0.25">
      <c r="A36"/>
    </row>
    <row r="37" spans="1:15" x14ac:dyDescent="0.25">
      <c r="A37" s="697" t="s">
        <v>135</v>
      </c>
    </row>
    <row r="38" spans="1:15" x14ac:dyDescent="0.25">
      <c r="A38" s="23"/>
    </row>
    <row r="42" spans="1:15" s="23" customFormat="1" x14ac:dyDescent="0.25">
      <c r="A42" s="1637"/>
      <c r="B42" s="161"/>
      <c r="C42"/>
      <c r="D42"/>
      <c r="E42"/>
      <c r="F42"/>
      <c r="G42"/>
      <c r="H42"/>
      <c r="I42"/>
      <c r="J42"/>
      <c r="K42"/>
      <c r="L42"/>
      <c r="M42"/>
      <c r="N42"/>
      <c r="O42"/>
    </row>
  </sheetData>
  <mergeCells count="12">
    <mergeCell ref="Z20:AA21"/>
    <mergeCell ref="A30:A31"/>
    <mergeCell ref="A4:A7"/>
    <mergeCell ref="A8:A13"/>
    <mergeCell ref="Z13:AD13"/>
    <mergeCell ref="A14:A17"/>
    <mergeCell ref="Z14:AB15"/>
    <mergeCell ref="AD14:AD15"/>
    <mergeCell ref="Z16:Z19"/>
    <mergeCell ref="AA16:AA17"/>
    <mergeCell ref="A18:A29"/>
    <mergeCell ref="AA18:AA19"/>
  </mergeCells>
  <hyperlinks>
    <hyperlink ref="A35:B35" location="Index!A1" display="Back to index" xr:uid="{0652320C-FCE6-4C66-AE6E-F5D67311C2D8}"/>
    <hyperlink ref="A36" location="Index!A1" display="Back to index" xr:uid="{FA82435B-ED49-4C3D-8D7B-32530F20CE90}"/>
    <hyperlink ref="A37" location="Index!A1" display="Back to index" xr:uid="{EE6752DB-262E-43F5-997A-F62E8F1BF903}"/>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3F724-9D65-48AB-9097-3701D1448881}">
  <dimension ref="A1:O38"/>
  <sheetViews>
    <sheetView showGridLines="0" zoomScaleNormal="100" workbookViewId="0">
      <selection activeCell="R13" sqref="R13"/>
    </sheetView>
  </sheetViews>
  <sheetFormatPr defaultColWidth="11.42578125" defaultRowHeight="15" x14ac:dyDescent="0.25"/>
  <cols>
    <col min="1" max="1" width="31.85546875" style="35" customWidth="1"/>
    <col min="2" max="2" width="10.85546875" style="23" customWidth="1"/>
    <col min="3" max="3" width="4.85546875" style="23" customWidth="1"/>
    <col min="4" max="15" width="10.85546875" style="23" customWidth="1"/>
    <col min="16" max="16384" width="11.42578125" style="23"/>
  </cols>
  <sheetData>
    <row r="1" spans="1:15" x14ac:dyDescent="0.25">
      <c r="A1" s="1639" t="s">
        <v>1132</v>
      </c>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3" t="s">
        <v>1124</v>
      </c>
      <c r="B4" s="1642" t="s">
        <v>1021</v>
      </c>
      <c r="C4" s="400" t="s">
        <v>151</v>
      </c>
      <c r="D4" s="1643">
        <v>1935</v>
      </c>
      <c r="E4" s="1643">
        <v>1860</v>
      </c>
      <c r="F4" s="1643">
        <v>1625</v>
      </c>
      <c r="G4" s="1643">
        <v>1325</v>
      </c>
      <c r="H4" s="1643">
        <v>1285</v>
      </c>
      <c r="I4" s="1643">
        <v>1360</v>
      </c>
      <c r="J4" s="1643">
        <v>1475</v>
      </c>
      <c r="K4" s="1643">
        <v>1465</v>
      </c>
      <c r="L4" s="1643">
        <v>1620</v>
      </c>
      <c r="M4" s="1643">
        <v>1670</v>
      </c>
      <c r="N4" s="1643">
        <v>1585</v>
      </c>
      <c r="O4" s="1643">
        <v>1665</v>
      </c>
    </row>
    <row r="5" spans="1:15" x14ac:dyDescent="0.25">
      <c r="A5" s="3763"/>
      <c r="B5" s="1642"/>
      <c r="C5" s="400" t="s">
        <v>150</v>
      </c>
      <c r="D5" s="509">
        <v>0.82630386325218386</v>
      </c>
      <c r="E5" s="509">
        <v>0.76592243240159663</v>
      </c>
      <c r="F5" s="509">
        <v>0.77051615475150914</v>
      </c>
      <c r="G5" s="509">
        <v>0.71500064713749512</v>
      </c>
      <c r="H5" s="509">
        <v>0.71816662100737449</v>
      </c>
      <c r="I5" s="509">
        <v>0.70881136223910302</v>
      </c>
      <c r="J5" s="509">
        <v>0.75646315054855962</v>
      </c>
      <c r="K5" s="509">
        <v>0.75768534326659431</v>
      </c>
      <c r="L5" s="509">
        <v>0.7285797752808989</v>
      </c>
      <c r="M5" s="509">
        <v>0.76647240094974345</v>
      </c>
      <c r="N5" s="509">
        <v>0.74946262465926861</v>
      </c>
      <c r="O5" s="509">
        <v>0.76470588235294112</v>
      </c>
    </row>
    <row r="6" spans="1:15" x14ac:dyDescent="0.25">
      <c r="A6" s="3763"/>
      <c r="B6" s="1642" t="s">
        <v>1019</v>
      </c>
      <c r="C6" s="400" t="s">
        <v>151</v>
      </c>
      <c r="D6" s="1643">
        <v>405</v>
      </c>
      <c r="E6" s="1643">
        <v>570</v>
      </c>
      <c r="F6" s="1643">
        <v>485</v>
      </c>
      <c r="G6" s="1643">
        <v>530</v>
      </c>
      <c r="H6" s="1643">
        <v>505</v>
      </c>
      <c r="I6" s="1643">
        <v>560</v>
      </c>
      <c r="J6" s="1643">
        <v>475</v>
      </c>
      <c r="K6" s="1643">
        <v>470</v>
      </c>
      <c r="L6" s="1643">
        <v>605</v>
      </c>
      <c r="M6" s="1643">
        <v>510</v>
      </c>
      <c r="N6" s="1643">
        <v>530</v>
      </c>
      <c r="O6" s="1643">
        <v>510</v>
      </c>
    </row>
    <row r="7" spans="1:15" x14ac:dyDescent="0.25">
      <c r="A7" s="3763"/>
      <c r="B7" s="1642"/>
      <c r="C7" s="400" t="s">
        <v>150</v>
      </c>
      <c r="D7" s="509">
        <v>0.17369613674781617</v>
      </c>
      <c r="E7" s="509">
        <v>0.23407756759840342</v>
      </c>
      <c r="F7" s="509">
        <v>0.22948384524849086</v>
      </c>
      <c r="G7" s="509">
        <v>0.28499935286250488</v>
      </c>
      <c r="H7" s="509">
        <v>0.28183337899262556</v>
      </c>
      <c r="I7" s="509">
        <v>0.29118863776089698</v>
      </c>
      <c r="J7" s="509">
        <v>0.24353684945144041</v>
      </c>
      <c r="K7" s="509">
        <v>0.24231465673340574</v>
      </c>
      <c r="L7" s="509">
        <v>0.2714202247191011</v>
      </c>
      <c r="M7" s="509">
        <v>0.23352759905025647</v>
      </c>
      <c r="N7" s="509">
        <v>0.25053737534073134</v>
      </c>
      <c r="O7" s="509">
        <v>0.23529411764705879</v>
      </c>
    </row>
    <row r="8" spans="1:15" x14ac:dyDescent="0.25">
      <c r="A8" s="3764" t="s">
        <v>1061</v>
      </c>
      <c r="B8" s="1644" t="s">
        <v>318</v>
      </c>
      <c r="C8" s="1644" t="s">
        <v>151</v>
      </c>
      <c r="D8" s="1645">
        <v>1680</v>
      </c>
      <c r="E8" s="1645">
        <v>1745</v>
      </c>
      <c r="F8" s="1645">
        <v>1470</v>
      </c>
      <c r="G8" s="1645">
        <v>1425</v>
      </c>
      <c r="H8" s="1645">
        <v>1355</v>
      </c>
      <c r="I8" s="1645">
        <v>1475</v>
      </c>
      <c r="J8" s="1645">
        <v>1510</v>
      </c>
      <c r="K8" s="1645">
        <v>1430</v>
      </c>
      <c r="L8" s="1645">
        <v>1630</v>
      </c>
      <c r="M8" s="1645">
        <v>1665</v>
      </c>
      <c r="N8" s="1645">
        <v>1535</v>
      </c>
      <c r="O8" s="1645">
        <v>1660</v>
      </c>
    </row>
    <row r="9" spans="1:15" x14ac:dyDescent="0.25">
      <c r="A9" s="3764"/>
      <c r="B9" s="1644"/>
      <c r="C9" s="1644" t="s">
        <v>150</v>
      </c>
      <c r="D9" s="1646">
        <v>0.71886555837395927</v>
      </c>
      <c r="E9" s="1646">
        <v>0.71988985282255191</v>
      </c>
      <c r="F9" s="1646">
        <v>0.69737841224040398</v>
      </c>
      <c r="G9" s="1646">
        <v>0.7673055351827085</v>
      </c>
      <c r="H9" s="1646">
        <v>0.75644774433778184</v>
      </c>
      <c r="I9" s="1646">
        <v>0.76762324549063732</v>
      </c>
      <c r="J9" s="1646">
        <v>0.77410531933454441</v>
      </c>
      <c r="K9" s="1646">
        <v>0.74042112887371314</v>
      </c>
      <c r="L9" s="1646">
        <v>0.73235505617977525</v>
      </c>
      <c r="M9" s="1646">
        <v>0.76458131405235807</v>
      </c>
      <c r="N9" s="1646">
        <v>0.7258653514552833</v>
      </c>
      <c r="O9" s="1646">
        <v>0.76378676470588236</v>
      </c>
    </row>
    <row r="10" spans="1:15" x14ac:dyDescent="0.25">
      <c r="A10" s="3764"/>
      <c r="B10" s="1644" t="s">
        <v>1065</v>
      </c>
      <c r="C10" s="1644" t="s">
        <v>151</v>
      </c>
      <c r="D10" s="1645">
        <v>380</v>
      </c>
      <c r="E10" s="1645">
        <v>440</v>
      </c>
      <c r="F10" s="1645">
        <v>415</v>
      </c>
      <c r="G10" s="1645">
        <v>210</v>
      </c>
      <c r="H10" s="1645">
        <v>185</v>
      </c>
      <c r="I10" s="1645">
        <v>155</v>
      </c>
      <c r="J10" s="1645">
        <v>160</v>
      </c>
      <c r="K10" s="1645">
        <v>155</v>
      </c>
      <c r="L10" s="1645">
        <v>185</v>
      </c>
      <c r="M10" s="1645">
        <v>195</v>
      </c>
      <c r="N10" s="1645">
        <v>195</v>
      </c>
      <c r="O10" s="1645">
        <v>145</v>
      </c>
    </row>
    <row r="11" spans="1:15" x14ac:dyDescent="0.25">
      <c r="A11" s="3764"/>
      <c r="B11" s="1644"/>
      <c r="C11" s="1644" t="s">
        <v>150</v>
      </c>
      <c r="D11" s="1646">
        <v>0.16137102874391451</v>
      </c>
      <c r="E11" s="1646">
        <v>0.18193086470057276</v>
      </c>
      <c r="F11" s="1646">
        <v>0.19794316412923801</v>
      </c>
      <c r="G11" s="1646">
        <v>0.1138854135208594</v>
      </c>
      <c r="H11" s="1646">
        <v>0.10437714202648983</v>
      </c>
      <c r="I11" s="1646">
        <v>8.1371721529275687E-2</v>
      </c>
      <c r="J11" s="1646">
        <v>8.3058796966244852E-2</v>
      </c>
      <c r="K11" s="1646">
        <v>8.1395830099849978E-2</v>
      </c>
      <c r="L11" s="1646">
        <v>8.4098876404494385E-2</v>
      </c>
      <c r="M11" s="1646">
        <v>8.9180635114587972E-2</v>
      </c>
      <c r="N11" s="1646">
        <v>9.1261686437355036E-2</v>
      </c>
      <c r="O11" s="1646">
        <v>6.5716911764705885E-2</v>
      </c>
    </row>
    <row r="12" spans="1:15" x14ac:dyDescent="0.25">
      <c r="A12" s="3764"/>
      <c r="B12" s="1644" t="s">
        <v>1066</v>
      </c>
      <c r="C12" s="1644" t="s">
        <v>151</v>
      </c>
      <c r="D12" s="1645">
        <v>280</v>
      </c>
      <c r="E12" s="1645">
        <v>240</v>
      </c>
      <c r="F12" s="1645">
        <v>220</v>
      </c>
      <c r="G12" s="1645">
        <v>220</v>
      </c>
      <c r="H12" s="1645">
        <v>250</v>
      </c>
      <c r="I12" s="1645">
        <v>290</v>
      </c>
      <c r="J12" s="1645">
        <v>280</v>
      </c>
      <c r="K12" s="1645">
        <v>345</v>
      </c>
      <c r="L12" s="1645">
        <v>410</v>
      </c>
      <c r="M12" s="1645">
        <v>320</v>
      </c>
      <c r="N12" s="1645">
        <v>385</v>
      </c>
      <c r="O12" s="1645">
        <v>370</v>
      </c>
    </row>
    <row r="13" spans="1:15" x14ac:dyDescent="0.25">
      <c r="A13" s="3764"/>
      <c r="B13" s="1644"/>
      <c r="C13" s="1644" t="s">
        <v>150</v>
      </c>
      <c r="D13" s="1646">
        <v>0.11976341288212626</v>
      </c>
      <c r="E13" s="1646">
        <v>9.8179282476875199E-2</v>
      </c>
      <c r="F13" s="1646">
        <v>0.10467842363035802</v>
      </c>
      <c r="G13" s="1646">
        <v>0.11880905129643211</v>
      </c>
      <c r="H13" s="1646">
        <v>0.13917511363572829</v>
      </c>
      <c r="I13" s="1646">
        <v>0.15100503298008691</v>
      </c>
      <c r="J13" s="1646">
        <v>0.14283588369921077</v>
      </c>
      <c r="K13" s="1646">
        <v>0.17818304102643698</v>
      </c>
      <c r="L13" s="1646">
        <v>0.18354606741573032</v>
      </c>
      <c r="M13" s="1646">
        <v>0.14623805083305388</v>
      </c>
      <c r="N13" s="1646">
        <v>0.1828729621073617</v>
      </c>
      <c r="O13" s="1646">
        <v>0.17049632352941177</v>
      </c>
    </row>
    <row r="14" spans="1:15" x14ac:dyDescent="0.25">
      <c r="A14" s="3763" t="s">
        <v>1062</v>
      </c>
      <c r="B14" s="1642" t="s">
        <v>441</v>
      </c>
      <c r="C14" s="1642" t="s">
        <v>151</v>
      </c>
      <c r="D14" s="1643">
        <v>435</v>
      </c>
      <c r="E14" s="1643">
        <v>380</v>
      </c>
      <c r="F14" s="1643">
        <v>385</v>
      </c>
      <c r="G14" s="1643">
        <v>270</v>
      </c>
      <c r="H14" s="1643">
        <v>280</v>
      </c>
      <c r="I14" s="1643">
        <v>240</v>
      </c>
      <c r="J14" s="1643">
        <v>295</v>
      </c>
      <c r="K14" s="1643">
        <v>335</v>
      </c>
      <c r="L14" s="1643">
        <v>390</v>
      </c>
      <c r="M14" s="1643">
        <v>370</v>
      </c>
      <c r="N14" s="1643">
        <v>400</v>
      </c>
      <c r="O14" s="1643">
        <v>435</v>
      </c>
    </row>
    <row r="15" spans="1:15" x14ac:dyDescent="0.25">
      <c r="A15" s="3763"/>
      <c r="B15" s="1642"/>
      <c r="C15" s="1642" t="s">
        <v>150</v>
      </c>
      <c r="D15" s="509">
        <v>0.18530930722360536</v>
      </c>
      <c r="E15" s="509">
        <v>0.15747172903553933</v>
      </c>
      <c r="F15" s="509">
        <v>0.18265719502453498</v>
      </c>
      <c r="G15" s="509">
        <v>0.14466219422753354</v>
      </c>
      <c r="H15" s="509">
        <v>0.15529377561346522</v>
      </c>
      <c r="I15" s="509">
        <v>0.12596517552908809</v>
      </c>
      <c r="J15" s="509">
        <v>0.15122592033826984</v>
      </c>
      <c r="K15" s="509">
        <v>0.17202131512235502</v>
      </c>
      <c r="L15" s="509">
        <v>0.17579325842696628</v>
      </c>
      <c r="M15" s="509">
        <v>0.16924504808332916</v>
      </c>
      <c r="N15" s="509">
        <v>0.18984577718750148</v>
      </c>
      <c r="O15" s="509">
        <v>0.20036764705882354</v>
      </c>
    </row>
    <row r="16" spans="1:15" x14ac:dyDescent="0.25">
      <c r="A16" s="3763"/>
      <c r="B16" s="1642" t="s">
        <v>440</v>
      </c>
      <c r="C16" s="400" t="s">
        <v>151</v>
      </c>
      <c r="D16" s="1643">
        <v>1905</v>
      </c>
      <c r="E16" s="1643">
        <v>2045</v>
      </c>
      <c r="F16" s="1643">
        <v>1720</v>
      </c>
      <c r="G16" s="1643">
        <v>1585</v>
      </c>
      <c r="H16" s="1643">
        <v>1510</v>
      </c>
      <c r="I16" s="1643">
        <v>1680</v>
      </c>
      <c r="J16" s="1643">
        <v>1655</v>
      </c>
      <c r="K16" s="1643">
        <v>1600</v>
      </c>
      <c r="L16" s="1643">
        <v>1835</v>
      </c>
      <c r="M16" s="1643">
        <v>1810</v>
      </c>
      <c r="N16" s="1643">
        <v>1715</v>
      </c>
      <c r="O16" s="1643">
        <v>1740</v>
      </c>
    </row>
    <row r="17" spans="1:15" x14ac:dyDescent="0.25">
      <c r="A17" s="3763"/>
      <c r="B17" s="1642"/>
      <c r="C17" s="400" t="s">
        <v>150</v>
      </c>
      <c r="D17" s="509">
        <v>0.81469069277639472</v>
      </c>
      <c r="E17" s="509">
        <v>0.84252827096446059</v>
      </c>
      <c r="F17" s="509">
        <v>0.81734280497546508</v>
      </c>
      <c r="G17" s="509">
        <v>0.85533780577246643</v>
      </c>
      <c r="H17" s="509">
        <v>0.84470622438653475</v>
      </c>
      <c r="I17" s="509">
        <v>0.87403482447091185</v>
      </c>
      <c r="J17" s="509">
        <v>0.84877407966173013</v>
      </c>
      <c r="K17" s="509">
        <v>0.82797868487764503</v>
      </c>
      <c r="L17" s="509">
        <v>0.82420674157303375</v>
      </c>
      <c r="M17" s="509">
        <v>0.83075495191667093</v>
      </c>
      <c r="N17" s="509">
        <v>0.81015422281249849</v>
      </c>
      <c r="O17" s="509">
        <v>0.79963235294117652</v>
      </c>
    </row>
    <row r="18" spans="1:15" x14ac:dyDescent="0.25">
      <c r="A18" s="3765" t="s">
        <v>1063</v>
      </c>
      <c r="B18" s="1647" t="s">
        <v>400</v>
      </c>
      <c r="C18" s="1647" t="s">
        <v>151</v>
      </c>
      <c r="D18" s="1648">
        <v>1335</v>
      </c>
      <c r="E18" s="1648">
        <v>1475</v>
      </c>
      <c r="F18" s="1648">
        <v>1225</v>
      </c>
      <c r="G18" s="1648">
        <v>1190</v>
      </c>
      <c r="H18" s="1648">
        <v>1090</v>
      </c>
      <c r="I18" s="1648">
        <v>1210</v>
      </c>
      <c r="J18" s="1648">
        <v>1225</v>
      </c>
      <c r="K18" s="1648">
        <v>1130</v>
      </c>
      <c r="L18" s="1648">
        <v>1335</v>
      </c>
      <c r="M18" s="1648">
        <v>1340</v>
      </c>
      <c r="N18" s="1648">
        <v>1225</v>
      </c>
      <c r="O18" s="1648">
        <v>1305</v>
      </c>
    </row>
    <row r="19" spans="1:15" x14ac:dyDescent="0.25">
      <c r="A19" s="3765"/>
      <c r="B19" s="1647"/>
      <c r="C19" s="1647" t="s">
        <v>150</v>
      </c>
      <c r="D19" s="1646">
        <v>0.84443273179930256</v>
      </c>
      <c r="E19" s="1646">
        <v>0.88445023355805263</v>
      </c>
      <c r="F19" s="1646">
        <v>0.86251954748453807</v>
      </c>
      <c r="G19" s="1646">
        <v>0.87371081009608331</v>
      </c>
      <c r="H19" s="1646">
        <v>0.86651526220499941</v>
      </c>
      <c r="I19" s="1646">
        <v>0.8621099279429234</v>
      </c>
      <c r="J19" s="1646">
        <v>0.84460333626954409</v>
      </c>
      <c r="K19" s="1646">
        <v>0.81721558185975174</v>
      </c>
      <c r="L19" s="1646">
        <v>0.84621283175745909</v>
      </c>
      <c r="M19" s="1646">
        <v>0.82589643893106224</v>
      </c>
      <c r="N19" s="1646">
        <v>0.81604655029093931</v>
      </c>
      <c r="O19" s="1646">
        <v>0.79975505205143904</v>
      </c>
    </row>
    <row r="20" spans="1:15" x14ac:dyDescent="0.25">
      <c r="A20" s="3765"/>
      <c r="B20" s="1647" t="s">
        <v>401</v>
      </c>
      <c r="C20" s="1647" t="s">
        <v>151</v>
      </c>
      <c r="D20" s="1648">
        <v>245</v>
      </c>
      <c r="E20" s="1648">
        <v>195</v>
      </c>
      <c r="F20" s="1648">
        <v>195</v>
      </c>
      <c r="G20" s="1648">
        <v>170</v>
      </c>
      <c r="H20" s="1648">
        <v>170</v>
      </c>
      <c r="I20" s="1648">
        <v>195</v>
      </c>
      <c r="J20" s="1648">
        <v>225</v>
      </c>
      <c r="K20" s="1648">
        <v>255</v>
      </c>
      <c r="L20" s="1648">
        <v>245</v>
      </c>
      <c r="M20" s="1648">
        <v>280</v>
      </c>
      <c r="N20" s="1648">
        <v>275</v>
      </c>
      <c r="O20" s="1648">
        <v>325</v>
      </c>
    </row>
    <row r="21" spans="1:15" ht="16.5" customHeight="1" x14ac:dyDescent="0.25">
      <c r="A21" s="3765"/>
      <c r="B21" s="1647"/>
      <c r="C21" s="1647" t="s">
        <v>150</v>
      </c>
      <c r="D21" s="1646">
        <v>0.15556726820069741</v>
      </c>
      <c r="E21" s="1646">
        <v>0.11554976644194744</v>
      </c>
      <c r="F21" s="1646">
        <v>0.13748045251546187</v>
      </c>
      <c r="G21" s="1646">
        <v>0.12628918990391677</v>
      </c>
      <c r="H21" s="1646">
        <v>0.13348473779500047</v>
      </c>
      <c r="I21" s="1646">
        <v>0.1378900720570766</v>
      </c>
      <c r="J21" s="1646">
        <v>0.15539666373045585</v>
      </c>
      <c r="K21" s="1646">
        <v>0.18278441814024832</v>
      </c>
      <c r="L21" s="1646">
        <v>0.15378716824254102</v>
      </c>
      <c r="M21" s="1646">
        <v>0.17410356106893785</v>
      </c>
      <c r="N21" s="1646">
        <v>0.18395344970906066</v>
      </c>
      <c r="O21" s="1646">
        <v>0.20024494794856093</v>
      </c>
    </row>
    <row r="22" spans="1:15" x14ac:dyDescent="0.25">
      <c r="A22" s="3765"/>
      <c r="B22" s="1649" t="s">
        <v>1040</v>
      </c>
      <c r="C22" s="1649" t="s">
        <v>151</v>
      </c>
      <c r="D22" s="1650">
        <v>165</v>
      </c>
      <c r="E22" s="1650">
        <v>110</v>
      </c>
      <c r="F22" s="1650">
        <v>115</v>
      </c>
      <c r="G22" s="1650">
        <v>100</v>
      </c>
      <c r="H22" s="1650">
        <v>100</v>
      </c>
      <c r="I22" s="1650">
        <v>100</v>
      </c>
      <c r="J22" s="1650">
        <v>115</v>
      </c>
      <c r="K22" s="1650">
        <v>125</v>
      </c>
      <c r="L22" s="1650">
        <v>115</v>
      </c>
      <c r="M22" s="1650">
        <v>165</v>
      </c>
      <c r="N22" s="1650">
        <v>145</v>
      </c>
      <c r="O22" s="1650">
        <v>185</v>
      </c>
    </row>
    <row r="23" spans="1:15" x14ac:dyDescent="0.25">
      <c r="A23" s="3765"/>
      <c r="B23" s="1649"/>
      <c r="C23" s="1649" t="s">
        <v>150</v>
      </c>
      <c r="D23" s="1651">
        <v>0.10511872031567834</v>
      </c>
      <c r="E23" s="1651">
        <v>6.6213909693291204E-2</v>
      </c>
      <c r="F23" s="1651">
        <v>7.9950972795536826E-2</v>
      </c>
      <c r="G23" s="1651">
        <v>7.2811682778479714E-2</v>
      </c>
      <c r="H23" s="1651">
        <v>7.8566210335736755E-2</v>
      </c>
      <c r="I23" s="1651">
        <v>7.101143096960516E-2</v>
      </c>
      <c r="J23" s="1651">
        <v>7.8211021801365341E-2</v>
      </c>
      <c r="K23" s="1651">
        <v>9.0686771047376505E-2</v>
      </c>
      <c r="L23" s="1651">
        <v>7.3062688534563616E-2</v>
      </c>
      <c r="M23" s="1651">
        <v>0.10116027896068629</v>
      </c>
      <c r="N23" s="1651">
        <v>9.8021612635078956E-2</v>
      </c>
      <c r="O23" s="1651">
        <v>0.1132884262094305</v>
      </c>
    </row>
    <row r="24" spans="1:15" ht="15.75" customHeight="1" x14ac:dyDescent="0.25">
      <c r="A24" s="3765"/>
      <c r="B24" s="1649" t="s">
        <v>1039</v>
      </c>
      <c r="C24" s="1649" t="s">
        <v>151</v>
      </c>
      <c r="D24" s="1650">
        <v>40</v>
      </c>
      <c r="E24" s="1650">
        <v>35</v>
      </c>
      <c r="F24" s="1650">
        <v>50</v>
      </c>
      <c r="G24" s="1650">
        <v>40</v>
      </c>
      <c r="H24" s="1650">
        <v>40</v>
      </c>
      <c r="I24" s="1650">
        <v>60</v>
      </c>
      <c r="J24" s="1650">
        <v>60</v>
      </c>
      <c r="K24" s="1650">
        <v>75</v>
      </c>
      <c r="L24" s="1650">
        <v>75</v>
      </c>
      <c r="M24" s="1650">
        <v>65</v>
      </c>
      <c r="N24" s="1650">
        <v>75</v>
      </c>
      <c r="O24" s="1650">
        <v>75</v>
      </c>
    </row>
    <row r="25" spans="1:15" x14ac:dyDescent="0.25">
      <c r="A25" s="3765"/>
      <c r="B25" s="1649"/>
      <c r="C25" s="1649" t="s">
        <v>150</v>
      </c>
      <c r="D25" s="1651">
        <v>2.3957783412591156E-2</v>
      </c>
      <c r="E25" s="1651">
        <v>2.0273640361807458E-2</v>
      </c>
      <c r="F25" s="1651">
        <v>3.4988236288584267E-2</v>
      </c>
      <c r="G25" s="1651">
        <v>2.7767167161284634E-2</v>
      </c>
      <c r="H25" s="1651">
        <v>3.0699107454816885E-2</v>
      </c>
      <c r="I25" s="1651">
        <v>4.1505729711273767E-2</v>
      </c>
      <c r="J25" s="1651">
        <v>3.9693900022021576E-2</v>
      </c>
      <c r="K25" s="1651">
        <v>5.4242757502966463E-2</v>
      </c>
      <c r="L25" s="1651">
        <v>4.6598139369819269E-2</v>
      </c>
      <c r="M25" s="1651">
        <v>4.0609763624020245E-2</v>
      </c>
      <c r="N25" s="1651">
        <v>5.0753117206982529E-2</v>
      </c>
      <c r="O25" s="1651">
        <v>4.5927740355174523E-2</v>
      </c>
    </row>
    <row r="26" spans="1:15" x14ac:dyDescent="0.25">
      <c r="A26" s="3765"/>
      <c r="B26" s="1649" t="s">
        <v>1041</v>
      </c>
      <c r="C26" s="1649" t="s">
        <v>151</v>
      </c>
      <c r="D26" s="1650">
        <v>30</v>
      </c>
      <c r="E26" s="1650">
        <v>35</v>
      </c>
      <c r="F26" s="1650">
        <v>20</v>
      </c>
      <c r="G26" s="1650">
        <v>20</v>
      </c>
      <c r="H26" s="1650">
        <v>25</v>
      </c>
      <c r="I26" s="1650">
        <v>25</v>
      </c>
      <c r="J26" s="1650">
        <v>45</v>
      </c>
      <c r="K26" s="1650">
        <v>40</v>
      </c>
      <c r="L26" s="1650">
        <v>40</v>
      </c>
      <c r="M26" s="1650">
        <v>35</v>
      </c>
      <c r="N26" s="1650">
        <v>35</v>
      </c>
      <c r="O26" s="1650">
        <v>40</v>
      </c>
    </row>
    <row r="27" spans="1:15" x14ac:dyDescent="0.25">
      <c r="A27" s="3765"/>
      <c r="B27" s="1649"/>
      <c r="C27" s="1649" t="s">
        <v>150</v>
      </c>
      <c r="D27" s="1651">
        <v>2.005276883452526E-2</v>
      </c>
      <c r="E27" s="1651">
        <v>2.2370913709312008E-2</v>
      </c>
      <c r="F27" s="1651">
        <v>1.5377354503317786E-2</v>
      </c>
      <c r="G27" s="1651">
        <v>1.6403196897129258E-2</v>
      </c>
      <c r="H27" s="1651">
        <v>1.8922910777244863E-2</v>
      </c>
      <c r="I27" s="1651">
        <v>1.707176543394294E-2</v>
      </c>
      <c r="J27" s="1651">
        <v>3.0830213609337152E-2</v>
      </c>
      <c r="K27" s="1651">
        <v>2.9534338552368828E-2</v>
      </c>
      <c r="L27" s="1651">
        <v>2.5254125579862612E-2</v>
      </c>
      <c r="M27" s="1651">
        <v>2.1940381410849842E-2</v>
      </c>
      <c r="N27" s="1651">
        <v>2.327514546965918E-2</v>
      </c>
      <c r="O27" s="1651">
        <v>2.4494794856093082E-2</v>
      </c>
    </row>
    <row r="28" spans="1:15" x14ac:dyDescent="0.25">
      <c r="A28" s="3765"/>
      <c r="B28" s="1649" t="s">
        <v>1042</v>
      </c>
      <c r="C28" s="1649" t="s">
        <v>151</v>
      </c>
      <c r="D28" s="1650">
        <v>10</v>
      </c>
      <c r="E28" s="1650">
        <v>10</v>
      </c>
      <c r="F28" s="1650">
        <v>10</v>
      </c>
      <c r="G28" s="1650">
        <v>15</v>
      </c>
      <c r="H28" s="1650">
        <v>5</v>
      </c>
      <c r="I28" s="1650">
        <v>10</v>
      </c>
      <c r="J28" s="1650">
        <v>10</v>
      </c>
      <c r="K28" s="1650">
        <v>10</v>
      </c>
      <c r="L28" s="1650">
        <v>15</v>
      </c>
      <c r="M28" s="1650">
        <v>15</v>
      </c>
      <c r="N28" s="1650">
        <v>20</v>
      </c>
      <c r="O28" s="1650">
        <v>25</v>
      </c>
    </row>
    <row r="29" spans="1:15" x14ac:dyDescent="0.25">
      <c r="A29" s="3765"/>
      <c r="B29" s="1649"/>
      <c r="C29" s="1649" t="s">
        <v>150</v>
      </c>
      <c r="D29" s="1651">
        <v>6.4379956379026571E-3</v>
      </c>
      <c r="E29" s="1651">
        <v>6.6913026775367503E-3</v>
      </c>
      <c r="F29" s="1651">
        <v>7.1638889280229911E-3</v>
      </c>
      <c r="G29" s="1651">
        <v>9.3071430670231842E-3</v>
      </c>
      <c r="H29" s="1651">
        <v>5.2965092272019825E-3</v>
      </c>
      <c r="I29" s="1651">
        <v>8.3011459422547545E-3</v>
      </c>
      <c r="J29" s="1651">
        <v>6.6615282977317766E-3</v>
      </c>
      <c r="K29" s="1651">
        <v>8.3205510375365388E-3</v>
      </c>
      <c r="L29" s="1651">
        <v>8.8722147582955217E-3</v>
      </c>
      <c r="M29" s="1651">
        <v>1.0393137073381473E-2</v>
      </c>
      <c r="N29" s="1651">
        <v>1.190357439733998E-2</v>
      </c>
      <c r="O29" s="1651">
        <v>1.653398652786283E-2</v>
      </c>
    </row>
    <row r="30" spans="1:15" x14ac:dyDescent="0.25">
      <c r="A30" s="3766" t="s">
        <v>1133</v>
      </c>
      <c r="B30" s="194"/>
      <c r="C30" s="1653" t="s">
        <v>151</v>
      </c>
      <c r="D30" s="1654">
        <v>2340</v>
      </c>
      <c r="E30" s="1654">
        <v>2425</v>
      </c>
      <c r="F30" s="1654">
        <v>2105</v>
      </c>
      <c r="G30" s="1654">
        <v>1855</v>
      </c>
      <c r="H30" s="1654">
        <v>1790</v>
      </c>
      <c r="I30" s="1654">
        <v>1920</v>
      </c>
      <c r="J30" s="1654">
        <v>1950</v>
      </c>
      <c r="K30" s="1654">
        <v>1935</v>
      </c>
      <c r="L30" s="1654">
        <v>2225</v>
      </c>
      <c r="M30" s="1654">
        <v>2175</v>
      </c>
      <c r="N30" s="1654">
        <v>2115</v>
      </c>
      <c r="O30" s="1654">
        <v>2175</v>
      </c>
    </row>
    <row r="31" spans="1:15" x14ac:dyDescent="0.25">
      <c r="A31" s="3766"/>
      <c r="B31" s="194"/>
      <c r="C31" s="1653"/>
      <c r="D31" s="1655"/>
      <c r="E31" s="1655"/>
      <c r="F31" s="1655"/>
      <c r="G31" s="1655"/>
      <c r="H31" s="1655"/>
      <c r="I31" s="1655"/>
      <c r="J31" s="1655"/>
      <c r="K31" s="1655"/>
      <c r="L31" s="1655"/>
      <c r="M31" s="1655"/>
      <c r="N31" s="1655"/>
      <c r="O31" s="1655"/>
    </row>
    <row r="33" spans="1:2"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7D5C3865-94F4-40DD-ACDF-49F073DA71A9}"/>
    <hyperlink ref="A36" location="Index!A1" display="Back to index" xr:uid="{F920962D-35DF-467F-A574-ACDA012FB0BD}"/>
    <hyperlink ref="A37" location="Index!A1" display="Back to index" xr:uid="{A759696E-C88B-4A17-BADF-15B977821604}"/>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D5CED-B57A-4F01-93FB-DFCE55B0C3CE}">
  <dimension ref="A1:O38"/>
  <sheetViews>
    <sheetView showGridLines="0" zoomScaleNormal="100" workbookViewId="0">
      <selection activeCell="A34" sqref="A34:A38"/>
    </sheetView>
  </sheetViews>
  <sheetFormatPr defaultColWidth="12.85546875" defaultRowHeight="15" x14ac:dyDescent="0.25"/>
  <cols>
    <col min="1" max="1" width="31.85546875" style="38" customWidth="1"/>
    <col min="2" max="2" width="10.85546875" style="23" customWidth="1"/>
    <col min="3" max="3" width="4.85546875" style="23" customWidth="1"/>
    <col min="4" max="15" width="10.85546875" style="23" customWidth="1"/>
    <col min="16" max="16384" width="12.85546875" style="23"/>
  </cols>
  <sheetData>
    <row r="1" spans="1:15" s="25" customFormat="1" x14ac:dyDescent="0.25">
      <c r="A1" s="1639" t="s">
        <v>1134</v>
      </c>
    </row>
    <row r="3" spans="1:15" x14ac:dyDescent="0.25">
      <c r="A3" s="1608"/>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6" t="s">
        <v>1124</v>
      </c>
      <c r="B4" s="1642" t="s">
        <v>1021</v>
      </c>
      <c r="C4" s="400" t="s">
        <v>151</v>
      </c>
      <c r="D4" s="1643">
        <v>2165</v>
      </c>
      <c r="E4" s="1643">
        <v>2435</v>
      </c>
      <c r="F4" s="1643">
        <v>2845</v>
      </c>
      <c r="G4" s="1643">
        <v>3145</v>
      </c>
      <c r="H4" s="1643">
        <v>3485</v>
      </c>
      <c r="I4" s="1643">
        <v>3655</v>
      </c>
      <c r="J4" s="1643">
        <v>3770</v>
      </c>
      <c r="K4" s="1643">
        <v>3905</v>
      </c>
      <c r="L4" s="1643">
        <v>4160</v>
      </c>
      <c r="M4" s="1643">
        <v>3885</v>
      </c>
      <c r="N4" s="1643">
        <v>3535</v>
      </c>
      <c r="O4" s="1643">
        <v>3420</v>
      </c>
    </row>
    <row r="5" spans="1:15" x14ac:dyDescent="0.25">
      <c r="A5" s="3766"/>
      <c r="B5" s="1642"/>
      <c r="C5" s="400" t="s">
        <v>150</v>
      </c>
      <c r="D5" s="509">
        <v>0.88504024352420241</v>
      </c>
      <c r="E5" s="509">
        <v>0.8731856045648364</v>
      </c>
      <c r="F5" s="509">
        <v>0.89528939114129935</v>
      </c>
      <c r="G5" s="509">
        <v>0.86507244423293295</v>
      </c>
      <c r="H5" s="509">
        <v>0.89767377136628246</v>
      </c>
      <c r="I5" s="509">
        <v>0.89401104291176681</v>
      </c>
      <c r="J5" s="509">
        <v>0.89504759237857467</v>
      </c>
      <c r="K5" s="509">
        <v>0.89321079171585716</v>
      </c>
      <c r="L5" s="509">
        <v>0.90543086643227622</v>
      </c>
      <c r="M5" s="509">
        <v>0.90185318501660439</v>
      </c>
      <c r="N5" s="509">
        <v>0.9085349244771993</v>
      </c>
      <c r="O5" s="509">
        <v>0.89687745998425616</v>
      </c>
    </row>
    <row r="6" spans="1:15" x14ac:dyDescent="0.25">
      <c r="A6" s="3766"/>
      <c r="B6" s="1642" t="s">
        <v>1019</v>
      </c>
      <c r="C6" s="400" t="s">
        <v>151</v>
      </c>
      <c r="D6" s="1656">
        <v>280</v>
      </c>
      <c r="E6" s="1656">
        <v>355</v>
      </c>
      <c r="F6" s="1656">
        <v>335</v>
      </c>
      <c r="G6" s="1656">
        <v>490</v>
      </c>
      <c r="H6" s="1656">
        <v>395</v>
      </c>
      <c r="I6" s="1656">
        <v>435</v>
      </c>
      <c r="J6" s="1656">
        <v>440</v>
      </c>
      <c r="K6" s="1656">
        <v>465</v>
      </c>
      <c r="L6" s="1656">
        <v>435</v>
      </c>
      <c r="M6" s="1656">
        <v>425</v>
      </c>
      <c r="N6" s="1656">
        <v>355</v>
      </c>
      <c r="O6" s="1656">
        <v>395</v>
      </c>
    </row>
    <row r="7" spans="1:15" x14ac:dyDescent="0.25">
      <c r="A7" s="3766"/>
      <c r="B7" s="1642"/>
      <c r="C7" s="400" t="s">
        <v>150</v>
      </c>
      <c r="D7" s="509">
        <v>0.11495975647579765</v>
      </c>
      <c r="E7" s="509">
        <v>0.12681439543516354</v>
      </c>
      <c r="F7" s="509">
        <v>0.10471060885870064</v>
      </c>
      <c r="G7" s="509">
        <v>0.13492755576706711</v>
      </c>
      <c r="H7" s="509">
        <v>0.10232622863371756</v>
      </c>
      <c r="I7" s="509">
        <v>0.10598895708823322</v>
      </c>
      <c r="J7" s="509">
        <v>0.10495240762142523</v>
      </c>
      <c r="K7" s="509">
        <v>0.1067892082841428</v>
      </c>
      <c r="L7" s="509">
        <v>9.4569133567723729E-2</v>
      </c>
      <c r="M7" s="509">
        <v>9.8146814983395642E-2</v>
      </c>
      <c r="N7" s="509">
        <v>9.146507552280074E-2</v>
      </c>
      <c r="O7" s="509">
        <v>0.10312254001574389</v>
      </c>
    </row>
    <row r="8" spans="1:15" x14ac:dyDescent="0.25">
      <c r="A8" s="3765" t="s">
        <v>1061</v>
      </c>
      <c r="B8" s="1644" t="s">
        <v>318</v>
      </c>
      <c r="C8" s="1644" t="s">
        <v>151</v>
      </c>
      <c r="D8" s="1645">
        <v>1605</v>
      </c>
      <c r="E8" s="1645">
        <v>1900</v>
      </c>
      <c r="F8" s="1645">
        <v>2230</v>
      </c>
      <c r="G8" s="1645">
        <v>2515</v>
      </c>
      <c r="H8" s="1645">
        <v>2640</v>
      </c>
      <c r="I8" s="1645">
        <v>2835</v>
      </c>
      <c r="J8" s="1645">
        <v>2940</v>
      </c>
      <c r="K8" s="1645">
        <v>3015</v>
      </c>
      <c r="L8" s="1645">
        <v>3170</v>
      </c>
      <c r="M8" s="1645">
        <v>2980</v>
      </c>
      <c r="N8" s="1645">
        <v>2655</v>
      </c>
      <c r="O8" s="1645">
        <v>2535</v>
      </c>
    </row>
    <row r="9" spans="1:15" x14ac:dyDescent="0.25">
      <c r="A9" s="3765"/>
      <c r="B9" s="1644"/>
      <c r="C9" s="1644" t="s">
        <v>150</v>
      </c>
      <c r="D9" s="1646">
        <v>0.65621166593280611</v>
      </c>
      <c r="E9" s="1646">
        <v>0.68030585868267346</v>
      </c>
      <c r="F9" s="1646">
        <v>0.70090952849866439</v>
      </c>
      <c r="G9" s="1646">
        <v>0.69164917570099127</v>
      </c>
      <c r="H9" s="1646">
        <v>0.68021893916552634</v>
      </c>
      <c r="I9" s="1646">
        <v>0.69359956356768737</v>
      </c>
      <c r="J9" s="1646">
        <v>0.69800731387238923</v>
      </c>
      <c r="K9" s="1646">
        <v>0.68928744657679675</v>
      </c>
      <c r="L9" s="1646">
        <v>0.68930579246005508</v>
      </c>
      <c r="M9" s="1646">
        <v>0.69220691737706441</v>
      </c>
      <c r="N9" s="1646">
        <v>0.68187401388653335</v>
      </c>
      <c r="O9" s="1646">
        <v>0.66526757607555087</v>
      </c>
    </row>
    <row r="10" spans="1:15" x14ac:dyDescent="0.25">
      <c r="A10" s="3765"/>
      <c r="B10" s="1644" t="s">
        <v>1065</v>
      </c>
      <c r="C10" s="1644" t="s">
        <v>151</v>
      </c>
      <c r="D10" s="1645">
        <v>435</v>
      </c>
      <c r="E10" s="1645">
        <v>450</v>
      </c>
      <c r="F10" s="1645">
        <v>470</v>
      </c>
      <c r="G10" s="1645">
        <v>540</v>
      </c>
      <c r="H10" s="1645">
        <v>575</v>
      </c>
      <c r="I10" s="1645">
        <v>575</v>
      </c>
      <c r="J10" s="1645">
        <v>550</v>
      </c>
      <c r="K10" s="1645">
        <v>495</v>
      </c>
      <c r="L10" s="1645">
        <v>445</v>
      </c>
      <c r="M10" s="1645">
        <v>325</v>
      </c>
      <c r="N10" s="1645">
        <v>280</v>
      </c>
      <c r="O10" s="1645">
        <v>220</v>
      </c>
    </row>
    <row r="11" spans="1:15" x14ac:dyDescent="0.25">
      <c r="A11" s="3765"/>
      <c r="B11" s="1644"/>
      <c r="C11" s="1644" t="s">
        <v>150</v>
      </c>
      <c r="D11" s="1646">
        <v>0.17707623988679386</v>
      </c>
      <c r="E11" s="1646">
        <v>0.16122095258535049</v>
      </c>
      <c r="F11" s="1646">
        <v>0.14729894260626636</v>
      </c>
      <c r="G11" s="1646">
        <v>0.14850036173976192</v>
      </c>
      <c r="H11" s="1646">
        <v>0.14862918209626005</v>
      </c>
      <c r="I11" s="1646">
        <v>0.14101852146322252</v>
      </c>
      <c r="J11" s="1646">
        <v>0.13070046583814082</v>
      </c>
      <c r="K11" s="1646">
        <v>0.1133807392764645</v>
      </c>
      <c r="L11" s="1646">
        <v>9.6277021617293845E-2</v>
      </c>
      <c r="M11" s="1646">
        <v>7.5580125897191694E-2</v>
      </c>
      <c r="N11" s="1646">
        <v>7.2094851909526816E-2</v>
      </c>
      <c r="O11" s="1646">
        <v>5.8237145855194121E-2</v>
      </c>
    </row>
    <row r="12" spans="1:15" x14ac:dyDescent="0.25">
      <c r="A12" s="3765"/>
      <c r="B12" s="1644" t="s">
        <v>1066</v>
      </c>
      <c r="C12" s="1644" t="s">
        <v>151</v>
      </c>
      <c r="D12" s="1645">
        <v>405</v>
      </c>
      <c r="E12" s="1645">
        <v>440</v>
      </c>
      <c r="F12" s="1645">
        <v>480</v>
      </c>
      <c r="G12" s="1645">
        <v>580</v>
      </c>
      <c r="H12" s="1645">
        <v>665</v>
      </c>
      <c r="I12" s="1645">
        <v>675</v>
      </c>
      <c r="J12" s="1645">
        <v>720</v>
      </c>
      <c r="K12" s="1645">
        <v>860</v>
      </c>
      <c r="L12" s="1645">
        <v>985</v>
      </c>
      <c r="M12" s="1645">
        <v>1000</v>
      </c>
      <c r="N12" s="1645">
        <v>955</v>
      </c>
      <c r="O12" s="1645">
        <v>1055</v>
      </c>
    </row>
    <row r="13" spans="1:15" x14ac:dyDescent="0.25">
      <c r="A13" s="3765"/>
      <c r="B13" s="1644"/>
      <c r="C13" s="1644" t="s">
        <v>150</v>
      </c>
      <c r="D13" s="1646">
        <v>0.16671209418040003</v>
      </c>
      <c r="E13" s="1646">
        <v>0.15847318873197622</v>
      </c>
      <c r="F13" s="1646">
        <v>0.15179152889506917</v>
      </c>
      <c r="G13" s="1646">
        <v>0.1598504625592469</v>
      </c>
      <c r="H13" s="1646">
        <v>0.17115187873821361</v>
      </c>
      <c r="I13" s="1646">
        <v>0.16538191496909013</v>
      </c>
      <c r="J13" s="1646">
        <v>0.17129222028946986</v>
      </c>
      <c r="K13" s="1646">
        <v>0.19733181414673878</v>
      </c>
      <c r="L13" s="1646">
        <v>0.21441718592265116</v>
      </c>
      <c r="M13" s="1646">
        <v>0.23221295672574388</v>
      </c>
      <c r="N13" s="1646">
        <v>0.24603113420393982</v>
      </c>
      <c r="O13" s="1646">
        <v>0.276495278069255</v>
      </c>
    </row>
    <row r="14" spans="1:15" x14ac:dyDescent="0.25">
      <c r="A14" s="3766" t="s">
        <v>1062</v>
      </c>
      <c r="B14" s="1642" t="s">
        <v>441</v>
      </c>
      <c r="C14" s="1642" t="s">
        <v>151</v>
      </c>
      <c r="D14" s="1643">
        <v>395</v>
      </c>
      <c r="E14" s="1643">
        <v>440</v>
      </c>
      <c r="F14" s="1643">
        <v>465</v>
      </c>
      <c r="G14" s="1643">
        <v>570</v>
      </c>
      <c r="H14" s="1643">
        <v>605</v>
      </c>
      <c r="I14" s="1643">
        <v>650</v>
      </c>
      <c r="J14" s="1643">
        <v>705</v>
      </c>
      <c r="K14" s="1643">
        <v>745</v>
      </c>
      <c r="L14" s="1643">
        <v>740</v>
      </c>
      <c r="M14" s="1643">
        <v>700</v>
      </c>
      <c r="N14" s="1643">
        <v>665</v>
      </c>
      <c r="O14" s="1643">
        <v>695</v>
      </c>
    </row>
    <row r="15" spans="1:15" x14ac:dyDescent="0.25">
      <c r="A15" s="3766"/>
      <c r="B15" s="1642"/>
      <c r="C15" s="1642" t="s">
        <v>150</v>
      </c>
      <c r="D15" s="509">
        <v>0.16180281755644454</v>
      </c>
      <c r="E15" s="509">
        <v>0.15769667965285478</v>
      </c>
      <c r="F15" s="509">
        <v>0.14607456299184085</v>
      </c>
      <c r="G15" s="509">
        <v>0.15674197639201037</v>
      </c>
      <c r="H15" s="509">
        <v>0.1564064702501978</v>
      </c>
      <c r="I15" s="509">
        <v>0.15954977016358873</v>
      </c>
      <c r="J15" s="509">
        <v>0.16749052542650411</v>
      </c>
      <c r="K15" s="509">
        <v>0.17070731573358719</v>
      </c>
      <c r="L15" s="509">
        <v>0.16072874141517893</v>
      </c>
      <c r="M15" s="509">
        <v>0.16242595990801606</v>
      </c>
      <c r="N15" s="509">
        <v>0.17114818298154458</v>
      </c>
      <c r="O15" s="509">
        <v>0.18179433368310596</v>
      </c>
    </row>
    <row r="16" spans="1:15" x14ac:dyDescent="0.25">
      <c r="A16" s="3766"/>
      <c r="B16" s="1642" t="s">
        <v>440</v>
      </c>
      <c r="C16" s="400" t="s">
        <v>151</v>
      </c>
      <c r="D16" s="1643">
        <v>2050</v>
      </c>
      <c r="E16" s="1643">
        <v>2350</v>
      </c>
      <c r="F16" s="1643">
        <v>2710</v>
      </c>
      <c r="G16" s="1643">
        <v>3065</v>
      </c>
      <c r="H16" s="1643">
        <v>3275</v>
      </c>
      <c r="I16" s="1643">
        <v>3435</v>
      </c>
      <c r="J16" s="1643">
        <v>3510</v>
      </c>
      <c r="K16" s="1643">
        <v>3625</v>
      </c>
      <c r="L16" s="1643">
        <v>3855</v>
      </c>
      <c r="M16" s="1643">
        <v>3605</v>
      </c>
      <c r="N16" s="1643">
        <v>3225</v>
      </c>
      <c r="O16" s="1643">
        <v>3120</v>
      </c>
    </row>
    <row r="17" spans="1:15" x14ac:dyDescent="0.25">
      <c r="A17" s="3766"/>
      <c r="B17" s="1642"/>
      <c r="C17" s="400" t="s">
        <v>150</v>
      </c>
      <c r="D17" s="509">
        <v>0.83819718244355546</v>
      </c>
      <c r="E17" s="509">
        <v>0.84230332034714528</v>
      </c>
      <c r="F17" s="509">
        <v>0.85392543700815915</v>
      </c>
      <c r="G17" s="509">
        <v>0.84325802360798963</v>
      </c>
      <c r="H17" s="509">
        <v>0.84359352974980217</v>
      </c>
      <c r="I17" s="509">
        <v>0.84045022983641127</v>
      </c>
      <c r="J17" s="509">
        <v>0.83250947457349589</v>
      </c>
      <c r="K17" s="509">
        <v>0.82929268426641289</v>
      </c>
      <c r="L17" s="509">
        <v>0.8392712585848211</v>
      </c>
      <c r="M17" s="509">
        <v>0.83757404009198388</v>
      </c>
      <c r="N17" s="509">
        <v>0.82885181701845534</v>
      </c>
      <c r="O17" s="509">
        <v>0.81820566631689406</v>
      </c>
    </row>
    <row r="18" spans="1:15" x14ac:dyDescent="0.25">
      <c r="A18" s="3765" t="s">
        <v>1063</v>
      </c>
      <c r="B18" s="1647" t="s">
        <v>400</v>
      </c>
      <c r="C18" s="1647" t="s">
        <v>151</v>
      </c>
      <c r="D18" s="1648">
        <v>1345</v>
      </c>
      <c r="E18" s="1648">
        <v>1570</v>
      </c>
      <c r="F18" s="1648">
        <v>1815</v>
      </c>
      <c r="G18" s="1648">
        <v>2025</v>
      </c>
      <c r="H18" s="1648">
        <v>2085</v>
      </c>
      <c r="I18" s="1648">
        <v>2180</v>
      </c>
      <c r="J18" s="1648">
        <v>2265</v>
      </c>
      <c r="K18" s="1648">
        <v>2245</v>
      </c>
      <c r="L18" s="1648">
        <v>2415</v>
      </c>
      <c r="M18" s="1648">
        <v>2180</v>
      </c>
      <c r="N18" s="1648">
        <v>1825</v>
      </c>
      <c r="O18" s="1648">
        <v>1780</v>
      </c>
    </row>
    <row r="19" spans="1:15" x14ac:dyDescent="0.25">
      <c r="A19" s="3765"/>
      <c r="B19" s="1647"/>
      <c r="C19" s="452" t="s">
        <v>150</v>
      </c>
      <c r="D19" s="1646">
        <v>0.8693732490539583</v>
      </c>
      <c r="E19" s="1646">
        <v>0.85913566632022431</v>
      </c>
      <c r="F19" s="1646">
        <v>0.84160317740184298</v>
      </c>
      <c r="G19" s="1646">
        <v>0.82946639060289862</v>
      </c>
      <c r="H19" s="1646">
        <v>0.81354199985957143</v>
      </c>
      <c r="I19" s="1646">
        <v>0.79613257246403291</v>
      </c>
      <c r="J19" s="1646">
        <v>0.79168225704364481</v>
      </c>
      <c r="K19" s="1646">
        <v>0.76390594751650964</v>
      </c>
      <c r="L19" s="1646">
        <v>0.77748598311529293</v>
      </c>
      <c r="M19" s="1646">
        <v>0.75130737542444459</v>
      </c>
      <c r="N19" s="1646">
        <v>0.70265886957593682</v>
      </c>
      <c r="O19" s="1646">
        <v>0.71497390606182254</v>
      </c>
    </row>
    <row r="20" spans="1:15" x14ac:dyDescent="0.25">
      <c r="A20" s="3765"/>
      <c r="B20" s="1647" t="s">
        <v>401</v>
      </c>
      <c r="C20" s="1647" t="s">
        <v>151</v>
      </c>
      <c r="D20" s="1648">
        <v>200</v>
      </c>
      <c r="E20" s="1648">
        <v>260</v>
      </c>
      <c r="F20" s="1648">
        <v>340</v>
      </c>
      <c r="G20" s="1648">
        <v>415</v>
      </c>
      <c r="H20" s="1648">
        <v>480</v>
      </c>
      <c r="I20" s="1648">
        <v>560</v>
      </c>
      <c r="J20" s="1648">
        <v>595</v>
      </c>
      <c r="K20" s="1648">
        <v>695</v>
      </c>
      <c r="L20" s="1648">
        <v>690</v>
      </c>
      <c r="M20" s="1648">
        <v>720</v>
      </c>
      <c r="N20" s="1648">
        <v>770</v>
      </c>
      <c r="O20" s="1648">
        <v>710</v>
      </c>
    </row>
    <row r="21" spans="1:15" x14ac:dyDescent="0.25">
      <c r="A21" s="3765"/>
      <c r="B21" s="1647"/>
      <c r="C21" s="452" t="s">
        <v>150</v>
      </c>
      <c r="D21" s="1646">
        <v>0.13062675094604173</v>
      </c>
      <c r="E21" s="1646">
        <v>0.14086433367977566</v>
      </c>
      <c r="F21" s="1646">
        <v>0.15839682259815707</v>
      </c>
      <c r="G21" s="1646">
        <v>0.17053360939710133</v>
      </c>
      <c r="H21" s="1646">
        <v>0.18645800014042863</v>
      </c>
      <c r="I21" s="1646">
        <v>0.20386742753596718</v>
      </c>
      <c r="J21" s="1646">
        <v>0.20831774295635511</v>
      </c>
      <c r="K21" s="1646">
        <v>0.23609405248349047</v>
      </c>
      <c r="L21" s="1646">
        <v>0.22251401688470704</v>
      </c>
      <c r="M21" s="1646">
        <v>0.24869262457555538</v>
      </c>
      <c r="N21" s="1646">
        <v>0.29734113042406313</v>
      </c>
      <c r="O21" s="1646">
        <v>0.28502609393817746</v>
      </c>
    </row>
    <row r="22" spans="1:15" x14ac:dyDescent="0.25">
      <c r="A22" s="3765"/>
      <c r="B22" s="1649" t="s">
        <v>1040</v>
      </c>
      <c r="C22" s="1649" t="s">
        <v>151</v>
      </c>
      <c r="D22" s="1649">
        <v>110</v>
      </c>
      <c r="E22" s="1649">
        <v>160</v>
      </c>
      <c r="F22" s="1649">
        <v>195</v>
      </c>
      <c r="G22" s="1649">
        <v>225</v>
      </c>
      <c r="H22" s="1649">
        <v>255</v>
      </c>
      <c r="I22" s="1649">
        <v>310</v>
      </c>
      <c r="J22" s="1649">
        <v>320</v>
      </c>
      <c r="K22" s="1649">
        <v>365</v>
      </c>
      <c r="L22" s="1649">
        <v>370</v>
      </c>
      <c r="M22" s="1649">
        <v>365</v>
      </c>
      <c r="N22" s="1649">
        <v>405</v>
      </c>
      <c r="O22" s="1649">
        <v>355</v>
      </c>
    </row>
    <row r="23" spans="1:15" x14ac:dyDescent="0.25">
      <c r="A23" s="3765"/>
      <c r="B23" s="1649"/>
      <c r="C23" s="1657" t="s">
        <v>150</v>
      </c>
      <c r="D23" s="1651">
        <v>7.2043932243792685E-2</v>
      </c>
      <c r="E23" s="1651">
        <v>8.7436179645640849E-2</v>
      </c>
      <c r="F23" s="1651">
        <v>9.0955911693469824E-2</v>
      </c>
      <c r="G23" s="1651">
        <v>9.3138722043418526E-2</v>
      </c>
      <c r="H23" s="1651">
        <v>9.8885152794139453E-2</v>
      </c>
      <c r="I23" s="1651">
        <v>0.11411943504723773</v>
      </c>
      <c r="J23" s="1651">
        <v>0.1113834813107806</v>
      </c>
      <c r="K23" s="1651">
        <v>0.12397208773786153</v>
      </c>
      <c r="L23" s="1651">
        <v>0.11972030676032737</v>
      </c>
      <c r="M23" s="1651">
        <v>0.12539428098660735</v>
      </c>
      <c r="N23" s="1651">
        <v>0.15564133382642997</v>
      </c>
      <c r="O23" s="1651">
        <v>0.14257028112449799</v>
      </c>
    </row>
    <row r="24" spans="1:15" x14ac:dyDescent="0.25">
      <c r="A24" s="3765"/>
      <c r="B24" s="1649" t="s">
        <v>1039</v>
      </c>
      <c r="C24" s="1649" t="s">
        <v>151</v>
      </c>
      <c r="D24" s="1649">
        <v>55</v>
      </c>
      <c r="E24" s="1649">
        <v>65</v>
      </c>
      <c r="F24" s="1649">
        <v>80</v>
      </c>
      <c r="G24" s="1649">
        <v>100</v>
      </c>
      <c r="H24" s="1649">
        <v>130</v>
      </c>
      <c r="I24" s="1649">
        <v>145</v>
      </c>
      <c r="J24" s="1649">
        <v>150</v>
      </c>
      <c r="K24" s="1649">
        <v>190</v>
      </c>
      <c r="L24" s="1649">
        <v>180</v>
      </c>
      <c r="M24" s="1649">
        <v>195</v>
      </c>
      <c r="N24" s="1649">
        <v>205</v>
      </c>
      <c r="O24" s="1649">
        <v>180</v>
      </c>
    </row>
    <row r="25" spans="1:15" x14ac:dyDescent="0.25">
      <c r="A25" s="3765"/>
      <c r="B25" s="1649"/>
      <c r="C25" s="1657" t="s">
        <v>150</v>
      </c>
      <c r="D25" s="1651">
        <v>3.6506569750205484E-2</v>
      </c>
      <c r="E25" s="1651">
        <v>3.4281543076577332E-2</v>
      </c>
      <c r="F25" s="1651">
        <v>3.7898683197075018E-2</v>
      </c>
      <c r="G25" s="1651">
        <v>4.1786761239006986E-2</v>
      </c>
      <c r="H25" s="1651">
        <v>5.0187628238635033E-2</v>
      </c>
      <c r="I25" s="1651">
        <v>5.303190828650968E-2</v>
      </c>
      <c r="J25" s="1651">
        <v>5.1838149157070572E-2</v>
      </c>
      <c r="K25" s="1651">
        <v>6.447310671915242E-2</v>
      </c>
      <c r="L25" s="1651">
        <v>5.8593800348005404E-2</v>
      </c>
      <c r="M25" s="1651">
        <v>6.6935553372287418E-2</v>
      </c>
      <c r="N25" s="1651">
        <v>7.8587278106508868E-2</v>
      </c>
      <c r="O25" s="1651">
        <v>7.269076305220884E-2</v>
      </c>
    </row>
    <row r="26" spans="1:15" x14ac:dyDescent="0.25">
      <c r="A26" s="3765"/>
      <c r="B26" s="1649" t="s">
        <v>1041</v>
      </c>
      <c r="C26" s="1649" t="s">
        <v>151</v>
      </c>
      <c r="D26" s="1649">
        <v>20</v>
      </c>
      <c r="E26" s="1649">
        <v>20</v>
      </c>
      <c r="F26" s="1649">
        <v>40</v>
      </c>
      <c r="G26" s="1649">
        <v>55</v>
      </c>
      <c r="H26" s="1649">
        <v>60</v>
      </c>
      <c r="I26" s="1649">
        <v>55</v>
      </c>
      <c r="J26" s="1649">
        <v>70</v>
      </c>
      <c r="K26" s="1649">
        <v>75</v>
      </c>
      <c r="L26" s="1649">
        <v>75</v>
      </c>
      <c r="M26" s="1649">
        <v>70</v>
      </c>
      <c r="N26" s="1649">
        <v>75</v>
      </c>
      <c r="O26" s="1649">
        <v>75</v>
      </c>
    </row>
    <row r="27" spans="1:15" ht="17.25" customHeight="1" x14ac:dyDescent="0.25">
      <c r="A27" s="3765"/>
      <c r="B27" s="1649"/>
      <c r="C27" s="1657" t="s">
        <v>150</v>
      </c>
      <c r="D27" s="1651">
        <v>1.2384240999247053E-2</v>
      </c>
      <c r="E27" s="1651">
        <v>1.1670315562918377E-2</v>
      </c>
      <c r="F27" s="1651">
        <v>1.9487569714460706E-2</v>
      </c>
      <c r="G27" s="1651">
        <v>2.1803571062503843E-2</v>
      </c>
      <c r="H27" s="1651">
        <v>2.2690924410394841E-2</v>
      </c>
      <c r="I27" s="1651">
        <v>2.0338153308831593E-2</v>
      </c>
      <c r="J27" s="1651">
        <v>2.420209324852168E-2</v>
      </c>
      <c r="K27" s="1651">
        <v>2.5295912847329724E-2</v>
      </c>
      <c r="L27" s="1651">
        <v>2.3899593993684343E-2</v>
      </c>
      <c r="M27" s="1651">
        <v>2.4361824982332761E-2</v>
      </c>
      <c r="N27" s="1651">
        <v>2.8892381656804734E-2</v>
      </c>
      <c r="O27" s="1651">
        <v>3.0923694779116467E-2</v>
      </c>
    </row>
    <row r="28" spans="1:15" x14ac:dyDescent="0.25">
      <c r="A28" s="3765"/>
      <c r="B28" s="1649" t="s">
        <v>1042</v>
      </c>
      <c r="C28" s="1649" t="s">
        <v>151</v>
      </c>
      <c r="D28" s="1649">
        <v>15</v>
      </c>
      <c r="E28" s="1649">
        <v>15</v>
      </c>
      <c r="F28" s="1649">
        <v>20</v>
      </c>
      <c r="G28" s="1649">
        <v>35</v>
      </c>
      <c r="H28" s="1649">
        <v>40</v>
      </c>
      <c r="I28" s="1649">
        <v>45</v>
      </c>
      <c r="J28" s="1649">
        <v>60</v>
      </c>
      <c r="K28" s="1649">
        <v>65</v>
      </c>
      <c r="L28" s="1649">
        <v>65</v>
      </c>
      <c r="M28" s="1649">
        <v>95</v>
      </c>
      <c r="N28" s="1649">
        <v>90</v>
      </c>
      <c r="O28" s="1649">
        <v>95</v>
      </c>
    </row>
    <row r="29" spans="1:15" x14ac:dyDescent="0.25">
      <c r="A29" s="3765"/>
      <c r="B29" s="1658"/>
      <c r="C29" s="1657" t="s">
        <v>150</v>
      </c>
      <c r="D29" s="1651">
        <v>9.6920079527965091E-3</v>
      </c>
      <c r="E29" s="1651">
        <v>7.4762953946390818E-3</v>
      </c>
      <c r="F29" s="1651">
        <v>1.0054657993151512E-2</v>
      </c>
      <c r="G29" s="1651">
        <v>1.3804555052171952E-2</v>
      </c>
      <c r="H29" s="1651">
        <v>1.4694294697259302E-2</v>
      </c>
      <c r="I29" s="1651">
        <v>1.6377930893388185E-2</v>
      </c>
      <c r="J29" s="1651">
        <v>2.0894019239982235E-2</v>
      </c>
      <c r="K29" s="1651">
        <v>2.235294517914678E-2</v>
      </c>
      <c r="L29" s="1651">
        <v>2.030031578268995E-2</v>
      </c>
      <c r="M29" s="1651">
        <v>3.2000965234327862E-2</v>
      </c>
      <c r="N29" s="1651">
        <v>3.4220136834319521E-2</v>
      </c>
      <c r="O29" s="1651">
        <v>3.8554216867469883E-2</v>
      </c>
    </row>
    <row r="30" spans="1:15" x14ac:dyDescent="0.25">
      <c r="A30" s="3766" t="s">
        <v>1135</v>
      </c>
      <c r="B30" s="194"/>
      <c r="C30" s="1653" t="s">
        <v>151</v>
      </c>
      <c r="D30" s="1654">
        <v>2445</v>
      </c>
      <c r="E30" s="1654">
        <v>2790</v>
      </c>
      <c r="F30" s="1654">
        <v>3180</v>
      </c>
      <c r="G30" s="1654">
        <v>3635</v>
      </c>
      <c r="H30" s="1654">
        <v>3880</v>
      </c>
      <c r="I30" s="1654">
        <v>4090</v>
      </c>
      <c r="J30" s="1654">
        <v>4215</v>
      </c>
      <c r="K30" s="1654">
        <v>4370</v>
      </c>
      <c r="L30" s="1654">
        <v>4595</v>
      </c>
      <c r="M30" s="1654">
        <v>4305</v>
      </c>
      <c r="N30" s="1654">
        <v>3890</v>
      </c>
      <c r="O30" s="1654">
        <v>3810</v>
      </c>
    </row>
    <row r="31" spans="1:15" x14ac:dyDescent="0.25">
      <c r="A31" s="3766"/>
      <c r="B31" s="194"/>
      <c r="C31" s="1653"/>
      <c r="D31" s="1655"/>
      <c r="E31" s="1655"/>
      <c r="F31" s="1655"/>
      <c r="G31" s="1655"/>
      <c r="H31" s="1655"/>
      <c r="I31" s="1655"/>
      <c r="J31" s="1655"/>
      <c r="K31" s="1655"/>
      <c r="L31" s="1655"/>
      <c r="M31" s="1655"/>
      <c r="N31" s="1655"/>
      <c r="O31" s="1655"/>
    </row>
    <row r="33" spans="1:2"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8AD45A02-4639-402D-9B7A-2C7EA96E3AD4}"/>
    <hyperlink ref="A36" location="Index!A1" display="Back to index" xr:uid="{9BDF2D2C-4EF8-4670-BB84-BFD4F37E3D70}"/>
    <hyperlink ref="A37" location="Index!A1" display="Back to index" xr:uid="{6F977488-E2FD-438C-9942-B88AB78AECCD}"/>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5769-800C-4BB8-816A-F047F591E37A}">
  <dimension ref="A1:O38"/>
  <sheetViews>
    <sheetView showGridLines="0" zoomScaleNormal="100" workbookViewId="0">
      <selection activeCell="A34" sqref="A34:A38"/>
    </sheetView>
  </sheetViews>
  <sheetFormatPr defaultColWidth="12.42578125" defaultRowHeight="15" x14ac:dyDescent="0.25"/>
  <cols>
    <col min="1" max="1" width="31.85546875" style="35" customWidth="1"/>
    <col min="2" max="2" width="10.85546875" style="23" customWidth="1"/>
    <col min="3" max="3" width="4.85546875" style="23" customWidth="1"/>
    <col min="4" max="15" width="10.85546875" style="23" customWidth="1"/>
    <col min="16" max="16384" width="12.42578125" style="23"/>
  </cols>
  <sheetData>
    <row r="1" spans="1:15" x14ac:dyDescent="0.25">
      <c r="A1" s="1639" t="s">
        <v>1136</v>
      </c>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3" t="s">
        <v>1124</v>
      </c>
      <c r="B4" s="1642" t="s">
        <v>1021</v>
      </c>
      <c r="C4" s="400" t="s">
        <v>151</v>
      </c>
      <c r="D4" s="1643">
        <v>3245</v>
      </c>
      <c r="E4" s="1643">
        <v>3480</v>
      </c>
      <c r="F4" s="1643">
        <v>3675</v>
      </c>
      <c r="G4" s="1643">
        <v>4015</v>
      </c>
      <c r="H4" s="1643">
        <v>4155</v>
      </c>
      <c r="I4" s="1643">
        <v>4260</v>
      </c>
      <c r="J4" s="1643">
        <v>4555</v>
      </c>
      <c r="K4" s="1643">
        <v>5205</v>
      </c>
      <c r="L4" s="1643">
        <v>5550</v>
      </c>
      <c r="M4" s="1643">
        <v>6040</v>
      </c>
      <c r="N4" s="1643">
        <v>6290</v>
      </c>
      <c r="O4" s="1643">
        <v>6875</v>
      </c>
    </row>
    <row r="5" spans="1:15" x14ac:dyDescent="0.25">
      <c r="A5" s="3763"/>
      <c r="B5" s="1642"/>
      <c r="C5" s="400" t="s">
        <v>150</v>
      </c>
      <c r="D5" s="509">
        <v>0.90619618337816588</v>
      </c>
      <c r="E5" s="509">
        <v>0.90790504723388377</v>
      </c>
      <c r="F5" s="509">
        <v>0.92520387841066731</v>
      </c>
      <c r="G5" s="509">
        <v>0.93274471990520225</v>
      </c>
      <c r="H5" s="509">
        <v>0.92060719834569704</v>
      </c>
      <c r="I5" s="509">
        <v>0.91788250762482626</v>
      </c>
      <c r="J5" s="509">
        <v>0.90970062557637255</v>
      </c>
      <c r="K5" s="509">
        <v>0.91840574057635183</v>
      </c>
      <c r="L5" s="509">
        <v>0.91538498339571972</v>
      </c>
      <c r="M5" s="509">
        <v>0.91371857426772862</v>
      </c>
      <c r="N5" s="509">
        <v>0.92345673574558984</v>
      </c>
      <c r="O5" s="509">
        <v>0.92594587316547727</v>
      </c>
    </row>
    <row r="6" spans="1:15" x14ac:dyDescent="0.25">
      <c r="A6" s="3763"/>
      <c r="B6" s="1642" t="s">
        <v>1019</v>
      </c>
      <c r="C6" s="400" t="s">
        <v>151</v>
      </c>
      <c r="D6" s="1643">
        <v>335</v>
      </c>
      <c r="E6" s="1643">
        <v>355</v>
      </c>
      <c r="F6" s="1643">
        <v>295</v>
      </c>
      <c r="G6" s="1643">
        <v>290</v>
      </c>
      <c r="H6" s="1643">
        <v>360</v>
      </c>
      <c r="I6" s="1643">
        <v>380</v>
      </c>
      <c r="J6" s="1643">
        <v>450</v>
      </c>
      <c r="K6" s="1643">
        <v>460</v>
      </c>
      <c r="L6" s="1643">
        <v>515</v>
      </c>
      <c r="M6" s="1643">
        <v>570</v>
      </c>
      <c r="N6" s="1643">
        <v>520</v>
      </c>
      <c r="O6" s="1643">
        <v>550</v>
      </c>
    </row>
    <row r="7" spans="1:15" x14ac:dyDescent="0.25">
      <c r="A7" s="3763"/>
      <c r="B7" s="1642"/>
      <c r="C7" s="400" t="s">
        <v>150</v>
      </c>
      <c r="D7" s="509">
        <v>9.3803816621834138E-2</v>
      </c>
      <c r="E7" s="509">
        <v>9.2094952766116261E-2</v>
      </c>
      <c r="F7" s="509">
        <v>7.4796121589332604E-2</v>
      </c>
      <c r="G7" s="509">
        <v>6.725528009479774E-2</v>
      </c>
      <c r="H7" s="509">
        <v>7.9392801654302986E-2</v>
      </c>
      <c r="I7" s="509">
        <v>8.2117492375173781E-2</v>
      </c>
      <c r="J7" s="509">
        <v>9.0299374423627385E-2</v>
      </c>
      <c r="K7" s="509">
        <v>8.1594259423648105E-2</v>
      </c>
      <c r="L7" s="509">
        <v>8.4615016604280321E-2</v>
      </c>
      <c r="M7" s="509">
        <v>8.6281425732271377E-2</v>
      </c>
      <c r="N7" s="509">
        <v>7.6543264254410104E-2</v>
      </c>
      <c r="O7" s="509">
        <v>7.4054126834522685E-2</v>
      </c>
    </row>
    <row r="8" spans="1:15" x14ac:dyDescent="0.25">
      <c r="A8" s="3764" t="s">
        <v>1061</v>
      </c>
      <c r="B8" s="1644" t="s">
        <v>318</v>
      </c>
      <c r="C8" s="1644" t="s">
        <v>151</v>
      </c>
      <c r="D8" s="1645">
        <v>2650</v>
      </c>
      <c r="E8" s="1645">
        <v>2765</v>
      </c>
      <c r="F8" s="1645">
        <v>2795</v>
      </c>
      <c r="G8" s="1645">
        <v>2895</v>
      </c>
      <c r="H8" s="1645">
        <v>2985</v>
      </c>
      <c r="I8" s="1645">
        <v>3155</v>
      </c>
      <c r="J8" s="1645">
        <v>3435</v>
      </c>
      <c r="K8" s="1645">
        <v>3935</v>
      </c>
      <c r="L8" s="1645">
        <v>4285</v>
      </c>
      <c r="M8" s="1645">
        <v>4720</v>
      </c>
      <c r="N8" s="1645">
        <v>4785</v>
      </c>
      <c r="O8" s="1645">
        <v>5250</v>
      </c>
    </row>
    <row r="9" spans="1:15" x14ac:dyDescent="0.25">
      <c r="A9" s="3764"/>
      <c r="B9" s="1644"/>
      <c r="C9" s="1644" t="s">
        <v>150</v>
      </c>
      <c r="D9" s="1646">
        <v>0.74032865817727522</v>
      </c>
      <c r="E9" s="1646">
        <v>0.72141055290757206</v>
      </c>
      <c r="F9" s="1646">
        <v>0.70433790816596298</v>
      </c>
      <c r="G9" s="1646">
        <v>0.67281535351657806</v>
      </c>
      <c r="H9" s="1646">
        <v>0.66104963130586658</v>
      </c>
      <c r="I9" s="1646">
        <v>0.6805310974361185</v>
      </c>
      <c r="J9" s="1646">
        <v>0.68598221878006616</v>
      </c>
      <c r="K9" s="1646">
        <v>0.69452361581482192</v>
      </c>
      <c r="L9" s="1646">
        <v>0.70680618771332748</v>
      </c>
      <c r="M9" s="1646">
        <v>0.71423752707559374</v>
      </c>
      <c r="N9" s="1646">
        <v>0.70277563664926845</v>
      </c>
      <c r="O9" s="1646">
        <v>0.70714958933620575</v>
      </c>
    </row>
    <row r="10" spans="1:15" x14ac:dyDescent="0.25">
      <c r="A10" s="3764"/>
      <c r="B10" s="1644" t="s">
        <v>1065</v>
      </c>
      <c r="C10" s="1644" t="s">
        <v>151</v>
      </c>
      <c r="D10" s="1645">
        <v>225</v>
      </c>
      <c r="E10" s="1645">
        <v>275</v>
      </c>
      <c r="F10" s="1645">
        <v>265</v>
      </c>
      <c r="G10" s="1645">
        <v>305</v>
      </c>
      <c r="H10" s="1645">
        <v>325</v>
      </c>
      <c r="I10" s="1645">
        <v>295</v>
      </c>
      <c r="J10" s="1645">
        <v>305</v>
      </c>
      <c r="K10" s="1645">
        <v>375</v>
      </c>
      <c r="L10" s="1645">
        <v>410</v>
      </c>
      <c r="M10" s="1645">
        <v>420</v>
      </c>
      <c r="N10" s="1645">
        <v>485</v>
      </c>
      <c r="O10" s="1645">
        <v>485</v>
      </c>
    </row>
    <row r="11" spans="1:15" x14ac:dyDescent="0.25">
      <c r="A11" s="3764"/>
      <c r="B11" s="1644"/>
      <c r="C11" s="1644" t="s">
        <v>150</v>
      </c>
      <c r="D11" s="1646">
        <v>6.3497977155882041E-2</v>
      </c>
      <c r="E11" s="1646">
        <v>7.1614926739508644E-2</v>
      </c>
      <c r="F11" s="1646">
        <v>6.6668680902276845E-2</v>
      </c>
      <c r="G11" s="1646">
        <v>7.0540672413392513E-2</v>
      </c>
      <c r="H11" s="1646">
        <v>7.1890369181736163E-2</v>
      </c>
      <c r="I11" s="1646">
        <v>6.3753246613283895E-2</v>
      </c>
      <c r="J11" s="1646">
        <v>6.0623420589327286E-2</v>
      </c>
      <c r="K11" s="1646">
        <v>6.6521010954180212E-2</v>
      </c>
      <c r="L11" s="1646">
        <v>6.7433339547221971E-2</v>
      </c>
      <c r="M11" s="1646">
        <v>6.3607981703554015E-2</v>
      </c>
      <c r="N11" s="1646">
        <v>7.1063932873785998E-2</v>
      </c>
      <c r="O11" s="1646">
        <v>6.5571563215295545E-2</v>
      </c>
    </row>
    <row r="12" spans="1:15" x14ac:dyDescent="0.25">
      <c r="A12" s="3764"/>
      <c r="B12" s="1644" t="s">
        <v>1066</v>
      </c>
      <c r="C12" s="1644" t="s">
        <v>151</v>
      </c>
      <c r="D12" s="1645">
        <v>700</v>
      </c>
      <c r="E12" s="1645">
        <v>795</v>
      </c>
      <c r="F12" s="1645">
        <v>910</v>
      </c>
      <c r="G12" s="1645">
        <v>1105</v>
      </c>
      <c r="H12" s="1645">
        <v>1205</v>
      </c>
      <c r="I12" s="1645">
        <v>1185</v>
      </c>
      <c r="J12" s="1645">
        <v>1270</v>
      </c>
      <c r="K12" s="1645">
        <v>1355</v>
      </c>
      <c r="L12" s="1645">
        <v>1370</v>
      </c>
      <c r="M12" s="1645">
        <v>1470</v>
      </c>
      <c r="N12" s="1645">
        <v>1540</v>
      </c>
      <c r="O12" s="1645">
        <v>1690</v>
      </c>
    </row>
    <row r="13" spans="1:15" x14ac:dyDescent="0.25">
      <c r="A13" s="3764"/>
      <c r="B13" s="1644"/>
      <c r="C13" s="1644" t="s">
        <v>150</v>
      </c>
      <c r="D13" s="1646">
        <v>0.19617336466684271</v>
      </c>
      <c r="E13" s="1646">
        <v>0.20697452035291933</v>
      </c>
      <c r="F13" s="1646">
        <v>0.22899341093176021</v>
      </c>
      <c r="G13" s="1646">
        <v>0.25664397407002953</v>
      </c>
      <c r="H13" s="1646">
        <v>0.26705999951239728</v>
      </c>
      <c r="I13" s="1646">
        <v>0.25571565595059753</v>
      </c>
      <c r="J13" s="1646">
        <v>0.25339436063060655</v>
      </c>
      <c r="K13" s="1646">
        <v>0.2389553732309978</v>
      </c>
      <c r="L13" s="1646">
        <v>0.22576047273945052</v>
      </c>
      <c r="M13" s="1646">
        <v>0.22215449122085212</v>
      </c>
      <c r="N13" s="1646">
        <v>0.22616043047694556</v>
      </c>
      <c r="O13" s="1646">
        <v>0.22727884744849869</v>
      </c>
    </row>
    <row r="14" spans="1:15" x14ac:dyDescent="0.25">
      <c r="A14" s="3763" t="s">
        <v>1062</v>
      </c>
      <c r="B14" s="1642" t="s">
        <v>441</v>
      </c>
      <c r="C14" s="400" t="s">
        <v>151</v>
      </c>
      <c r="D14" s="1643">
        <v>270</v>
      </c>
      <c r="E14" s="1643">
        <v>290</v>
      </c>
      <c r="F14" s="1643">
        <v>320</v>
      </c>
      <c r="G14" s="1643">
        <v>315</v>
      </c>
      <c r="H14" s="1643">
        <v>375</v>
      </c>
      <c r="I14" s="1643">
        <v>410</v>
      </c>
      <c r="J14" s="1643">
        <v>400</v>
      </c>
      <c r="K14" s="1643">
        <v>470</v>
      </c>
      <c r="L14" s="1643">
        <v>490</v>
      </c>
      <c r="M14" s="1643">
        <v>545</v>
      </c>
      <c r="N14" s="1643">
        <v>595</v>
      </c>
      <c r="O14" s="1643">
        <v>705</v>
      </c>
    </row>
    <row r="15" spans="1:15" x14ac:dyDescent="0.25">
      <c r="A15" s="3763"/>
      <c r="B15" s="1642"/>
      <c r="C15" s="400" t="s">
        <v>150</v>
      </c>
      <c r="D15" s="509">
        <v>7.5741363716004415E-2</v>
      </c>
      <c r="E15" s="509">
        <v>7.5615288857906499E-2</v>
      </c>
      <c r="F15" s="509">
        <v>8.0305286577822113E-2</v>
      </c>
      <c r="G15" s="509">
        <v>7.3679685866307285E-2</v>
      </c>
      <c r="H15" s="509">
        <v>8.3196102724590909E-2</v>
      </c>
      <c r="I15" s="509">
        <v>8.8234596773324431E-2</v>
      </c>
      <c r="J15" s="509">
        <v>8.0063395997429038E-2</v>
      </c>
      <c r="K15" s="509">
        <v>8.3016696874343709E-2</v>
      </c>
      <c r="L15" s="509">
        <v>8.1017513686952133E-2</v>
      </c>
      <c r="M15" s="509">
        <v>8.228694329075173E-2</v>
      </c>
      <c r="N15" s="509">
        <v>8.7640713462230416E-2</v>
      </c>
      <c r="O15" s="509">
        <v>9.49367088607595E-2</v>
      </c>
    </row>
    <row r="16" spans="1:15" x14ac:dyDescent="0.25">
      <c r="A16" s="3763"/>
      <c r="B16" s="1642" t="s">
        <v>440</v>
      </c>
      <c r="C16" s="400" t="s">
        <v>151</v>
      </c>
      <c r="D16" s="1643">
        <v>3310</v>
      </c>
      <c r="E16" s="1643">
        <v>3545</v>
      </c>
      <c r="F16" s="1643">
        <v>3650</v>
      </c>
      <c r="G16" s="1643">
        <v>3985</v>
      </c>
      <c r="H16" s="1643">
        <v>4135</v>
      </c>
      <c r="I16" s="1643">
        <v>4230</v>
      </c>
      <c r="J16" s="1643">
        <v>4610</v>
      </c>
      <c r="K16" s="1643">
        <v>5195</v>
      </c>
      <c r="L16" s="1643">
        <v>5570</v>
      </c>
      <c r="M16" s="1643">
        <v>6070</v>
      </c>
      <c r="N16" s="1643">
        <v>6210</v>
      </c>
      <c r="O16" s="1643">
        <v>6720</v>
      </c>
    </row>
    <row r="17" spans="1:15" x14ac:dyDescent="0.25">
      <c r="A17" s="3763"/>
      <c r="B17" s="1642"/>
      <c r="C17" s="400" t="s">
        <v>150</v>
      </c>
      <c r="D17" s="509">
        <v>0.92425863628399552</v>
      </c>
      <c r="E17" s="509">
        <v>0.92438471114209353</v>
      </c>
      <c r="F17" s="509">
        <v>0.9196947134221779</v>
      </c>
      <c r="G17" s="509">
        <v>0.92632031413369265</v>
      </c>
      <c r="H17" s="509">
        <v>0.91680389727540912</v>
      </c>
      <c r="I17" s="509">
        <v>0.91176540322667565</v>
      </c>
      <c r="J17" s="509">
        <v>0.91993660400257093</v>
      </c>
      <c r="K17" s="509">
        <v>0.91698330312565635</v>
      </c>
      <c r="L17" s="509">
        <v>0.91898248631304791</v>
      </c>
      <c r="M17" s="509">
        <v>0.91771305670924819</v>
      </c>
      <c r="N17" s="509">
        <v>0.91235928653776954</v>
      </c>
      <c r="O17" s="509">
        <v>0.90506329113924056</v>
      </c>
    </row>
    <row r="18" spans="1:15" x14ac:dyDescent="0.25">
      <c r="A18" s="3765" t="s">
        <v>1063</v>
      </c>
      <c r="B18" s="1647" t="s">
        <v>400</v>
      </c>
      <c r="C18" s="1647" t="s">
        <v>151</v>
      </c>
      <c r="D18" s="1648">
        <v>2245</v>
      </c>
      <c r="E18" s="1648">
        <v>2300</v>
      </c>
      <c r="F18" s="1648">
        <v>2295</v>
      </c>
      <c r="G18" s="1648">
        <v>2310</v>
      </c>
      <c r="H18" s="1648">
        <v>2385</v>
      </c>
      <c r="I18" s="1648">
        <v>2505</v>
      </c>
      <c r="J18" s="1648">
        <v>2700</v>
      </c>
      <c r="K18" s="1648">
        <v>3070</v>
      </c>
      <c r="L18" s="1648">
        <v>3385</v>
      </c>
      <c r="M18" s="1648">
        <v>3735</v>
      </c>
      <c r="N18" s="1648">
        <v>3665</v>
      </c>
      <c r="O18" s="1648">
        <v>3960</v>
      </c>
    </row>
    <row r="19" spans="1:15" x14ac:dyDescent="0.25">
      <c r="A19" s="3765"/>
      <c r="B19" s="1647"/>
      <c r="C19" s="1647" t="s">
        <v>150</v>
      </c>
      <c r="D19" s="1646">
        <v>0.87983811570464177</v>
      </c>
      <c r="E19" s="1646">
        <v>0.86488520684526971</v>
      </c>
      <c r="F19" s="1646">
        <v>0.84317455653898421</v>
      </c>
      <c r="G19" s="1646">
        <v>0.81770142037510929</v>
      </c>
      <c r="H19" s="1646">
        <v>0.82250724038063705</v>
      </c>
      <c r="I19" s="1646">
        <v>0.81151255437636549</v>
      </c>
      <c r="J19" s="1646">
        <v>0.8039078959523448</v>
      </c>
      <c r="K19" s="1646">
        <v>0.80169976109348684</v>
      </c>
      <c r="L19" s="1646">
        <v>0.80295901767632449</v>
      </c>
      <c r="M19" s="1646">
        <v>0.80362870070214865</v>
      </c>
      <c r="N19" s="1646">
        <v>0.78183641678936477</v>
      </c>
      <c r="O19" s="1646">
        <v>0.76723470178156472</v>
      </c>
    </row>
    <row r="20" spans="1:15" x14ac:dyDescent="0.25">
      <c r="A20" s="3765"/>
      <c r="B20" s="1647" t="s">
        <v>401</v>
      </c>
      <c r="C20" s="1647" t="s">
        <v>151</v>
      </c>
      <c r="D20" s="1648">
        <v>305</v>
      </c>
      <c r="E20" s="1648">
        <v>360</v>
      </c>
      <c r="F20" s="1648">
        <v>425</v>
      </c>
      <c r="G20" s="1648">
        <v>515</v>
      </c>
      <c r="H20" s="1648">
        <v>515</v>
      </c>
      <c r="I20" s="1648">
        <v>580</v>
      </c>
      <c r="J20" s="1648">
        <v>660</v>
      </c>
      <c r="K20" s="1648">
        <v>760</v>
      </c>
      <c r="L20" s="1648">
        <v>830</v>
      </c>
      <c r="M20" s="1648">
        <v>910</v>
      </c>
      <c r="N20" s="1648">
        <v>1020</v>
      </c>
      <c r="O20" s="1648">
        <v>1200</v>
      </c>
    </row>
    <row r="21" spans="1:15" x14ac:dyDescent="0.25">
      <c r="A21" s="3765"/>
      <c r="B21" s="1647"/>
      <c r="C21" s="1647" t="s">
        <v>150</v>
      </c>
      <c r="D21" s="1646">
        <v>0.12016188429535815</v>
      </c>
      <c r="E21" s="1646">
        <v>0.13511479315473024</v>
      </c>
      <c r="F21" s="1646">
        <v>0.15682544346101582</v>
      </c>
      <c r="G21" s="1646">
        <v>0.18229857962489074</v>
      </c>
      <c r="H21" s="1646">
        <v>0.17749275961936284</v>
      </c>
      <c r="I21" s="1646">
        <v>0.18848744562363448</v>
      </c>
      <c r="J21" s="1646">
        <v>0.19609210404765526</v>
      </c>
      <c r="K21" s="1646">
        <v>0.1983002389065131</v>
      </c>
      <c r="L21" s="1646">
        <v>0.19704098232367548</v>
      </c>
      <c r="M21" s="1646">
        <v>0.19637129929785135</v>
      </c>
      <c r="N21" s="1646">
        <v>0.21816358321063525</v>
      </c>
      <c r="O21" s="1646">
        <v>0.23276529821843531</v>
      </c>
    </row>
    <row r="22" spans="1:15" x14ac:dyDescent="0.25">
      <c r="A22" s="3765"/>
      <c r="B22" s="1649" t="s">
        <v>1040</v>
      </c>
      <c r="C22" s="1649" t="s">
        <v>151</v>
      </c>
      <c r="D22" s="1650">
        <v>185</v>
      </c>
      <c r="E22" s="1650">
        <v>220</v>
      </c>
      <c r="F22" s="1650">
        <v>255</v>
      </c>
      <c r="G22" s="1650">
        <v>295</v>
      </c>
      <c r="H22" s="1650">
        <v>305</v>
      </c>
      <c r="I22" s="1650">
        <v>330</v>
      </c>
      <c r="J22" s="1650">
        <v>350</v>
      </c>
      <c r="K22" s="1650">
        <v>430</v>
      </c>
      <c r="L22" s="1650">
        <v>455</v>
      </c>
      <c r="M22" s="1650">
        <v>530</v>
      </c>
      <c r="N22" s="1650">
        <v>605</v>
      </c>
      <c r="O22" s="1650">
        <v>705</v>
      </c>
    </row>
    <row r="23" spans="1:15" x14ac:dyDescent="0.25">
      <c r="A23" s="3765"/>
      <c r="B23" s="1649"/>
      <c r="C23" s="1649" t="s">
        <v>150</v>
      </c>
      <c r="D23" s="1651">
        <v>7.1731622105298973E-2</v>
      </c>
      <c r="E23" s="1651">
        <v>8.2549248309653003E-2</v>
      </c>
      <c r="F23" s="1651">
        <v>9.3808072275882337E-2</v>
      </c>
      <c r="G23" s="1651">
        <v>0.10449118857753663</v>
      </c>
      <c r="H23" s="1651">
        <v>0.10431664597986484</v>
      </c>
      <c r="I23" s="1651">
        <v>0.10753068091203186</v>
      </c>
      <c r="J23" s="1651">
        <v>0.10436054914371368</v>
      </c>
      <c r="K23" s="1651">
        <v>0.11180302614916643</v>
      </c>
      <c r="L23" s="1651">
        <v>0.1084483061177062</v>
      </c>
      <c r="M23" s="1651">
        <v>0.11382255571771127</v>
      </c>
      <c r="N23" s="1651">
        <v>0.1292832298401724</v>
      </c>
      <c r="O23" s="1651">
        <v>0.13649564375605033</v>
      </c>
    </row>
    <row r="24" spans="1:15" x14ac:dyDescent="0.25">
      <c r="A24" s="3765"/>
      <c r="B24" s="1649" t="s">
        <v>1039</v>
      </c>
      <c r="C24" s="1649" t="s">
        <v>151</v>
      </c>
      <c r="D24" s="1649">
        <v>65</v>
      </c>
      <c r="E24" s="1649">
        <v>70</v>
      </c>
      <c r="F24" s="1649">
        <v>100</v>
      </c>
      <c r="G24" s="1649">
        <v>100</v>
      </c>
      <c r="H24" s="1649">
        <v>115</v>
      </c>
      <c r="I24" s="1649">
        <v>130</v>
      </c>
      <c r="J24" s="1649">
        <v>165</v>
      </c>
      <c r="K24" s="1649">
        <v>195</v>
      </c>
      <c r="L24" s="1649">
        <v>185</v>
      </c>
      <c r="M24" s="1649">
        <v>190</v>
      </c>
      <c r="N24" s="1649">
        <v>205</v>
      </c>
      <c r="O24" s="1649">
        <v>250</v>
      </c>
    </row>
    <row r="25" spans="1:15" x14ac:dyDescent="0.25">
      <c r="A25" s="3765"/>
      <c r="B25" s="1649"/>
      <c r="C25" s="1649" t="s">
        <v>150</v>
      </c>
      <c r="D25" s="1651">
        <v>2.552052548793101E-2</v>
      </c>
      <c r="E25" s="1651">
        <v>2.6533681311210072E-2</v>
      </c>
      <c r="F25" s="1651">
        <v>3.5994711520805023E-2</v>
      </c>
      <c r="G25" s="1651">
        <v>3.5436819322481432E-2</v>
      </c>
      <c r="H25" s="1651">
        <v>4.0025513722245207E-2</v>
      </c>
      <c r="I25" s="1651">
        <v>4.2084551601631125E-2</v>
      </c>
      <c r="J25" s="1651">
        <v>4.9291220792843378E-2</v>
      </c>
      <c r="K25" s="1651">
        <v>5.107377380905756E-2</v>
      </c>
      <c r="L25" s="1651">
        <v>4.3889645098104307E-2</v>
      </c>
      <c r="M25" s="1651">
        <v>4.1257151713182401E-2</v>
      </c>
      <c r="N25" s="1651">
        <v>4.417344173441734E-2</v>
      </c>
      <c r="O25" s="1651">
        <v>4.8209099709583737E-2</v>
      </c>
    </row>
    <row r="26" spans="1:15" x14ac:dyDescent="0.25">
      <c r="A26" s="3765"/>
      <c r="B26" s="1649" t="s">
        <v>1041</v>
      </c>
      <c r="C26" s="1649" t="s">
        <v>151</v>
      </c>
      <c r="D26" s="1649">
        <v>45</v>
      </c>
      <c r="E26" s="1649">
        <v>50</v>
      </c>
      <c r="F26" s="1649">
        <v>45</v>
      </c>
      <c r="G26" s="1649">
        <v>85</v>
      </c>
      <c r="H26" s="1649">
        <v>55</v>
      </c>
      <c r="I26" s="1649">
        <v>85</v>
      </c>
      <c r="J26" s="1649">
        <v>95</v>
      </c>
      <c r="K26" s="1649">
        <v>100</v>
      </c>
      <c r="L26" s="1649">
        <v>135</v>
      </c>
      <c r="M26" s="1649">
        <v>130</v>
      </c>
      <c r="N26" s="1649">
        <v>135</v>
      </c>
      <c r="O26" s="1649">
        <v>170</v>
      </c>
    </row>
    <row r="27" spans="1:15" x14ac:dyDescent="0.25">
      <c r="A27" s="3765"/>
      <c r="B27" s="1649"/>
      <c r="C27" s="1649" t="s">
        <v>150</v>
      </c>
      <c r="D27" s="1651">
        <v>1.8014495490644777E-2</v>
      </c>
      <c r="E27" s="1651">
        <v>1.8504578055509688E-2</v>
      </c>
      <c r="F27" s="1651">
        <v>1.6419993389401005E-2</v>
      </c>
      <c r="G27" s="1651">
        <v>2.9656922603183374E-2</v>
      </c>
      <c r="H27" s="1651">
        <v>1.862156943869811E-2</v>
      </c>
      <c r="I27" s="1651">
        <v>2.795804186737029E-2</v>
      </c>
      <c r="J27" s="1651">
        <v>2.9030595064620045E-2</v>
      </c>
      <c r="K27" s="1651">
        <v>2.6240551443230328E-2</v>
      </c>
      <c r="L27" s="1651">
        <v>3.1698340502829069E-2</v>
      </c>
      <c r="M27" s="1651">
        <v>2.7909439615647885E-2</v>
      </c>
      <c r="N27" s="1651">
        <v>2.8382732646224096E-2</v>
      </c>
      <c r="O27" s="1651">
        <v>3.2526621490803487E-2</v>
      </c>
    </row>
    <row r="28" spans="1:15" x14ac:dyDescent="0.25">
      <c r="A28" s="3765"/>
      <c r="B28" s="1649" t="s">
        <v>1042</v>
      </c>
      <c r="C28" s="1649" t="s">
        <v>151</v>
      </c>
      <c r="D28" s="1649">
        <v>15</v>
      </c>
      <c r="E28" s="1649">
        <v>20</v>
      </c>
      <c r="F28" s="1649">
        <v>30</v>
      </c>
      <c r="G28" s="1649">
        <v>35</v>
      </c>
      <c r="H28" s="1649">
        <v>40</v>
      </c>
      <c r="I28" s="1649">
        <v>35</v>
      </c>
      <c r="J28" s="1649">
        <v>45</v>
      </c>
      <c r="K28" s="1649">
        <v>35</v>
      </c>
      <c r="L28" s="1649">
        <v>55</v>
      </c>
      <c r="M28" s="1649">
        <v>60</v>
      </c>
      <c r="N28" s="1649">
        <v>75</v>
      </c>
      <c r="O28" s="1649">
        <v>80</v>
      </c>
    </row>
    <row r="29" spans="1:15" x14ac:dyDescent="0.25">
      <c r="A29" s="3765"/>
      <c r="B29" s="1649"/>
      <c r="C29" s="1649" t="s">
        <v>150</v>
      </c>
      <c r="D29" s="1651">
        <v>4.8952412114833801E-3</v>
      </c>
      <c r="E29" s="1651">
        <v>7.5272854783574672E-3</v>
      </c>
      <c r="F29" s="1651">
        <v>1.0602666274927466E-2</v>
      </c>
      <c r="G29" s="1651">
        <v>1.2713649121689305E-2</v>
      </c>
      <c r="H29" s="1651">
        <v>1.4529030478554682E-2</v>
      </c>
      <c r="I29" s="1651">
        <v>1.0914171242601248E-2</v>
      </c>
      <c r="J29" s="1651">
        <v>1.3409739046478155E-2</v>
      </c>
      <c r="K29" s="1651">
        <v>9.1828875050588132E-3</v>
      </c>
      <c r="L29" s="1651">
        <v>1.3004690605035878E-2</v>
      </c>
      <c r="M29" s="1651">
        <v>1.3382152251309802E-2</v>
      </c>
      <c r="N29" s="1651">
        <v>1.6324178989821393E-2</v>
      </c>
      <c r="O29" s="1651">
        <v>1.5682478218780251E-2</v>
      </c>
    </row>
    <row r="30" spans="1:15" s="27" customFormat="1" x14ac:dyDescent="0.25">
      <c r="A30" s="3767" t="s">
        <v>1137</v>
      </c>
      <c r="B30" s="194"/>
      <c r="C30" s="194" t="s">
        <v>151</v>
      </c>
      <c r="D30" s="1659">
        <v>3580</v>
      </c>
      <c r="E30" s="1659">
        <v>3835</v>
      </c>
      <c r="F30" s="1659">
        <v>3970</v>
      </c>
      <c r="G30" s="1659">
        <v>4305</v>
      </c>
      <c r="H30" s="1659">
        <v>4510</v>
      </c>
      <c r="I30" s="1659">
        <v>4640</v>
      </c>
      <c r="J30" s="1659">
        <v>5010</v>
      </c>
      <c r="K30" s="1659">
        <v>5665</v>
      </c>
      <c r="L30" s="1659">
        <v>6060</v>
      </c>
      <c r="M30" s="1659">
        <v>6610</v>
      </c>
      <c r="N30" s="1659">
        <v>6810</v>
      </c>
      <c r="O30" s="1659">
        <v>7425</v>
      </c>
    </row>
    <row r="31" spans="1:15" s="27" customFormat="1" x14ac:dyDescent="0.25">
      <c r="A31" s="3767"/>
      <c r="B31" s="194"/>
      <c r="C31" s="194"/>
      <c r="D31" s="1660"/>
      <c r="E31" s="1660"/>
      <c r="F31" s="1660"/>
      <c r="G31" s="1660"/>
      <c r="H31" s="1660"/>
      <c r="I31" s="1660"/>
      <c r="J31" s="1660"/>
      <c r="K31" s="1660"/>
      <c r="L31" s="1660"/>
      <c r="M31" s="1660"/>
      <c r="N31" s="1660"/>
      <c r="O31" s="1660"/>
    </row>
    <row r="33" spans="1:2"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048C1965-B7D9-4D71-AC08-39A688E1718C}"/>
    <hyperlink ref="A36" location="Index!A1" display="Back to index" xr:uid="{AB94F8DB-FA8A-4534-BB27-C6925C7701DE}"/>
    <hyperlink ref="A37" location="Index!A1" display="Back to index" xr:uid="{C64FF18E-C9E8-4C89-A667-99DE9C0DDFB8}"/>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69007-2587-44F1-87DE-FCBCD1AA1610}">
  <dimension ref="A1:O38"/>
  <sheetViews>
    <sheetView showGridLines="0" zoomScaleNormal="100" workbookViewId="0">
      <selection activeCell="A34" sqref="A34:A38"/>
    </sheetView>
  </sheetViews>
  <sheetFormatPr defaultColWidth="12.28515625" defaultRowHeight="15" x14ac:dyDescent="0.25"/>
  <cols>
    <col min="1" max="1" width="31.85546875" style="38" customWidth="1"/>
    <col min="2" max="2" width="10.85546875" style="23" customWidth="1"/>
    <col min="3" max="3" width="4.85546875" style="23" customWidth="1"/>
    <col min="4" max="15" width="10.85546875" style="23" customWidth="1"/>
    <col min="16" max="16384" width="12.28515625" style="23"/>
  </cols>
  <sheetData>
    <row r="1" spans="1:15" s="25" customFormat="1" x14ac:dyDescent="0.25">
      <c r="A1" s="1639" t="s">
        <v>1138</v>
      </c>
    </row>
    <row r="3" spans="1:15" x14ac:dyDescent="0.25">
      <c r="A3" s="1608"/>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6" t="s">
        <v>1124</v>
      </c>
      <c r="B4" s="1642" t="s">
        <v>1021</v>
      </c>
      <c r="C4" s="400" t="s">
        <v>151</v>
      </c>
      <c r="D4" s="1656">
        <v>1190</v>
      </c>
      <c r="E4" s="1656">
        <v>1195</v>
      </c>
      <c r="F4" s="1656">
        <v>1225</v>
      </c>
      <c r="G4" s="1656">
        <v>1310</v>
      </c>
      <c r="H4" s="1656">
        <v>1400</v>
      </c>
      <c r="I4" s="1656">
        <v>1460</v>
      </c>
      <c r="J4" s="1656">
        <v>1505</v>
      </c>
      <c r="K4" s="1656">
        <v>1655</v>
      </c>
      <c r="L4" s="1656">
        <v>1690</v>
      </c>
      <c r="M4" s="1656">
        <v>1840</v>
      </c>
      <c r="N4" s="1656">
        <v>1885</v>
      </c>
      <c r="O4" s="1656">
        <v>1955</v>
      </c>
    </row>
    <row r="5" spans="1:15" x14ac:dyDescent="0.25">
      <c r="A5" s="3766"/>
      <c r="B5" s="1642"/>
      <c r="C5" s="400" t="s">
        <v>150</v>
      </c>
      <c r="D5" s="509">
        <v>0.91257039237657156</v>
      </c>
      <c r="E5" s="509">
        <v>0.93733646683416749</v>
      </c>
      <c r="F5" s="509">
        <v>0.95260144347677467</v>
      </c>
      <c r="G5" s="509">
        <v>0.9291739207674542</v>
      </c>
      <c r="H5" s="509">
        <v>0.9468614403595822</v>
      </c>
      <c r="I5" s="509">
        <v>0.94631085644652158</v>
      </c>
      <c r="J5" s="509">
        <v>0.93092618746747935</v>
      </c>
      <c r="K5" s="509">
        <v>0.94757008383754049</v>
      </c>
      <c r="L5" s="509">
        <v>0.92025447229623181</v>
      </c>
      <c r="M5" s="509">
        <v>0.93283347528085325</v>
      </c>
      <c r="N5" s="509">
        <v>0.9372272942112988</v>
      </c>
      <c r="O5" s="509">
        <v>0.94535783365570614</v>
      </c>
    </row>
    <row r="6" spans="1:15" x14ac:dyDescent="0.25">
      <c r="A6" s="3766"/>
      <c r="B6" s="1642" t="s">
        <v>1019</v>
      </c>
      <c r="C6" s="400" t="s">
        <v>151</v>
      </c>
      <c r="D6" s="1656">
        <v>115</v>
      </c>
      <c r="E6" s="1656">
        <v>80</v>
      </c>
      <c r="F6" s="1656">
        <v>60</v>
      </c>
      <c r="G6" s="1656">
        <v>100</v>
      </c>
      <c r="H6" s="1656">
        <v>80</v>
      </c>
      <c r="I6" s="1656">
        <v>85</v>
      </c>
      <c r="J6" s="1656">
        <v>110</v>
      </c>
      <c r="K6" s="1656">
        <v>90</v>
      </c>
      <c r="L6" s="1656">
        <v>145</v>
      </c>
      <c r="M6" s="1656">
        <v>130</v>
      </c>
      <c r="N6" s="1656">
        <v>125</v>
      </c>
      <c r="O6" s="1656">
        <v>115</v>
      </c>
    </row>
    <row r="7" spans="1:15" x14ac:dyDescent="0.25">
      <c r="A7" s="3766"/>
      <c r="B7" s="1642"/>
      <c r="C7" s="400" t="s">
        <v>150</v>
      </c>
      <c r="D7" s="509">
        <v>8.7429607623428496E-2</v>
      </c>
      <c r="E7" s="509">
        <v>6.2663533165832563E-2</v>
      </c>
      <c r="F7" s="509">
        <v>4.7398556523225381E-2</v>
      </c>
      <c r="G7" s="509">
        <v>7.0826079232545747E-2</v>
      </c>
      <c r="H7" s="509">
        <v>5.3138559640417797E-2</v>
      </c>
      <c r="I7" s="509">
        <v>5.368914355347848E-2</v>
      </c>
      <c r="J7" s="509">
        <v>6.9073812532520637E-2</v>
      </c>
      <c r="K7" s="509">
        <v>5.2429916162459532E-2</v>
      </c>
      <c r="L7" s="509">
        <v>7.9745527703768151E-2</v>
      </c>
      <c r="M7" s="509">
        <v>6.7166524719146706E-2</v>
      </c>
      <c r="N7" s="509">
        <v>6.2772705788701214E-2</v>
      </c>
      <c r="O7" s="509">
        <v>5.4642166344294002E-2</v>
      </c>
    </row>
    <row r="8" spans="1:15" x14ac:dyDescent="0.25">
      <c r="A8" s="3765" t="s">
        <v>1061</v>
      </c>
      <c r="B8" s="1644" t="s">
        <v>318</v>
      </c>
      <c r="C8" s="1644" t="s">
        <v>151</v>
      </c>
      <c r="D8" s="1644">
        <v>1040</v>
      </c>
      <c r="E8" s="1644">
        <v>1000</v>
      </c>
      <c r="F8" s="1644">
        <v>965</v>
      </c>
      <c r="G8" s="1644">
        <v>1050</v>
      </c>
      <c r="H8" s="1644">
        <v>1000</v>
      </c>
      <c r="I8" s="1644">
        <v>1000</v>
      </c>
      <c r="J8" s="1644">
        <v>1095</v>
      </c>
      <c r="K8" s="1644">
        <v>1185</v>
      </c>
      <c r="L8" s="1644">
        <v>1280</v>
      </c>
      <c r="M8" s="1644">
        <v>1350</v>
      </c>
      <c r="N8" s="1644">
        <v>1465</v>
      </c>
      <c r="O8" s="1644">
        <v>1505</v>
      </c>
    </row>
    <row r="9" spans="1:15" x14ac:dyDescent="0.25">
      <c r="A9" s="3765"/>
      <c r="B9" s="1644"/>
      <c r="C9" s="1644" t="s">
        <v>150</v>
      </c>
      <c r="D9" s="1646">
        <v>0.79774705224464626</v>
      </c>
      <c r="E9" s="1646">
        <v>0.78649921171898285</v>
      </c>
      <c r="F9" s="1646">
        <v>0.75073999549399073</v>
      </c>
      <c r="G9" s="1646">
        <v>0.74476461183158649</v>
      </c>
      <c r="H9" s="1646">
        <v>0.67586155543671766</v>
      </c>
      <c r="I9" s="1646">
        <v>0.64814586749807157</v>
      </c>
      <c r="J9" s="1646">
        <v>0.67706087861443542</v>
      </c>
      <c r="K9" s="1646">
        <v>0.67860941771225303</v>
      </c>
      <c r="L9" s="1646">
        <v>0.69464411940623139</v>
      </c>
      <c r="M9" s="1646">
        <v>0.68517560936042499</v>
      </c>
      <c r="N9" s="1646">
        <v>0.73001318440757235</v>
      </c>
      <c r="O9" s="1646">
        <v>0.72775628626692457</v>
      </c>
    </row>
    <row r="10" spans="1:15" x14ac:dyDescent="0.25">
      <c r="A10" s="3765"/>
      <c r="B10" s="1644" t="s">
        <v>1065</v>
      </c>
      <c r="C10" s="1644" t="s">
        <v>151</v>
      </c>
      <c r="D10" s="1644">
        <v>100</v>
      </c>
      <c r="E10" s="1644">
        <v>80</v>
      </c>
      <c r="F10" s="1644">
        <v>120</v>
      </c>
      <c r="G10" s="1644">
        <v>115</v>
      </c>
      <c r="H10" s="1644">
        <v>155</v>
      </c>
      <c r="I10" s="1644">
        <v>170</v>
      </c>
      <c r="J10" s="1644">
        <v>155</v>
      </c>
      <c r="K10" s="1644">
        <v>120</v>
      </c>
      <c r="L10" s="1644">
        <v>165</v>
      </c>
      <c r="M10" s="1644">
        <v>195</v>
      </c>
      <c r="N10" s="1644">
        <v>155</v>
      </c>
      <c r="O10" s="1644">
        <v>165</v>
      </c>
    </row>
    <row r="11" spans="1:15" x14ac:dyDescent="0.25">
      <c r="A11" s="3765"/>
      <c r="B11" s="1644"/>
      <c r="C11" s="1644" t="s">
        <v>150</v>
      </c>
      <c r="D11" s="1646">
        <v>7.6164876527151468E-2</v>
      </c>
      <c r="E11" s="1646">
        <v>6.2009420125736577E-2</v>
      </c>
      <c r="F11" s="1646">
        <v>9.4393126005112002E-2</v>
      </c>
      <c r="G11" s="1646">
        <v>8.0532954343577906E-2</v>
      </c>
      <c r="H11" s="1646">
        <v>0.10503834776310354</v>
      </c>
      <c r="I11" s="1646">
        <v>0.10889503944204255</v>
      </c>
      <c r="J11" s="1646">
        <v>9.7047746475383431E-2</v>
      </c>
      <c r="K11" s="1646">
        <v>6.7413160091958219E-2</v>
      </c>
      <c r="L11" s="1646">
        <v>8.9174052525691924E-2</v>
      </c>
      <c r="M11" s="1646">
        <v>9.9495072393235184E-2</v>
      </c>
      <c r="N11" s="1646">
        <v>7.777805418045225E-2</v>
      </c>
      <c r="O11" s="1646">
        <v>7.9303675048355893E-2</v>
      </c>
    </row>
    <row r="12" spans="1:15" x14ac:dyDescent="0.25">
      <c r="A12" s="3765"/>
      <c r="B12" s="1644" t="s">
        <v>1066</v>
      </c>
      <c r="C12" s="1644" t="s">
        <v>151</v>
      </c>
      <c r="D12" s="1644">
        <v>165</v>
      </c>
      <c r="E12" s="1644">
        <v>195</v>
      </c>
      <c r="F12" s="1644">
        <v>200</v>
      </c>
      <c r="G12" s="1644">
        <v>245</v>
      </c>
      <c r="H12" s="1644">
        <v>325</v>
      </c>
      <c r="I12" s="1644">
        <v>375</v>
      </c>
      <c r="J12" s="1644">
        <v>365</v>
      </c>
      <c r="K12" s="1644">
        <v>445</v>
      </c>
      <c r="L12" s="1644">
        <v>400</v>
      </c>
      <c r="M12" s="1644">
        <v>425</v>
      </c>
      <c r="N12" s="1644">
        <v>385</v>
      </c>
      <c r="O12" s="1644">
        <v>400</v>
      </c>
    </row>
    <row r="13" spans="1:15" x14ac:dyDescent="0.25">
      <c r="A13" s="3765"/>
      <c r="B13" s="1644"/>
      <c r="C13" s="1644" t="s">
        <v>150</v>
      </c>
      <c r="D13" s="1646">
        <v>0.1260880712282022</v>
      </c>
      <c r="E13" s="1646">
        <v>0.1514913681552805</v>
      </c>
      <c r="F13" s="1646">
        <v>0.15486687850089734</v>
      </c>
      <c r="G13" s="1646">
        <v>0.17470243382483569</v>
      </c>
      <c r="H13" s="1646">
        <v>0.2191000968001787</v>
      </c>
      <c r="I13" s="1646">
        <v>0.24295909305988581</v>
      </c>
      <c r="J13" s="1646">
        <v>0.2258913749101811</v>
      </c>
      <c r="K13" s="1646">
        <v>0.25397742219578862</v>
      </c>
      <c r="L13" s="1646">
        <v>0.21618182806807679</v>
      </c>
      <c r="M13" s="1646">
        <v>0.2153293182463398</v>
      </c>
      <c r="N13" s="1646">
        <v>0.19220876141197543</v>
      </c>
      <c r="O13" s="1646">
        <v>0.19294003868471954</v>
      </c>
    </row>
    <row r="14" spans="1:15" x14ac:dyDescent="0.25">
      <c r="A14" s="3766" t="s">
        <v>1062</v>
      </c>
      <c r="B14" s="1642" t="s">
        <v>441</v>
      </c>
      <c r="C14" s="400" t="s">
        <v>151</v>
      </c>
      <c r="D14" s="1656">
        <v>145</v>
      </c>
      <c r="E14" s="1656">
        <v>140</v>
      </c>
      <c r="F14" s="1656">
        <v>120</v>
      </c>
      <c r="G14" s="1656">
        <v>140</v>
      </c>
      <c r="H14" s="1656">
        <v>150</v>
      </c>
      <c r="I14" s="1656">
        <v>160</v>
      </c>
      <c r="J14" s="1656">
        <v>160</v>
      </c>
      <c r="K14" s="1656">
        <v>185</v>
      </c>
      <c r="L14" s="1656">
        <v>190</v>
      </c>
      <c r="M14" s="1656">
        <v>210</v>
      </c>
      <c r="N14" s="1656">
        <v>235</v>
      </c>
      <c r="O14" s="1656">
        <v>220</v>
      </c>
    </row>
    <row r="15" spans="1:15" x14ac:dyDescent="0.25">
      <c r="A15" s="3766"/>
      <c r="B15" s="1642"/>
      <c r="C15" s="400" t="s">
        <v>150</v>
      </c>
      <c r="D15" s="509">
        <v>0.11021504523644357</v>
      </c>
      <c r="E15" s="509">
        <v>0.11080586516178753</v>
      </c>
      <c r="F15" s="509">
        <v>9.4407743722620369E-2</v>
      </c>
      <c r="G15" s="509">
        <v>9.8276780955764809E-2</v>
      </c>
      <c r="H15" s="509">
        <v>0.1004081853689576</v>
      </c>
      <c r="I15" s="509">
        <v>0.10260764728378177</v>
      </c>
      <c r="J15" s="509">
        <v>9.9426398077256617E-2</v>
      </c>
      <c r="K15" s="509">
        <v>0.1049541662375116</v>
      </c>
      <c r="L15" s="509">
        <v>0.10376814746343323</v>
      </c>
      <c r="M15" s="509">
        <v>0.10663636916959159</v>
      </c>
      <c r="N15" s="509">
        <v>0.11614525000622215</v>
      </c>
      <c r="O15" s="509">
        <v>0.10686653771760155</v>
      </c>
    </row>
    <row r="16" spans="1:15" x14ac:dyDescent="0.25">
      <c r="A16" s="3766"/>
      <c r="B16" s="1642" t="s">
        <v>440</v>
      </c>
      <c r="C16" s="400" t="s">
        <v>151</v>
      </c>
      <c r="D16" s="1656">
        <v>1160</v>
      </c>
      <c r="E16" s="1656">
        <v>1135</v>
      </c>
      <c r="F16" s="1656">
        <v>1165</v>
      </c>
      <c r="G16" s="1656">
        <v>1270</v>
      </c>
      <c r="H16" s="1656">
        <v>1330</v>
      </c>
      <c r="I16" s="1656">
        <v>1385</v>
      </c>
      <c r="J16" s="1656">
        <v>1455</v>
      </c>
      <c r="K16" s="1656">
        <v>1565</v>
      </c>
      <c r="L16" s="1656">
        <v>1650</v>
      </c>
      <c r="M16" s="1656">
        <v>1760</v>
      </c>
      <c r="N16" s="1656">
        <v>1775</v>
      </c>
      <c r="O16" s="1656">
        <v>1845</v>
      </c>
    </row>
    <row r="17" spans="1:15" x14ac:dyDescent="0.25">
      <c r="A17" s="3766"/>
      <c r="B17" s="1642"/>
      <c r="C17" s="400" t="s">
        <v>150</v>
      </c>
      <c r="D17" s="509">
        <v>0.88978495476355646</v>
      </c>
      <c r="E17" s="509">
        <v>0.88919413483821241</v>
      </c>
      <c r="F17" s="509">
        <v>0.90559225627737971</v>
      </c>
      <c r="G17" s="509">
        <v>0.90172321904423525</v>
      </c>
      <c r="H17" s="509">
        <v>0.89959181463104243</v>
      </c>
      <c r="I17" s="509">
        <v>0.89739235271621831</v>
      </c>
      <c r="J17" s="509">
        <v>0.90057360192274338</v>
      </c>
      <c r="K17" s="509">
        <v>0.89504583376248836</v>
      </c>
      <c r="L17" s="509">
        <v>0.89623185253656679</v>
      </c>
      <c r="M17" s="509">
        <v>0.89336363083040837</v>
      </c>
      <c r="N17" s="509">
        <v>0.88385474999377789</v>
      </c>
      <c r="O17" s="509">
        <v>0.89313346228239832</v>
      </c>
    </row>
    <row r="18" spans="1:15" ht="16.5" customHeight="1" x14ac:dyDescent="0.25">
      <c r="A18" s="3765" t="s">
        <v>1063</v>
      </c>
      <c r="B18" s="1644" t="s">
        <v>400</v>
      </c>
      <c r="C18" s="1644" t="s">
        <v>151</v>
      </c>
      <c r="D18" s="1644">
        <v>770</v>
      </c>
      <c r="E18" s="1644">
        <v>760</v>
      </c>
      <c r="F18" s="1644">
        <v>705</v>
      </c>
      <c r="G18" s="1644">
        <v>720</v>
      </c>
      <c r="H18" s="1644">
        <v>690</v>
      </c>
      <c r="I18" s="1644">
        <v>670</v>
      </c>
      <c r="J18" s="1644">
        <v>705</v>
      </c>
      <c r="K18" s="1644">
        <v>775</v>
      </c>
      <c r="L18" s="1644">
        <v>845</v>
      </c>
      <c r="M18" s="1644">
        <v>920</v>
      </c>
      <c r="N18" s="1644">
        <v>975</v>
      </c>
      <c r="O18" s="1644">
        <v>960</v>
      </c>
    </row>
    <row r="19" spans="1:15" x14ac:dyDescent="0.25">
      <c r="A19" s="3765"/>
      <c r="B19" s="1644"/>
      <c r="C19" s="1644" t="s">
        <v>150</v>
      </c>
      <c r="D19" s="1646">
        <v>0.7659539134758826</v>
      </c>
      <c r="E19" s="1646">
        <v>0.78172762043745736</v>
      </c>
      <c r="F19" s="1646">
        <v>0.7499734793032482</v>
      </c>
      <c r="G19" s="1646">
        <v>0.71662514763242258</v>
      </c>
      <c r="H19" s="1646">
        <v>0.71072311495673668</v>
      </c>
      <c r="I19" s="1646">
        <v>0.68189021169395803</v>
      </c>
      <c r="J19" s="1646">
        <v>0.66766475549972137</v>
      </c>
      <c r="K19" s="1646">
        <v>0.67359752332750689</v>
      </c>
      <c r="L19" s="1646">
        <v>0.67110311370410303</v>
      </c>
      <c r="M19" s="1646">
        <v>0.69702694941128462</v>
      </c>
      <c r="N19" s="1646">
        <v>0.68389472726127043</v>
      </c>
      <c r="O19" s="1646">
        <v>0.65507839127471035</v>
      </c>
    </row>
    <row r="20" spans="1:15" x14ac:dyDescent="0.25">
      <c r="A20" s="3765"/>
      <c r="B20" s="1644" t="s">
        <v>401</v>
      </c>
      <c r="C20" s="1644" t="s">
        <v>151</v>
      </c>
      <c r="D20" s="1644">
        <v>235</v>
      </c>
      <c r="E20" s="1644">
        <v>210</v>
      </c>
      <c r="F20" s="1644">
        <v>235</v>
      </c>
      <c r="G20" s="1644">
        <v>285</v>
      </c>
      <c r="H20" s="1644">
        <v>280</v>
      </c>
      <c r="I20" s="1644">
        <v>315</v>
      </c>
      <c r="J20" s="1644">
        <v>350</v>
      </c>
      <c r="K20" s="1644">
        <v>375</v>
      </c>
      <c r="L20" s="1644">
        <v>415</v>
      </c>
      <c r="M20" s="1644">
        <v>400</v>
      </c>
      <c r="N20" s="1644">
        <v>450</v>
      </c>
      <c r="O20" s="1644">
        <v>505</v>
      </c>
    </row>
    <row r="21" spans="1:15" ht="15.75" customHeight="1" x14ac:dyDescent="0.25">
      <c r="A21" s="3765"/>
      <c r="B21" s="1644"/>
      <c r="C21" s="1644" t="s">
        <v>150</v>
      </c>
      <c r="D21" s="1646">
        <v>0.23404608652411732</v>
      </c>
      <c r="E21" s="1646">
        <v>0.21827237956254258</v>
      </c>
      <c r="F21" s="1646">
        <v>0.25002652069675174</v>
      </c>
      <c r="G21" s="1646">
        <v>0.28337485236757742</v>
      </c>
      <c r="H21" s="1646">
        <v>0.28927688504326332</v>
      </c>
      <c r="I21" s="1646">
        <v>0.31810978830604209</v>
      </c>
      <c r="J21" s="1646">
        <v>0.33233524450027868</v>
      </c>
      <c r="K21" s="1646">
        <v>0.32640247667249311</v>
      </c>
      <c r="L21" s="1646">
        <v>0.32889688629589697</v>
      </c>
      <c r="M21" s="1646">
        <v>0.30297305058871543</v>
      </c>
      <c r="N21" s="1646">
        <v>0.31610527273872951</v>
      </c>
      <c r="O21" s="1646">
        <v>0.34492160872528971</v>
      </c>
    </row>
    <row r="22" spans="1:15" x14ac:dyDescent="0.25">
      <c r="A22" s="3765"/>
      <c r="B22" s="1661" t="s">
        <v>1040</v>
      </c>
      <c r="C22" s="1661" t="s">
        <v>151</v>
      </c>
      <c r="D22" s="1661">
        <v>160</v>
      </c>
      <c r="E22" s="1661">
        <v>135</v>
      </c>
      <c r="F22" s="1661">
        <v>160</v>
      </c>
      <c r="G22" s="1661">
        <v>170</v>
      </c>
      <c r="H22" s="1661">
        <v>185</v>
      </c>
      <c r="I22" s="1661">
        <v>190</v>
      </c>
      <c r="J22" s="1661">
        <v>200</v>
      </c>
      <c r="K22" s="1661">
        <v>255</v>
      </c>
      <c r="L22" s="1661">
        <v>255</v>
      </c>
      <c r="M22" s="1661">
        <v>235</v>
      </c>
      <c r="N22" s="1661">
        <v>265</v>
      </c>
      <c r="O22" s="1661">
        <v>310</v>
      </c>
    </row>
    <row r="23" spans="1:15" x14ac:dyDescent="0.25">
      <c r="A23" s="3765"/>
      <c r="B23" s="1661"/>
      <c r="C23" s="1661" t="s">
        <v>150</v>
      </c>
      <c r="D23" s="1651">
        <v>0.1596220885131775</v>
      </c>
      <c r="E23" s="1651">
        <v>0.13704276428733156</v>
      </c>
      <c r="F23" s="1651">
        <v>0.16833216642267626</v>
      </c>
      <c r="G23" s="1651">
        <v>0.17104518792738965</v>
      </c>
      <c r="H23" s="1651">
        <v>0.19193448702101359</v>
      </c>
      <c r="I23" s="1651">
        <v>0.19502458250375851</v>
      </c>
      <c r="J23" s="1651">
        <v>0.19001785225136728</v>
      </c>
      <c r="K23" s="1651">
        <v>0.22311792891741239</v>
      </c>
      <c r="L23" s="1651">
        <v>0.20201027332107299</v>
      </c>
      <c r="M23" s="1651">
        <v>0.17815631565423742</v>
      </c>
      <c r="N23" s="1651">
        <v>0.18529850380524962</v>
      </c>
      <c r="O23" s="1651">
        <v>0.21117166212534064</v>
      </c>
    </row>
    <row r="24" spans="1:15" x14ac:dyDescent="0.25">
      <c r="A24" s="3765"/>
      <c r="B24" s="1661" t="s">
        <v>1039</v>
      </c>
      <c r="C24" s="1661" t="s">
        <v>151</v>
      </c>
      <c r="D24" s="1661">
        <v>35</v>
      </c>
      <c r="E24" s="1661">
        <v>35</v>
      </c>
      <c r="F24" s="1661">
        <v>45</v>
      </c>
      <c r="G24" s="1661">
        <v>60</v>
      </c>
      <c r="H24" s="1661">
        <v>50</v>
      </c>
      <c r="I24" s="1661">
        <v>65</v>
      </c>
      <c r="J24" s="1661">
        <v>85</v>
      </c>
      <c r="K24" s="1661">
        <v>65</v>
      </c>
      <c r="L24" s="1661">
        <v>85</v>
      </c>
      <c r="M24" s="1661">
        <v>80</v>
      </c>
      <c r="N24" s="1661">
        <v>100</v>
      </c>
      <c r="O24" s="1661">
        <v>90</v>
      </c>
    </row>
    <row r="25" spans="1:15" x14ac:dyDescent="0.25">
      <c r="A25" s="3765"/>
      <c r="B25" s="1661"/>
      <c r="C25" s="1661" t="s">
        <v>150</v>
      </c>
      <c r="D25" s="1651">
        <v>3.4311287916459467E-2</v>
      </c>
      <c r="E25" s="1651">
        <v>3.4346564334808122E-2</v>
      </c>
      <c r="F25" s="1651">
        <v>4.5976279888825237E-2</v>
      </c>
      <c r="G25" s="1651">
        <v>5.9717935230306579E-2</v>
      </c>
      <c r="H25" s="1651">
        <v>5.2018953440461473E-2</v>
      </c>
      <c r="I25" s="1651">
        <v>6.6200073138027712E-2</v>
      </c>
      <c r="J25" s="1651">
        <v>7.9976196998177013E-2</v>
      </c>
      <c r="K25" s="1651">
        <v>5.8281808457906141E-2</v>
      </c>
      <c r="L25" s="1651">
        <v>6.9154670556154471E-2</v>
      </c>
      <c r="M25" s="1651">
        <v>5.8947113858617624E-2</v>
      </c>
      <c r="N25" s="1651">
        <v>6.8844562378788624E-2</v>
      </c>
      <c r="O25" s="1651">
        <v>6.0626702997275211E-2</v>
      </c>
    </row>
    <row r="26" spans="1:15" x14ac:dyDescent="0.25">
      <c r="A26" s="3765"/>
      <c r="B26" s="1661" t="s">
        <v>1041</v>
      </c>
      <c r="C26" s="1661" t="s">
        <v>151</v>
      </c>
      <c r="D26" s="1661">
        <v>25</v>
      </c>
      <c r="E26" s="1661">
        <v>30</v>
      </c>
      <c r="F26" s="1661">
        <v>20</v>
      </c>
      <c r="G26" s="1661">
        <v>35</v>
      </c>
      <c r="H26" s="1661">
        <v>25</v>
      </c>
      <c r="I26" s="1661">
        <v>35</v>
      </c>
      <c r="J26" s="1661">
        <v>45</v>
      </c>
      <c r="K26" s="1661">
        <v>30</v>
      </c>
      <c r="L26" s="1661">
        <v>50</v>
      </c>
      <c r="M26" s="1661">
        <v>65</v>
      </c>
      <c r="N26" s="1661">
        <v>50</v>
      </c>
      <c r="O26" s="1661">
        <v>65</v>
      </c>
    </row>
    <row r="27" spans="1:15" x14ac:dyDescent="0.25">
      <c r="A27" s="3765"/>
      <c r="B27" s="1661"/>
      <c r="C27" s="1661" t="s">
        <v>150</v>
      </c>
      <c r="D27" s="1651">
        <v>2.3702963699651913E-2</v>
      </c>
      <c r="E27" s="1651">
        <v>3.245749680489432E-2</v>
      </c>
      <c r="F27" s="1651">
        <v>2.1396898139307917E-2</v>
      </c>
      <c r="G27" s="1651">
        <v>3.5243208908562189E-2</v>
      </c>
      <c r="H27" s="1651">
        <v>2.6782035434693034E-2</v>
      </c>
      <c r="I27" s="1651">
        <v>3.7584819796026167E-2</v>
      </c>
      <c r="J27" s="1651">
        <v>4.2505360398228005E-2</v>
      </c>
      <c r="K27" s="1651">
        <v>2.55059003591523E-2</v>
      </c>
      <c r="L27" s="1651">
        <v>3.9896315555837399E-2</v>
      </c>
      <c r="M27" s="1651">
        <v>4.7860522059823767E-2</v>
      </c>
      <c r="N27" s="1651">
        <v>3.6407172212925949E-2</v>
      </c>
      <c r="O27" s="1651">
        <v>4.4277929155313353E-2</v>
      </c>
    </row>
    <row r="28" spans="1:15" x14ac:dyDescent="0.25">
      <c r="A28" s="3765"/>
      <c r="B28" s="1661" t="s">
        <v>1042</v>
      </c>
      <c r="C28" s="1661" t="s">
        <v>151</v>
      </c>
      <c r="D28" s="1661">
        <v>15</v>
      </c>
      <c r="E28" s="1661">
        <v>15</v>
      </c>
      <c r="F28" s="1661">
        <v>15</v>
      </c>
      <c r="G28" s="1661">
        <v>20</v>
      </c>
      <c r="H28" s="1661">
        <v>20</v>
      </c>
      <c r="I28" s="1661">
        <v>20</v>
      </c>
      <c r="J28" s="1661">
        <v>20</v>
      </c>
      <c r="K28" s="1661">
        <v>20</v>
      </c>
      <c r="L28" s="1661">
        <v>25</v>
      </c>
      <c r="M28" s="1661">
        <v>25</v>
      </c>
      <c r="N28" s="1661">
        <v>35</v>
      </c>
      <c r="O28" s="1661">
        <v>45</v>
      </c>
    </row>
    <row r="29" spans="1:15" ht="16.5" customHeight="1" x14ac:dyDescent="0.25">
      <c r="A29" s="3765"/>
      <c r="B29" s="1661"/>
      <c r="C29" s="1661" t="s">
        <v>150</v>
      </c>
      <c r="D29" s="1651">
        <v>1.640974639482844E-2</v>
      </c>
      <c r="E29" s="1651">
        <v>1.4425554135508585E-2</v>
      </c>
      <c r="F29" s="1651">
        <v>1.4321176245942332E-2</v>
      </c>
      <c r="G29" s="1651">
        <v>1.7368520301319013E-2</v>
      </c>
      <c r="H29" s="1651">
        <v>1.8541409147095178E-2</v>
      </c>
      <c r="I29" s="1651">
        <v>1.9300312868229655E-2</v>
      </c>
      <c r="J29" s="1651">
        <v>1.9835834852506402E-2</v>
      </c>
      <c r="K29" s="1651">
        <v>1.9496838938022319E-2</v>
      </c>
      <c r="L29" s="1651">
        <v>1.7835626862832139E-2</v>
      </c>
      <c r="M29" s="1651">
        <v>1.8009099016036638E-2</v>
      </c>
      <c r="N29" s="1651">
        <v>2.5555034341765329E-2</v>
      </c>
      <c r="O29" s="1651">
        <v>2.9291553133514989E-2</v>
      </c>
    </row>
    <row r="30" spans="1:15" x14ac:dyDescent="0.25">
      <c r="A30" s="3766" t="s">
        <v>1139</v>
      </c>
      <c r="B30" s="194"/>
      <c r="C30" s="1653" t="s">
        <v>151</v>
      </c>
      <c r="D30" s="1662">
        <v>1300</v>
      </c>
      <c r="E30" s="1662">
        <v>1275</v>
      </c>
      <c r="F30" s="1662">
        <v>1285</v>
      </c>
      <c r="G30" s="1662">
        <v>1405</v>
      </c>
      <c r="H30" s="1662">
        <v>1475</v>
      </c>
      <c r="I30" s="1662">
        <v>1545</v>
      </c>
      <c r="J30" s="1662">
        <v>1615</v>
      </c>
      <c r="K30" s="1662">
        <v>1750</v>
      </c>
      <c r="L30" s="1662">
        <v>1840</v>
      </c>
      <c r="M30" s="1662">
        <v>1975</v>
      </c>
      <c r="N30" s="1662">
        <v>2010</v>
      </c>
      <c r="O30" s="1662">
        <v>2070</v>
      </c>
    </row>
    <row r="31" spans="1:15" x14ac:dyDescent="0.25">
      <c r="A31" s="3766"/>
      <c r="B31" s="194"/>
      <c r="C31" s="1653"/>
      <c r="D31" s="1655"/>
      <c r="E31" s="1655"/>
      <c r="F31" s="1655"/>
      <c r="G31" s="1655"/>
      <c r="H31" s="1655"/>
      <c r="I31" s="1655"/>
      <c r="J31" s="1655"/>
      <c r="K31" s="1655"/>
      <c r="L31" s="1655"/>
      <c r="M31" s="1655"/>
      <c r="N31" s="1655"/>
      <c r="O31" s="1655"/>
    </row>
    <row r="33" spans="1:2" s="25" customFormat="1"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F2D28DE6-6C77-4D7E-B09B-09DEAD74D500}"/>
    <hyperlink ref="A36" location="Index!A1" display="Back to index" xr:uid="{CD176DC7-0757-43F2-9E8F-D6B5A503F151}"/>
    <hyperlink ref="A37" location="Index!A1" display="Back to index" xr:uid="{A64C8C8E-E582-4DB2-A9DB-8D977C089CB4}"/>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E1295-EBAB-4251-84F7-946E0CDB9B50}">
  <dimension ref="A1:O38"/>
  <sheetViews>
    <sheetView showGridLines="0" zoomScaleNormal="100" workbookViewId="0">
      <selection activeCell="C31" sqref="C31"/>
    </sheetView>
  </sheetViews>
  <sheetFormatPr defaultColWidth="9.140625" defaultRowHeight="15" x14ac:dyDescent="0.25"/>
  <cols>
    <col min="1" max="1" width="31.85546875" style="35" customWidth="1"/>
    <col min="2" max="2" width="10.85546875" style="23" customWidth="1"/>
    <col min="3" max="3" width="4.85546875" style="23" customWidth="1"/>
    <col min="4" max="15" width="10.85546875" style="23" customWidth="1"/>
    <col min="16" max="16384" width="9.140625" style="23"/>
  </cols>
  <sheetData>
    <row r="1" spans="1:15" x14ac:dyDescent="0.25">
      <c r="A1" s="1639" t="s">
        <v>1140</v>
      </c>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3" t="s">
        <v>1124</v>
      </c>
      <c r="B4" s="1642" t="s">
        <v>1021</v>
      </c>
      <c r="C4" s="400" t="s">
        <v>151</v>
      </c>
      <c r="D4" s="1643">
        <v>4790</v>
      </c>
      <c r="E4" s="1643">
        <v>4400</v>
      </c>
      <c r="F4" s="1643">
        <v>4420</v>
      </c>
      <c r="G4" s="1643">
        <v>4200</v>
      </c>
      <c r="H4" s="1643">
        <v>4395</v>
      </c>
      <c r="I4" s="1643">
        <v>4635</v>
      </c>
      <c r="J4" s="1643">
        <v>4845</v>
      </c>
      <c r="K4" s="1643">
        <v>5100</v>
      </c>
      <c r="L4" s="1643">
        <v>4875</v>
      </c>
      <c r="M4" s="1643">
        <v>4600</v>
      </c>
      <c r="N4" s="1643">
        <v>4550</v>
      </c>
      <c r="O4" s="1643">
        <v>4635</v>
      </c>
    </row>
    <row r="5" spans="1:15" x14ac:dyDescent="0.25">
      <c r="A5" s="3763"/>
      <c r="B5" s="1642"/>
      <c r="C5" s="400" t="s">
        <v>150</v>
      </c>
      <c r="D5" s="509">
        <v>0.87627733443072153</v>
      </c>
      <c r="E5" s="509">
        <v>0.8833740215167758</v>
      </c>
      <c r="F5" s="509">
        <v>0.88522493198892616</v>
      </c>
      <c r="G5" s="509">
        <v>0.89429855115070722</v>
      </c>
      <c r="H5" s="509">
        <v>0.89846900794332507</v>
      </c>
      <c r="I5" s="509">
        <v>0.89273962363022674</v>
      </c>
      <c r="J5" s="509">
        <v>0.89370375906825161</v>
      </c>
      <c r="K5" s="509">
        <v>0.90289567154295347</v>
      </c>
      <c r="L5" s="509">
        <v>0.88681756445944249</v>
      </c>
      <c r="M5" s="509">
        <v>0.88545290381701725</v>
      </c>
      <c r="N5" s="509">
        <v>0.91429076496903439</v>
      </c>
      <c r="O5" s="509">
        <v>0.91276092949980314</v>
      </c>
    </row>
    <row r="6" spans="1:15" x14ac:dyDescent="0.25">
      <c r="A6" s="3763"/>
      <c r="B6" s="1642" t="s">
        <v>1019</v>
      </c>
      <c r="C6" s="400" t="s">
        <v>151</v>
      </c>
      <c r="D6" s="1643">
        <v>675</v>
      </c>
      <c r="E6" s="1643">
        <v>580</v>
      </c>
      <c r="F6" s="1643">
        <v>575</v>
      </c>
      <c r="G6" s="1643">
        <v>495</v>
      </c>
      <c r="H6" s="1643">
        <v>495</v>
      </c>
      <c r="I6" s="1643">
        <v>555</v>
      </c>
      <c r="J6" s="1643">
        <v>575</v>
      </c>
      <c r="K6" s="1643">
        <v>550</v>
      </c>
      <c r="L6" s="1643">
        <v>625</v>
      </c>
      <c r="M6" s="1643">
        <v>595</v>
      </c>
      <c r="N6" s="1643">
        <v>425</v>
      </c>
      <c r="O6" s="1643">
        <v>445</v>
      </c>
    </row>
    <row r="7" spans="1:15" x14ac:dyDescent="0.25">
      <c r="A7" s="3763"/>
      <c r="B7" s="1642"/>
      <c r="C7" s="400" t="s">
        <v>150</v>
      </c>
      <c r="D7" s="509">
        <v>0.1237226655692784</v>
      </c>
      <c r="E7" s="509">
        <v>0.11662597848322424</v>
      </c>
      <c r="F7" s="509">
        <v>0.11477506801107397</v>
      </c>
      <c r="G7" s="509">
        <v>0.10570144884929282</v>
      </c>
      <c r="H7" s="509">
        <v>0.1015309920566749</v>
      </c>
      <c r="I7" s="509">
        <v>0.10726037636977327</v>
      </c>
      <c r="J7" s="509">
        <v>0.10629624093174846</v>
      </c>
      <c r="K7" s="509">
        <v>9.7104328457046557E-2</v>
      </c>
      <c r="L7" s="509">
        <v>0.11318243554055749</v>
      </c>
      <c r="M7" s="509">
        <v>0.11454709618298273</v>
      </c>
      <c r="N7" s="509">
        <v>8.5709235030965572E-2</v>
      </c>
      <c r="O7" s="509">
        <v>8.7239070500196914E-2</v>
      </c>
    </row>
    <row r="8" spans="1:15" x14ac:dyDescent="0.25">
      <c r="A8" s="3764" t="s">
        <v>1061</v>
      </c>
      <c r="B8" s="1644" t="s">
        <v>318</v>
      </c>
      <c r="C8" s="1644" t="s">
        <v>151</v>
      </c>
      <c r="D8" s="1645">
        <v>3225</v>
      </c>
      <c r="E8" s="1645">
        <v>3060</v>
      </c>
      <c r="F8" s="1645">
        <v>2990</v>
      </c>
      <c r="G8" s="1645">
        <v>2770</v>
      </c>
      <c r="H8" s="1645">
        <v>2765</v>
      </c>
      <c r="I8" s="1645">
        <v>2775</v>
      </c>
      <c r="J8" s="1645">
        <v>3005</v>
      </c>
      <c r="K8" s="1645">
        <v>3250</v>
      </c>
      <c r="L8" s="1645">
        <v>3140</v>
      </c>
      <c r="M8" s="1645">
        <v>2935</v>
      </c>
      <c r="N8" s="1645">
        <v>2845</v>
      </c>
      <c r="O8" s="1645">
        <v>2990</v>
      </c>
    </row>
    <row r="9" spans="1:15" x14ac:dyDescent="0.25">
      <c r="A9" s="3764"/>
      <c r="B9" s="1644"/>
      <c r="C9" s="1644" t="s">
        <v>150</v>
      </c>
      <c r="D9" s="1646">
        <v>0.58984839870794159</v>
      </c>
      <c r="E9" s="1646">
        <v>0.61410080306605375</v>
      </c>
      <c r="F9" s="1646">
        <v>0.59808708219981555</v>
      </c>
      <c r="G9" s="1646">
        <v>0.58962052121080422</v>
      </c>
      <c r="H9" s="1646">
        <v>0.56528087957395645</v>
      </c>
      <c r="I9" s="1646">
        <v>0.53444083966524358</v>
      </c>
      <c r="J9" s="1646">
        <v>0.55480997964430134</v>
      </c>
      <c r="K9" s="1646">
        <v>0.57548506128114973</v>
      </c>
      <c r="L9" s="1646">
        <v>0.57054311205333852</v>
      </c>
      <c r="M9" s="1646">
        <v>0.56467868095649709</v>
      </c>
      <c r="N9" s="1646">
        <v>0.57195803226525732</v>
      </c>
      <c r="O9" s="1646">
        <v>0.58881449389523433</v>
      </c>
    </row>
    <row r="10" spans="1:15" x14ac:dyDescent="0.25">
      <c r="A10" s="3764"/>
      <c r="B10" s="1644" t="s">
        <v>1065</v>
      </c>
      <c r="C10" s="1644" t="s">
        <v>151</v>
      </c>
      <c r="D10" s="1645">
        <v>350</v>
      </c>
      <c r="E10" s="1645">
        <v>340</v>
      </c>
      <c r="F10" s="1645">
        <v>315</v>
      </c>
      <c r="G10" s="1645">
        <v>305</v>
      </c>
      <c r="H10" s="1645">
        <v>310</v>
      </c>
      <c r="I10" s="1645">
        <v>360</v>
      </c>
      <c r="J10" s="1645">
        <v>305</v>
      </c>
      <c r="K10" s="1645">
        <v>340</v>
      </c>
      <c r="L10" s="1645">
        <v>310</v>
      </c>
      <c r="M10" s="1645">
        <v>370</v>
      </c>
      <c r="N10" s="1645">
        <v>360</v>
      </c>
      <c r="O10" s="1645">
        <v>300</v>
      </c>
    </row>
    <row r="11" spans="1:15" x14ac:dyDescent="0.25">
      <c r="A11" s="3764"/>
      <c r="B11" s="1644"/>
      <c r="C11" s="1644" t="s">
        <v>150</v>
      </c>
      <c r="D11" s="1646">
        <v>6.4118596896159369E-2</v>
      </c>
      <c r="E11" s="1646">
        <v>6.779491469869918E-2</v>
      </c>
      <c r="F11" s="1646">
        <v>6.3006579908758062E-2</v>
      </c>
      <c r="G11" s="1646">
        <v>6.4564439814489338E-2</v>
      </c>
      <c r="H11" s="1646">
        <v>6.3585458234144021E-2</v>
      </c>
      <c r="I11" s="1646">
        <v>6.9311298799377349E-2</v>
      </c>
      <c r="J11" s="1646">
        <v>5.6536430795237916E-2</v>
      </c>
      <c r="K11" s="1646">
        <v>6.0133788028485735E-2</v>
      </c>
      <c r="L11" s="1646">
        <v>5.6716673000034544E-2</v>
      </c>
      <c r="M11" s="1646">
        <v>7.1111607374907834E-2</v>
      </c>
      <c r="N11" s="1646">
        <v>7.2503419972640218E-2</v>
      </c>
      <c r="O11" s="1646">
        <v>5.9472233162662459E-2</v>
      </c>
    </row>
    <row r="12" spans="1:15" x14ac:dyDescent="0.25">
      <c r="A12" s="3764"/>
      <c r="B12" s="1644" t="s">
        <v>1066</v>
      </c>
      <c r="C12" s="1644" t="s">
        <v>151</v>
      </c>
      <c r="D12" s="1645">
        <v>1890</v>
      </c>
      <c r="E12" s="1645">
        <v>1585</v>
      </c>
      <c r="F12" s="1645">
        <v>1695</v>
      </c>
      <c r="G12" s="1645">
        <v>1625</v>
      </c>
      <c r="H12" s="1645">
        <v>1815</v>
      </c>
      <c r="I12" s="1645">
        <v>2055</v>
      </c>
      <c r="J12" s="1645">
        <v>2105</v>
      </c>
      <c r="K12" s="1645">
        <v>2060</v>
      </c>
      <c r="L12" s="1645">
        <v>2050</v>
      </c>
      <c r="M12" s="1645">
        <v>1890</v>
      </c>
      <c r="N12" s="1645">
        <v>1770</v>
      </c>
      <c r="O12" s="1645">
        <v>1785</v>
      </c>
    </row>
    <row r="13" spans="1:15" x14ac:dyDescent="0.25">
      <c r="A13" s="3764"/>
      <c r="B13" s="1644"/>
      <c r="C13" s="1644" t="s">
        <v>150</v>
      </c>
      <c r="D13" s="1646">
        <v>0.34603300439589907</v>
      </c>
      <c r="E13" s="1646">
        <v>0.31810428223524723</v>
      </c>
      <c r="F13" s="1646">
        <v>0.33890633789142649</v>
      </c>
      <c r="G13" s="1646">
        <v>0.34581503897470633</v>
      </c>
      <c r="H13" s="1646">
        <v>0.37113366219189958</v>
      </c>
      <c r="I13" s="1646">
        <v>0.39624786153537916</v>
      </c>
      <c r="J13" s="1646">
        <v>0.38865358956046081</v>
      </c>
      <c r="K13" s="1646">
        <v>0.36438115069036464</v>
      </c>
      <c r="L13" s="1646">
        <v>0.37274021494662696</v>
      </c>
      <c r="M13" s="1646">
        <v>0.36420971166859506</v>
      </c>
      <c r="N13" s="1646">
        <v>0.35553854776210247</v>
      </c>
      <c r="O13" s="1646">
        <v>0.35171327294210319</v>
      </c>
    </row>
    <row r="14" spans="1:15" x14ac:dyDescent="0.25">
      <c r="A14" s="3763" t="s">
        <v>1062</v>
      </c>
      <c r="B14" s="1642" t="s">
        <v>441</v>
      </c>
      <c r="C14" s="400" t="s">
        <v>151</v>
      </c>
      <c r="D14" s="1643">
        <v>705</v>
      </c>
      <c r="E14" s="1643">
        <v>575</v>
      </c>
      <c r="F14" s="1643">
        <v>605</v>
      </c>
      <c r="G14" s="1643">
        <v>590</v>
      </c>
      <c r="H14" s="1643">
        <v>630</v>
      </c>
      <c r="I14" s="1643">
        <v>675</v>
      </c>
      <c r="J14" s="1643">
        <v>765</v>
      </c>
      <c r="K14" s="1643">
        <v>740</v>
      </c>
      <c r="L14" s="1643">
        <v>705</v>
      </c>
      <c r="M14" s="1643">
        <v>655</v>
      </c>
      <c r="N14" s="1643">
        <v>640</v>
      </c>
      <c r="O14" s="23">
        <v>715</v>
      </c>
    </row>
    <row r="15" spans="1:15" x14ac:dyDescent="0.25">
      <c r="A15" s="3763"/>
      <c r="B15" s="1642"/>
      <c r="C15" s="400" t="s">
        <v>150</v>
      </c>
      <c r="D15" s="509">
        <v>0.12933532757179356</v>
      </c>
      <c r="E15" s="509">
        <v>0.11572293624342504</v>
      </c>
      <c r="F15" s="509">
        <v>0.12145514111183159</v>
      </c>
      <c r="G15" s="509">
        <v>0.12558824218641818</v>
      </c>
      <c r="H15" s="509">
        <v>0.12915879287636717</v>
      </c>
      <c r="I15" s="509">
        <v>0.12981828830356182</v>
      </c>
      <c r="J15" s="509">
        <v>0.14156714889187855</v>
      </c>
      <c r="K15" s="509">
        <v>0.13083109349934663</v>
      </c>
      <c r="L15" s="509">
        <v>0.12782251539553854</v>
      </c>
      <c r="M15" s="509">
        <v>0.12652544966954604</v>
      </c>
      <c r="N15" s="509">
        <v>0.12879425839243833</v>
      </c>
      <c r="O15" s="1663">
        <v>0.14122513295253103</v>
      </c>
    </row>
    <row r="16" spans="1:15" x14ac:dyDescent="0.25">
      <c r="A16" s="3763"/>
      <c r="B16" s="1642" t="s">
        <v>440</v>
      </c>
      <c r="C16" s="400" t="s">
        <v>151</v>
      </c>
      <c r="D16" s="1643">
        <v>4755</v>
      </c>
      <c r="E16" s="1643">
        <v>4405</v>
      </c>
      <c r="F16" s="1643">
        <v>4375</v>
      </c>
      <c r="G16" s="1643">
        <v>4105</v>
      </c>
      <c r="H16" s="1643">
        <v>4260</v>
      </c>
      <c r="I16" s="1643">
        <v>4515</v>
      </c>
      <c r="J16" s="1643">
        <v>4650</v>
      </c>
      <c r="K16" s="1643">
        <v>4910</v>
      </c>
      <c r="L16" s="1643">
        <v>4795</v>
      </c>
      <c r="M16" s="1643">
        <v>4535</v>
      </c>
      <c r="N16" s="1643">
        <v>4335</v>
      </c>
      <c r="O16" s="23">
        <v>4360</v>
      </c>
    </row>
    <row r="17" spans="1:15" x14ac:dyDescent="0.25">
      <c r="A17" s="3763"/>
      <c r="B17" s="1642"/>
      <c r="C17" s="400" t="s">
        <v>150</v>
      </c>
      <c r="D17" s="509">
        <v>0.87066467242820644</v>
      </c>
      <c r="E17" s="509">
        <v>0.88427706375657489</v>
      </c>
      <c r="F17" s="509">
        <v>0.87854485888816847</v>
      </c>
      <c r="G17" s="509">
        <v>0.87441175781358194</v>
      </c>
      <c r="H17" s="509">
        <v>0.87084120712363289</v>
      </c>
      <c r="I17" s="509">
        <v>0.87018171169643821</v>
      </c>
      <c r="J17" s="509">
        <v>0.8584328511081214</v>
      </c>
      <c r="K17" s="509">
        <v>0.86916890650065337</v>
      </c>
      <c r="L17" s="509">
        <v>0.87217748460446154</v>
      </c>
      <c r="M17" s="509">
        <v>0.87347455033045396</v>
      </c>
      <c r="N17" s="509">
        <v>0.8712057416075617</v>
      </c>
      <c r="O17" s="1663">
        <v>0.85877486704746897</v>
      </c>
    </row>
    <row r="18" spans="1:15" x14ac:dyDescent="0.25">
      <c r="A18" s="3765" t="s">
        <v>1063</v>
      </c>
      <c r="B18" s="1647" t="s">
        <v>400</v>
      </c>
      <c r="C18" s="1647" t="s">
        <v>151</v>
      </c>
      <c r="D18" s="1648">
        <v>2225</v>
      </c>
      <c r="E18" s="1648">
        <v>2145</v>
      </c>
      <c r="F18" s="1648">
        <v>2095</v>
      </c>
      <c r="G18" s="1648">
        <v>1905</v>
      </c>
      <c r="H18" s="1648">
        <v>1940</v>
      </c>
      <c r="I18" s="1648">
        <v>1960</v>
      </c>
      <c r="J18" s="1648">
        <v>2075</v>
      </c>
      <c r="K18" s="1648">
        <v>2290</v>
      </c>
      <c r="L18" s="1648">
        <v>2180</v>
      </c>
      <c r="M18" s="1648">
        <v>2050</v>
      </c>
      <c r="N18" s="1648">
        <v>1980</v>
      </c>
      <c r="O18" s="1643">
        <v>2095</v>
      </c>
    </row>
    <row r="19" spans="1:15" x14ac:dyDescent="0.25">
      <c r="A19" s="3765"/>
      <c r="B19" s="1647"/>
      <c r="C19" s="1647" t="s">
        <v>150</v>
      </c>
      <c r="D19" s="1646">
        <v>0.73187173204514167</v>
      </c>
      <c r="E19" s="1646">
        <v>0.73922286384731239</v>
      </c>
      <c r="F19" s="1646">
        <v>0.73107413264077237</v>
      </c>
      <c r="G19" s="1646">
        <v>0.71569047887747805</v>
      </c>
      <c r="H19" s="1646">
        <v>0.72506392905743899</v>
      </c>
      <c r="I19" s="1646">
        <v>0.73366147626890266</v>
      </c>
      <c r="J19" s="1646">
        <v>0.71885943663921381</v>
      </c>
      <c r="K19" s="1646">
        <v>0.73115456873921492</v>
      </c>
      <c r="L19" s="1646">
        <v>0.71295587609982669</v>
      </c>
      <c r="M19" s="1646">
        <v>0.71684380776340118</v>
      </c>
      <c r="N19" s="1646">
        <v>0.70843619190726626</v>
      </c>
      <c r="O19" s="509">
        <v>0.72281670693821198</v>
      </c>
    </row>
    <row r="20" spans="1:15" x14ac:dyDescent="0.25">
      <c r="A20" s="3765"/>
      <c r="B20" s="1647" t="s">
        <v>401</v>
      </c>
      <c r="C20" s="1647" t="s">
        <v>151</v>
      </c>
      <c r="D20" s="1647">
        <v>815</v>
      </c>
      <c r="E20" s="1647">
        <v>755</v>
      </c>
      <c r="F20" s="1647">
        <v>770</v>
      </c>
      <c r="G20" s="1647">
        <v>755</v>
      </c>
      <c r="H20" s="1647">
        <v>735</v>
      </c>
      <c r="I20" s="1647">
        <v>710</v>
      </c>
      <c r="J20" s="1647">
        <v>810</v>
      </c>
      <c r="K20" s="1647">
        <v>845</v>
      </c>
      <c r="L20" s="1647">
        <v>880</v>
      </c>
      <c r="M20" s="1647">
        <v>810</v>
      </c>
      <c r="N20" s="1647">
        <v>815</v>
      </c>
      <c r="O20" s="1643">
        <v>805</v>
      </c>
    </row>
    <row r="21" spans="1:15" x14ac:dyDescent="0.25">
      <c r="A21" s="3765"/>
      <c r="B21" s="1647"/>
      <c r="C21" s="1647" t="s">
        <v>150</v>
      </c>
      <c r="D21" s="1646">
        <v>0.26812826795485822</v>
      </c>
      <c r="E21" s="1646">
        <v>0.26077713615268749</v>
      </c>
      <c r="F21" s="1646">
        <v>0.26892586735922758</v>
      </c>
      <c r="G21" s="1646">
        <v>0.28430952112252184</v>
      </c>
      <c r="H21" s="1646">
        <v>0.27493607094256106</v>
      </c>
      <c r="I21" s="1646">
        <v>0.26633852373109745</v>
      </c>
      <c r="J21" s="1646">
        <v>0.28114056336078619</v>
      </c>
      <c r="K21" s="1646">
        <v>0.26884543126078508</v>
      </c>
      <c r="L21" s="1646">
        <v>0.28704412390017331</v>
      </c>
      <c r="M21" s="1646">
        <v>0.28315619223659888</v>
      </c>
      <c r="N21" s="1646">
        <v>0.29156380809273374</v>
      </c>
      <c r="O21" s="509">
        <v>0.27718329306178807</v>
      </c>
    </row>
    <row r="22" spans="1:15" x14ac:dyDescent="0.25">
      <c r="A22" s="3765"/>
      <c r="B22" s="1649" t="s">
        <v>1040</v>
      </c>
      <c r="C22" s="1649" t="s">
        <v>151</v>
      </c>
      <c r="D22" s="1649">
        <v>500</v>
      </c>
      <c r="E22" s="1649">
        <v>455</v>
      </c>
      <c r="F22" s="1649">
        <v>425</v>
      </c>
      <c r="G22" s="1649">
        <v>425</v>
      </c>
      <c r="H22" s="1649">
        <v>375</v>
      </c>
      <c r="I22" s="1649">
        <v>355</v>
      </c>
      <c r="J22" s="1649">
        <v>370</v>
      </c>
      <c r="K22" s="1649">
        <v>400</v>
      </c>
      <c r="L22" s="1649">
        <v>430</v>
      </c>
      <c r="M22" s="1649">
        <v>385</v>
      </c>
      <c r="N22" s="1649">
        <v>410</v>
      </c>
      <c r="O22" s="1649">
        <v>420</v>
      </c>
    </row>
    <row r="23" spans="1:15" x14ac:dyDescent="0.25">
      <c r="A23" s="3765"/>
      <c r="B23" s="1649"/>
      <c r="C23" s="1649" t="s">
        <v>150</v>
      </c>
      <c r="D23" s="1651">
        <v>0.16475747459481824</v>
      </c>
      <c r="E23" s="1651">
        <v>0.15668469921061651</v>
      </c>
      <c r="F23" s="1651">
        <v>0.14788130120465104</v>
      </c>
      <c r="G23" s="1651">
        <v>0.15894368581424217</v>
      </c>
      <c r="H23" s="1651">
        <v>0.14075234406543946</v>
      </c>
      <c r="I23" s="1651">
        <v>0.13290911813145684</v>
      </c>
      <c r="J23" s="1651">
        <v>0.12868018547996402</v>
      </c>
      <c r="K23" s="1651">
        <v>0.12836870157665919</v>
      </c>
      <c r="L23" s="1651">
        <v>0.13988486573120074</v>
      </c>
      <c r="M23" s="1651">
        <v>0.13498431636139585</v>
      </c>
      <c r="N23" s="1651">
        <v>0.14634181245751496</v>
      </c>
      <c r="O23" s="1651">
        <v>0.14497756299620296</v>
      </c>
    </row>
    <row r="24" spans="1:15" x14ac:dyDescent="0.25">
      <c r="A24" s="3765"/>
      <c r="B24" s="1649" t="s">
        <v>1039</v>
      </c>
      <c r="C24" s="1649" t="s">
        <v>151</v>
      </c>
      <c r="D24" s="1649">
        <v>225</v>
      </c>
      <c r="E24" s="1649">
        <v>205</v>
      </c>
      <c r="F24" s="1649">
        <v>235</v>
      </c>
      <c r="G24" s="1649">
        <v>225</v>
      </c>
      <c r="H24" s="1649">
        <v>245</v>
      </c>
      <c r="I24" s="1649">
        <v>250</v>
      </c>
      <c r="J24" s="1649">
        <v>305</v>
      </c>
      <c r="K24" s="1649">
        <v>310</v>
      </c>
      <c r="L24" s="1649">
        <v>305</v>
      </c>
      <c r="M24" s="1649">
        <v>275</v>
      </c>
      <c r="N24" s="1649">
        <v>245</v>
      </c>
      <c r="O24" s="1649">
        <v>220</v>
      </c>
    </row>
    <row r="25" spans="1:15" x14ac:dyDescent="0.25">
      <c r="A25" s="3765"/>
      <c r="B25" s="1649"/>
      <c r="C25" s="1649" t="s">
        <v>150</v>
      </c>
      <c r="D25" s="1651">
        <v>7.4102501222534908E-2</v>
      </c>
      <c r="E25" s="1651">
        <v>7.0180487331669747E-2</v>
      </c>
      <c r="F25" s="1651">
        <v>8.2726818932325211E-2</v>
      </c>
      <c r="G25" s="1651">
        <v>8.4768461046533489E-2</v>
      </c>
      <c r="H25" s="1651">
        <v>9.1242840693275123E-2</v>
      </c>
      <c r="I25" s="1651">
        <v>9.3273693666716576E-2</v>
      </c>
      <c r="J25" s="1651">
        <v>0.10623572565575472</v>
      </c>
      <c r="K25" s="1651">
        <v>9.865682543834188E-2</v>
      </c>
      <c r="L25" s="1651">
        <v>0.100467732966997</v>
      </c>
      <c r="M25" s="1651">
        <v>9.6534896095894246E-2</v>
      </c>
      <c r="N25" s="1651">
        <v>8.6834102536581886E-2</v>
      </c>
      <c r="O25" s="1651">
        <v>7.5940628236106311E-2</v>
      </c>
    </row>
    <row r="26" spans="1:15" x14ac:dyDescent="0.25">
      <c r="A26" s="3765"/>
      <c r="B26" s="1649" t="s">
        <v>1041</v>
      </c>
      <c r="C26" s="1649" t="s">
        <v>151</v>
      </c>
      <c r="D26" s="1649">
        <v>55</v>
      </c>
      <c r="E26" s="1649">
        <v>55</v>
      </c>
      <c r="F26" s="1649">
        <v>70</v>
      </c>
      <c r="G26" s="1649">
        <v>60</v>
      </c>
      <c r="H26" s="1649">
        <v>70</v>
      </c>
      <c r="I26" s="1649">
        <v>75</v>
      </c>
      <c r="J26" s="1649">
        <v>90</v>
      </c>
      <c r="K26" s="1649">
        <v>85</v>
      </c>
      <c r="L26" s="1649">
        <v>85</v>
      </c>
      <c r="M26" s="1649">
        <v>85</v>
      </c>
      <c r="N26" s="1649">
        <v>80</v>
      </c>
      <c r="O26" s="1649">
        <v>105</v>
      </c>
    </row>
    <row r="27" spans="1:15" x14ac:dyDescent="0.25">
      <c r="A27" s="3765"/>
      <c r="B27" s="1649"/>
      <c r="C27" s="1649" t="s">
        <v>150</v>
      </c>
      <c r="D27" s="1651">
        <v>1.7977528851062768E-2</v>
      </c>
      <c r="E27" s="1651">
        <v>1.925508906856525E-2</v>
      </c>
      <c r="F27" s="1651">
        <v>2.3887067891214878E-2</v>
      </c>
      <c r="G27" s="1651">
        <v>2.1694315916187035E-2</v>
      </c>
      <c r="H27" s="1651">
        <v>2.5294970914148139E-2</v>
      </c>
      <c r="I27" s="1651">
        <v>2.7376852822278787E-2</v>
      </c>
      <c r="J27" s="1651">
        <v>3.19779915565091E-2</v>
      </c>
      <c r="K27" s="1651">
        <v>2.71473728194545E-2</v>
      </c>
      <c r="L27" s="1651">
        <v>2.8319105092728877E-2</v>
      </c>
      <c r="M27" s="1651">
        <v>2.9466336189996081E-2</v>
      </c>
      <c r="N27" s="1651">
        <v>2.9283388787521018E-2</v>
      </c>
      <c r="O27" s="1651">
        <v>3.5554021401449774E-2</v>
      </c>
    </row>
    <row r="28" spans="1:15" x14ac:dyDescent="0.25">
      <c r="A28" s="3765"/>
      <c r="B28" s="1649" t="s">
        <v>1042</v>
      </c>
      <c r="C28" s="1649" t="s">
        <v>151</v>
      </c>
      <c r="D28" s="1649">
        <v>35</v>
      </c>
      <c r="E28" s="1649">
        <v>45</v>
      </c>
      <c r="F28" s="1649">
        <v>40</v>
      </c>
      <c r="G28" s="1649">
        <v>50</v>
      </c>
      <c r="H28" s="1649">
        <v>45</v>
      </c>
      <c r="I28" s="1649">
        <v>35</v>
      </c>
      <c r="J28" s="1649">
        <v>40</v>
      </c>
      <c r="K28" s="1649">
        <v>45</v>
      </c>
      <c r="L28" s="1649">
        <v>55</v>
      </c>
      <c r="M28" s="1649">
        <v>65</v>
      </c>
      <c r="N28" s="1649">
        <v>80</v>
      </c>
      <c r="O28" s="1649">
        <v>60</v>
      </c>
    </row>
    <row r="29" spans="1:15" x14ac:dyDescent="0.25">
      <c r="A29" s="3765"/>
      <c r="B29" s="1649"/>
      <c r="C29" s="1649" t="s">
        <v>150</v>
      </c>
      <c r="D29" s="1651">
        <v>1.1290763286442339E-2</v>
      </c>
      <c r="E29" s="1651">
        <v>1.4656860541836004E-2</v>
      </c>
      <c r="F29" s="1651">
        <v>1.4430679331036434E-2</v>
      </c>
      <c r="G29" s="1651">
        <v>1.8903058345559189E-2</v>
      </c>
      <c r="H29" s="1651">
        <v>1.7645915269698376E-2</v>
      </c>
      <c r="I29" s="1651">
        <v>1.2778859110645307E-2</v>
      </c>
      <c r="J29" s="1651">
        <v>1.4246660668558377E-2</v>
      </c>
      <c r="K29" s="1651">
        <v>1.4672531426329538E-2</v>
      </c>
      <c r="L29" s="1651">
        <v>1.837242010924672E-2</v>
      </c>
      <c r="M29" s="1651">
        <v>2.217064358931272E-2</v>
      </c>
      <c r="N29" s="1651">
        <v>2.9104504311115879E-2</v>
      </c>
      <c r="O29" s="1651">
        <v>2.0711080428028997E-2</v>
      </c>
    </row>
    <row r="30" spans="1:15" x14ac:dyDescent="0.25">
      <c r="A30" s="3766" t="s">
        <v>1141</v>
      </c>
      <c r="B30" s="194"/>
      <c r="C30" s="1653" t="s">
        <v>151</v>
      </c>
      <c r="D30" s="1654">
        <v>5465</v>
      </c>
      <c r="E30" s="1654">
        <v>4985</v>
      </c>
      <c r="F30" s="1654">
        <v>4995</v>
      </c>
      <c r="G30" s="1654">
        <v>4695</v>
      </c>
      <c r="H30" s="1654">
        <v>4890</v>
      </c>
      <c r="I30" s="1654">
        <v>5190</v>
      </c>
      <c r="J30" s="1654">
        <v>5420</v>
      </c>
      <c r="K30" s="1654">
        <v>5650</v>
      </c>
      <c r="L30" s="1654">
        <v>5500</v>
      </c>
      <c r="M30" s="1654">
        <v>5195</v>
      </c>
      <c r="N30" s="1654">
        <v>4980</v>
      </c>
      <c r="O30" s="1654">
        <v>5080</v>
      </c>
    </row>
    <row r="31" spans="1:15" x14ac:dyDescent="0.25">
      <c r="A31" s="3766"/>
      <c r="B31" s="194"/>
      <c r="C31" s="1653"/>
      <c r="D31" s="1655"/>
      <c r="E31" s="1655"/>
      <c r="F31" s="1655"/>
      <c r="G31" s="1655"/>
      <c r="H31" s="1655"/>
      <c r="I31" s="1655"/>
      <c r="J31" s="1655"/>
      <c r="K31" s="1655"/>
      <c r="L31" s="1655"/>
      <c r="M31" s="1655"/>
      <c r="N31" s="1655"/>
      <c r="O31" s="1655"/>
    </row>
    <row r="33" spans="1:2"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353DA167-0EFF-467B-A8D6-87CDED48417A}"/>
    <hyperlink ref="A36" location="Index!A1" display="Back to index" xr:uid="{9E874CF1-BBCC-4F4F-93C6-7C67034BA850}"/>
    <hyperlink ref="A37" location="Index!A1" display="Back to index" xr:uid="{5EB863C2-79B2-47E7-B917-2666AFC809B1}"/>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DB6C-C31C-47BD-8AD8-886792F857F2}">
  <dimension ref="A1:O38"/>
  <sheetViews>
    <sheetView showGridLines="0" zoomScaleNormal="100" workbookViewId="0">
      <selection activeCell="A34" sqref="A34:A38"/>
    </sheetView>
  </sheetViews>
  <sheetFormatPr defaultColWidth="10.42578125" defaultRowHeight="15" x14ac:dyDescent="0.25"/>
  <cols>
    <col min="1" max="1" width="31.85546875" style="35" customWidth="1"/>
    <col min="2" max="2" width="10.85546875" style="23" customWidth="1"/>
    <col min="3" max="3" width="4.85546875" style="23" customWidth="1"/>
    <col min="4" max="15" width="10.85546875" style="23" customWidth="1"/>
    <col min="16" max="16384" width="10.42578125" style="23"/>
  </cols>
  <sheetData>
    <row r="1" spans="1:15" x14ac:dyDescent="0.25">
      <c r="A1" s="1639" t="s">
        <v>1142</v>
      </c>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3" t="s">
        <v>1124</v>
      </c>
      <c r="B4" s="1642" t="s">
        <v>1021</v>
      </c>
      <c r="C4" s="400" t="s">
        <v>151</v>
      </c>
      <c r="D4" s="1643">
        <v>1030</v>
      </c>
      <c r="E4" s="1643">
        <v>950</v>
      </c>
      <c r="F4" s="1643">
        <v>910</v>
      </c>
      <c r="G4" s="1643">
        <v>975</v>
      </c>
      <c r="H4" s="1643">
        <v>1045</v>
      </c>
      <c r="I4" s="1643">
        <v>770</v>
      </c>
      <c r="J4" s="1643">
        <v>670</v>
      </c>
      <c r="K4" s="1643">
        <v>680</v>
      </c>
      <c r="L4" s="1643">
        <v>680</v>
      </c>
      <c r="M4" s="1643">
        <v>630</v>
      </c>
      <c r="N4" s="1643">
        <v>735</v>
      </c>
      <c r="O4" s="1643">
        <v>730</v>
      </c>
    </row>
    <row r="5" spans="1:15" x14ac:dyDescent="0.25">
      <c r="A5" s="3763"/>
      <c r="B5" s="1642"/>
      <c r="C5" s="400" t="s">
        <v>150</v>
      </c>
      <c r="D5" s="509">
        <v>0.79565053215697201</v>
      </c>
      <c r="E5" s="509">
        <v>0.8503127899687013</v>
      </c>
      <c r="F5" s="509">
        <v>0.86059987333276611</v>
      </c>
      <c r="G5" s="509">
        <v>0.87706215705675994</v>
      </c>
      <c r="H5" s="509">
        <v>0.89728916956652494</v>
      </c>
      <c r="I5" s="509">
        <v>0.76087836970157952</v>
      </c>
      <c r="J5" s="509">
        <v>0.69263644716059836</v>
      </c>
      <c r="K5" s="509">
        <v>0.69933303873308184</v>
      </c>
      <c r="L5" s="509">
        <v>0.72439941375135408</v>
      </c>
      <c r="M5" s="509">
        <v>0.77752509022593563</v>
      </c>
      <c r="N5" s="509">
        <v>0.80091283316772754</v>
      </c>
      <c r="O5" s="509">
        <v>0.82711864406779656</v>
      </c>
    </row>
    <row r="6" spans="1:15" x14ac:dyDescent="0.25">
      <c r="A6" s="3763"/>
      <c r="B6" s="1642" t="s">
        <v>1019</v>
      </c>
      <c r="C6" s="400" t="s">
        <v>151</v>
      </c>
      <c r="D6" s="1643">
        <v>265</v>
      </c>
      <c r="E6" s="1643">
        <v>170</v>
      </c>
      <c r="F6" s="1643">
        <v>145</v>
      </c>
      <c r="G6" s="1643">
        <v>135</v>
      </c>
      <c r="H6" s="1643">
        <v>120</v>
      </c>
      <c r="I6" s="1643">
        <v>240</v>
      </c>
      <c r="J6" s="1643">
        <v>300</v>
      </c>
      <c r="K6" s="1643">
        <v>295</v>
      </c>
      <c r="L6" s="1643">
        <v>260</v>
      </c>
      <c r="M6" s="1643">
        <v>180</v>
      </c>
      <c r="N6" s="1643">
        <v>180</v>
      </c>
      <c r="O6" s="1643">
        <v>155</v>
      </c>
    </row>
    <row r="7" spans="1:15" x14ac:dyDescent="0.25">
      <c r="A7" s="3763"/>
      <c r="B7" s="1642"/>
      <c r="C7" s="400" t="s">
        <v>150</v>
      </c>
      <c r="D7" s="509">
        <v>0.20434946784302796</v>
      </c>
      <c r="E7" s="509">
        <v>0.14968721003129865</v>
      </c>
      <c r="F7" s="509">
        <v>0.13940012666723386</v>
      </c>
      <c r="G7" s="509">
        <v>0.12293784294324009</v>
      </c>
      <c r="H7" s="509">
        <v>0.10271083043347512</v>
      </c>
      <c r="I7" s="509">
        <v>0.23912163029842043</v>
      </c>
      <c r="J7" s="509">
        <v>0.30736355283940164</v>
      </c>
      <c r="K7" s="509">
        <v>0.30066696126691811</v>
      </c>
      <c r="L7" s="509">
        <v>0.27560058624864592</v>
      </c>
      <c r="M7" s="509">
        <v>0.22247490977406439</v>
      </c>
      <c r="N7" s="509">
        <v>0.19908716683227237</v>
      </c>
      <c r="O7" s="509">
        <v>0.17288135593220338</v>
      </c>
    </row>
    <row r="8" spans="1:15" ht="16.5" customHeight="1" x14ac:dyDescent="0.25">
      <c r="A8" s="3764" t="s">
        <v>1061</v>
      </c>
      <c r="B8" s="1644" t="s">
        <v>318</v>
      </c>
      <c r="C8" s="1644" t="s">
        <v>151</v>
      </c>
      <c r="D8" s="1645">
        <v>1010</v>
      </c>
      <c r="E8" s="1645">
        <v>875</v>
      </c>
      <c r="F8" s="1645">
        <v>805</v>
      </c>
      <c r="G8" s="1645">
        <v>755</v>
      </c>
      <c r="H8" s="1645">
        <v>735</v>
      </c>
      <c r="I8" s="1645">
        <v>665</v>
      </c>
      <c r="J8" s="1645">
        <v>640</v>
      </c>
      <c r="K8" s="1645">
        <v>650</v>
      </c>
      <c r="L8" s="1645">
        <v>715</v>
      </c>
      <c r="M8" s="1645">
        <v>650</v>
      </c>
      <c r="N8" s="1645">
        <v>720</v>
      </c>
      <c r="O8" s="1645">
        <v>690</v>
      </c>
    </row>
    <row r="9" spans="1:15" ht="15" customHeight="1" x14ac:dyDescent="0.25">
      <c r="A9" s="3764"/>
      <c r="B9" s="1644"/>
      <c r="C9" s="1644" t="s">
        <v>150</v>
      </c>
      <c r="D9" s="1646">
        <v>0.77827820498661349</v>
      </c>
      <c r="E9" s="1646">
        <v>0.78060770111830557</v>
      </c>
      <c r="F9" s="1646">
        <v>0.76310391439563663</v>
      </c>
      <c r="G9" s="1646">
        <v>0.67903211298012056</v>
      </c>
      <c r="H9" s="1646">
        <v>0.63265884778966364</v>
      </c>
      <c r="I9" s="1646">
        <v>0.65738444973477028</v>
      </c>
      <c r="J9" s="1646">
        <v>0.65829109415808973</v>
      </c>
      <c r="K9" s="1646">
        <v>0.6656561192925482</v>
      </c>
      <c r="L9" s="1646">
        <v>0.7567917755262431</v>
      </c>
      <c r="M9" s="1646">
        <v>0.80193553171503429</v>
      </c>
      <c r="N9" s="1646">
        <v>0.787264011879934</v>
      </c>
      <c r="O9" s="1646">
        <v>0.77765237020316025</v>
      </c>
    </row>
    <row r="10" spans="1:15" ht="15" customHeight="1" x14ac:dyDescent="0.25">
      <c r="A10" s="3764"/>
      <c r="B10" s="1644" t="s">
        <v>1065</v>
      </c>
      <c r="C10" s="1644" t="s">
        <v>151</v>
      </c>
      <c r="D10" s="1644">
        <v>60</v>
      </c>
      <c r="E10" s="1644">
        <v>40</v>
      </c>
      <c r="F10" s="1644">
        <v>45</v>
      </c>
      <c r="G10" s="1644">
        <v>165</v>
      </c>
      <c r="H10" s="1644">
        <v>210</v>
      </c>
      <c r="I10" s="1644">
        <v>125</v>
      </c>
      <c r="J10" s="1644">
        <v>145</v>
      </c>
      <c r="K10" s="1644">
        <v>150</v>
      </c>
      <c r="L10" s="1644">
        <v>40</v>
      </c>
      <c r="M10" s="1644">
        <v>35</v>
      </c>
      <c r="N10" s="1644">
        <v>45</v>
      </c>
      <c r="O10" s="1644">
        <v>35</v>
      </c>
    </row>
    <row r="11" spans="1:15" ht="15.75" customHeight="1" x14ac:dyDescent="0.25">
      <c r="A11" s="3764"/>
      <c r="B11" s="1644"/>
      <c r="C11" s="1644" t="s">
        <v>150</v>
      </c>
      <c r="D11" s="1646">
        <v>4.619739611592244E-2</v>
      </c>
      <c r="E11" s="1646">
        <v>3.3958880503386558E-2</v>
      </c>
      <c r="F11" s="1646">
        <v>4.3643479000652248E-2</v>
      </c>
      <c r="G11" s="1646">
        <v>0.14773769901951966</v>
      </c>
      <c r="H11" s="1646">
        <v>0.18043562314731282</v>
      </c>
      <c r="I11" s="1646">
        <v>0.12298361206326</v>
      </c>
      <c r="J11" s="1646">
        <v>0.14763236948869091</v>
      </c>
      <c r="K11" s="1646">
        <v>0.15458291798123464</v>
      </c>
      <c r="L11" s="1646">
        <v>3.9826674313388141E-2</v>
      </c>
      <c r="M11" s="1646">
        <v>4.1096059722153563E-2</v>
      </c>
      <c r="N11" s="1646">
        <v>5.1133944072589886E-2</v>
      </c>
      <c r="O11" s="1646">
        <v>4.0632054176072234E-2</v>
      </c>
    </row>
    <row r="12" spans="1:15" ht="15.75" customHeight="1" x14ac:dyDescent="0.25">
      <c r="A12" s="3764"/>
      <c r="B12" s="1644" t="s">
        <v>1066</v>
      </c>
      <c r="C12" s="1644" t="s">
        <v>151</v>
      </c>
      <c r="D12" s="1645">
        <v>225</v>
      </c>
      <c r="E12" s="1645">
        <v>210</v>
      </c>
      <c r="F12" s="1645">
        <v>205</v>
      </c>
      <c r="G12" s="1645">
        <v>195</v>
      </c>
      <c r="H12" s="1645">
        <v>220</v>
      </c>
      <c r="I12" s="1645">
        <v>220</v>
      </c>
      <c r="J12" s="1645">
        <v>190</v>
      </c>
      <c r="K12" s="1645">
        <v>175</v>
      </c>
      <c r="L12" s="1645">
        <v>190</v>
      </c>
      <c r="M12" s="1645">
        <v>125</v>
      </c>
      <c r="N12" s="1645">
        <v>150</v>
      </c>
      <c r="O12" s="1645">
        <v>160</v>
      </c>
    </row>
    <row r="13" spans="1:15" ht="15.75" customHeight="1" x14ac:dyDescent="0.25">
      <c r="A13" s="3764"/>
      <c r="B13" s="1644"/>
      <c r="C13" s="1644" t="s">
        <v>150</v>
      </c>
      <c r="D13" s="1646">
        <v>0.17552439889746396</v>
      </c>
      <c r="E13" s="1646">
        <v>0.1854334183783079</v>
      </c>
      <c r="F13" s="1646">
        <v>0.19325260660371119</v>
      </c>
      <c r="G13" s="1646">
        <v>0.1732301880003598</v>
      </c>
      <c r="H13" s="1646">
        <v>0.1869055290630236</v>
      </c>
      <c r="I13" s="1646">
        <v>0.21963193820196972</v>
      </c>
      <c r="J13" s="1646">
        <v>0.19407653635321931</v>
      </c>
      <c r="K13" s="1646">
        <v>0.179760962726217</v>
      </c>
      <c r="L13" s="1646">
        <v>0.20338155016036877</v>
      </c>
      <c r="M13" s="1646">
        <v>0.15696840856281211</v>
      </c>
      <c r="N13" s="1646">
        <v>0.16160204404747605</v>
      </c>
      <c r="O13" s="1646">
        <v>0.18171557562076748</v>
      </c>
    </row>
    <row r="14" spans="1:15" ht="15" customHeight="1" x14ac:dyDescent="0.25">
      <c r="A14" s="3763" t="s">
        <v>1062</v>
      </c>
      <c r="B14" s="1642" t="s">
        <v>441</v>
      </c>
      <c r="C14" s="400" t="s">
        <v>151</v>
      </c>
      <c r="D14" s="1656">
        <v>195</v>
      </c>
      <c r="E14" s="1656">
        <v>190</v>
      </c>
      <c r="F14" s="1656">
        <v>155</v>
      </c>
      <c r="G14" s="1656">
        <v>220</v>
      </c>
      <c r="H14" s="1656">
        <v>255</v>
      </c>
      <c r="I14" s="1656">
        <v>170</v>
      </c>
      <c r="J14" s="1656">
        <v>200</v>
      </c>
      <c r="K14" s="1656">
        <v>190</v>
      </c>
      <c r="L14" s="1656">
        <v>140</v>
      </c>
      <c r="M14" s="1656">
        <v>160</v>
      </c>
      <c r="N14" s="1656">
        <v>190</v>
      </c>
      <c r="O14" s="1656">
        <v>175</v>
      </c>
    </row>
    <row r="15" spans="1:15" ht="15" customHeight="1" x14ac:dyDescent="0.25">
      <c r="A15" s="3763"/>
      <c r="B15" s="1642"/>
      <c r="C15" s="400" t="s">
        <v>150</v>
      </c>
      <c r="D15" s="509">
        <v>0.15197529164430665</v>
      </c>
      <c r="E15" s="509">
        <v>0.16919869210375751</v>
      </c>
      <c r="F15" s="509">
        <v>0.14521851848347514</v>
      </c>
      <c r="G15" s="509">
        <v>0.19669874966267878</v>
      </c>
      <c r="H15" s="509">
        <v>0.21718434506164883</v>
      </c>
      <c r="I15" s="509">
        <v>0.16982604486679248</v>
      </c>
      <c r="J15" s="509">
        <v>0.20655730935593436</v>
      </c>
      <c r="K15" s="509">
        <v>0.19278160872290789</v>
      </c>
      <c r="L15" s="509">
        <v>0.14842073960789312</v>
      </c>
      <c r="M15" s="509">
        <v>0.19466554605230635</v>
      </c>
      <c r="N15" s="509">
        <v>0.20691613072295076</v>
      </c>
      <c r="O15" s="509">
        <v>0.19774011299435026</v>
      </c>
    </row>
    <row r="16" spans="1:15" ht="15" customHeight="1" x14ac:dyDescent="0.25">
      <c r="A16" s="3763"/>
      <c r="B16" s="1642" t="s">
        <v>440</v>
      </c>
      <c r="C16" s="400" t="s">
        <v>151</v>
      </c>
      <c r="D16" s="1643">
        <v>1100</v>
      </c>
      <c r="E16" s="1643">
        <v>930</v>
      </c>
      <c r="F16" s="1643">
        <v>905</v>
      </c>
      <c r="G16" s="1643">
        <v>895</v>
      </c>
      <c r="H16" s="1643">
        <v>910</v>
      </c>
      <c r="I16" s="1643">
        <v>840</v>
      </c>
      <c r="J16" s="1643">
        <v>770</v>
      </c>
      <c r="K16" s="1643">
        <v>785</v>
      </c>
      <c r="L16" s="1643">
        <v>800</v>
      </c>
      <c r="M16" s="1643">
        <v>650</v>
      </c>
      <c r="N16" s="1643">
        <v>725</v>
      </c>
      <c r="O16" s="1643">
        <v>710</v>
      </c>
    </row>
    <row r="17" spans="1:15" ht="15" customHeight="1" x14ac:dyDescent="0.25">
      <c r="A17" s="3763"/>
      <c r="B17" s="1642"/>
      <c r="C17" s="400" t="s">
        <v>150</v>
      </c>
      <c r="D17" s="509">
        <v>0.84802470835569344</v>
      </c>
      <c r="E17" s="509">
        <v>0.83080130789624262</v>
      </c>
      <c r="F17" s="509">
        <v>0.85478148151652489</v>
      </c>
      <c r="G17" s="509">
        <v>0.80330125033732125</v>
      </c>
      <c r="H17" s="509">
        <v>0.78281565493835115</v>
      </c>
      <c r="I17" s="509">
        <v>0.83017395513320758</v>
      </c>
      <c r="J17" s="509">
        <v>0.7934426906440657</v>
      </c>
      <c r="K17" s="509">
        <v>0.80721839127709216</v>
      </c>
      <c r="L17" s="509">
        <v>0.85157926039210685</v>
      </c>
      <c r="M17" s="509">
        <v>0.80533445394769365</v>
      </c>
      <c r="N17" s="509">
        <v>0.79308386927704921</v>
      </c>
      <c r="O17" s="509">
        <v>0.80225988700564987</v>
      </c>
    </row>
    <row r="18" spans="1:15" ht="15.75" customHeight="1" x14ac:dyDescent="0.25">
      <c r="A18" s="3765" t="s">
        <v>1063</v>
      </c>
      <c r="B18" s="1647" t="s">
        <v>400</v>
      </c>
      <c r="C18" s="1647" t="s">
        <v>151</v>
      </c>
      <c r="D18" s="1647">
        <v>820</v>
      </c>
      <c r="E18" s="1647">
        <v>715</v>
      </c>
      <c r="F18" s="1647">
        <v>670</v>
      </c>
      <c r="G18" s="1647">
        <v>630</v>
      </c>
      <c r="H18" s="1647">
        <v>625</v>
      </c>
      <c r="I18" s="1647">
        <v>570</v>
      </c>
      <c r="J18" s="1647">
        <v>525</v>
      </c>
      <c r="K18" s="1647">
        <v>550</v>
      </c>
      <c r="L18" s="1647">
        <v>610</v>
      </c>
      <c r="M18" s="1647">
        <v>560</v>
      </c>
      <c r="N18" s="1647">
        <v>625</v>
      </c>
      <c r="O18" s="1647">
        <v>600</v>
      </c>
    </row>
    <row r="19" spans="1:15" x14ac:dyDescent="0.25">
      <c r="A19" s="3765"/>
      <c r="B19" s="1647"/>
      <c r="C19" s="1647" t="s">
        <v>150</v>
      </c>
      <c r="D19" s="1646">
        <v>0.8626865515338149</v>
      </c>
      <c r="E19" s="1646">
        <v>0.84671533054072756</v>
      </c>
      <c r="F19" s="1646">
        <v>0.85618797618285425</v>
      </c>
      <c r="G19" s="1646">
        <v>0.86308551665454347</v>
      </c>
      <c r="H19" s="1646">
        <v>0.86092441033992573</v>
      </c>
      <c r="I19" s="1646">
        <v>0.86630413258389316</v>
      </c>
      <c r="J19" s="1646">
        <v>0.84053225469896153</v>
      </c>
      <c r="K19" s="1646">
        <v>0.87427715737657918</v>
      </c>
      <c r="L19" s="1646">
        <v>0.86715542105337939</v>
      </c>
      <c r="M19" s="1646">
        <v>0.87379835782060666</v>
      </c>
      <c r="N19" s="1646">
        <v>0.87020237264480116</v>
      </c>
      <c r="O19" s="1646">
        <v>0.87976539589442804</v>
      </c>
    </row>
    <row r="20" spans="1:15" x14ac:dyDescent="0.25">
      <c r="A20" s="3765"/>
      <c r="B20" s="1647" t="s">
        <v>401</v>
      </c>
      <c r="C20" s="1647" t="s">
        <v>151</v>
      </c>
      <c r="D20" s="1647">
        <v>130</v>
      </c>
      <c r="E20" s="1647">
        <v>130</v>
      </c>
      <c r="F20" s="1647">
        <v>110</v>
      </c>
      <c r="G20" s="1647">
        <v>100</v>
      </c>
      <c r="H20" s="1647">
        <v>100</v>
      </c>
      <c r="I20" s="1647">
        <v>90</v>
      </c>
      <c r="J20" s="1647">
        <v>100</v>
      </c>
      <c r="K20" s="1647">
        <v>80</v>
      </c>
      <c r="L20" s="1647">
        <v>95</v>
      </c>
      <c r="M20" s="1647">
        <v>80</v>
      </c>
      <c r="N20" s="1647">
        <v>95</v>
      </c>
      <c r="O20" s="1647">
        <v>80</v>
      </c>
    </row>
    <row r="21" spans="1:15" x14ac:dyDescent="0.25">
      <c r="A21" s="3765"/>
      <c r="B21" s="1647"/>
      <c r="C21" s="1647" t="s">
        <v>150</v>
      </c>
      <c r="D21" s="1646">
        <v>0.1373134484661851</v>
      </c>
      <c r="E21" s="1646">
        <v>0.15328466945927247</v>
      </c>
      <c r="F21" s="1646">
        <v>0.14381202381714578</v>
      </c>
      <c r="G21" s="1646">
        <v>0.13691448334545656</v>
      </c>
      <c r="H21" s="1646">
        <v>0.13907558966007424</v>
      </c>
      <c r="I21" s="1646">
        <v>0.13369586741610687</v>
      </c>
      <c r="J21" s="1646">
        <v>0.15946774530103849</v>
      </c>
      <c r="K21" s="1646">
        <v>0.1257228426234209</v>
      </c>
      <c r="L21" s="1646">
        <v>0.13284457894662063</v>
      </c>
      <c r="M21" s="1646">
        <v>0.12620164217939331</v>
      </c>
      <c r="N21" s="1646">
        <v>0.1297976273551989</v>
      </c>
      <c r="O21" s="1646">
        <v>0.12023460410557185</v>
      </c>
    </row>
    <row r="22" spans="1:15" ht="16.5" customHeight="1" x14ac:dyDescent="0.25">
      <c r="A22" s="3765"/>
      <c r="B22" s="1649" t="s">
        <v>1040</v>
      </c>
      <c r="C22" s="1649" t="s">
        <v>151</v>
      </c>
      <c r="D22" s="1649">
        <v>85</v>
      </c>
      <c r="E22" s="1649">
        <v>75</v>
      </c>
      <c r="F22" s="1649">
        <v>75</v>
      </c>
      <c r="G22" s="1649">
        <v>70</v>
      </c>
      <c r="H22" s="1649">
        <v>60</v>
      </c>
      <c r="I22" s="1649">
        <v>50</v>
      </c>
      <c r="J22" s="1649">
        <v>65</v>
      </c>
      <c r="K22" s="1649">
        <v>45</v>
      </c>
      <c r="L22" s="1649">
        <v>50</v>
      </c>
      <c r="M22" s="1649">
        <v>40</v>
      </c>
      <c r="N22" s="1649">
        <v>45</v>
      </c>
      <c r="O22" s="1649">
        <v>35</v>
      </c>
    </row>
    <row r="23" spans="1:15" x14ac:dyDescent="0.25">
      <c r="A23" s="3765"/>
      <c r="B23" s="1649"/>
      <c r="C23" s="1649" t="s">
        <v>150</v>
      </c>
      <c r="D23" s="1651">
        <v>8.7796318345266827E-2</v>
      </c>
      <c r="E23" s="1651">
        <v>8.5815746799123405E-2</v>
      </c>
      <c r="F23" s="1651">
        <v>9.8162494397848785E-2</v>
      </c>
      <c r="G23" s="1651">
        <v>9.3353279442240936E-2</v>
      </c>
      <c r="H23" s="1651">
        <v>8.14552079164194E-2</v>
      </c>
      <c r="I23" s="1651">
        <v>7.796006032079697E-2</v>
      </c>
      <c r="J23" s="1651">
        <v>0.10141089228102278</v>
      </c>
      <c r="K23" s="1651">
        <v>7.0348716804995784E-2</v>
      </c>
      <c r="L23" s="1651">
        <v>6.8198286518051238E-2</v>
      </c>
      <c r="M23" s="1651">
        <v>6.3490332330991078E-2</v>
      </c>
      <c r="N23" s="1651">
        <v>6.2107466852756456E-2</v>
      </c>
      <c r="O23" s="1651">
        <v>5.1319648093841638E-2</v>
      </c>
    </row>
    <row r="24" spans="1:15" x14ac:dyDescent="0.25">
      <c r="A24" s="3765"/>
      <c r="B24" s="1649" t="s">
        <v>1039</v>
      </c>
      <c r="C24" s="1649" t="s">
        <v>151</v>
      </c>
      <c r="D24" s="1649">
        <v>30</v>
      </c>
      <c r="E24" s="1649">
        <v>25</v>
      </c>
      <c r="F24" s="1649">
        <v>15</v>
      </c>
      <c r="G24" s="1649">
        <v>10</v>
      </c>
      <c r="H24" s="1649">
        <v>20</v>
      </c>
      <c r="I24" s="1649">
        <v>25</v>
      </c>
      <c r="J24" s="1649">
        <v>15</v>
      </c>
      <c r="K24" s="1649">
        <v>15</v>
      </c>
      <c r="L24" s="1649">
        <v>20</v>
      </c>
      <c r="M24" s="1649">
        <v>15</v>
      </c>
      <c r="N24" s="1649">
        <v>25</v>
      </c>
      <c r="O24" s="1649">
        <v>25</v>
      </c>
    </row>
    <row r="25" spans="1:15" ht="15.75" customHeight="1" x14ac:dyDescent="0.25">
      <c r="A25" s="3765"/>
      <c r="B25" s="1649"/>
      <c r="C25" s="1649" t="s">
        <v>150</v>
      </c>
      <c r="D25" s="1651">
        <v>3.0026349007531535E-2</v>
      </c>
      <c r="E25" s="1651">
        <v>3.0183465400593003E-2</v>
      </c>
      <c r="F25" s="1651">
        <v>1.6633587297522252E-2</v>
      </c>
      <c r="G25" s="1651">
        <v>1.60026350822777E-2</v>
      </c>
      <c r="H25" s="1651">
        <v>2.6112038864429941E-2</v>
      </c>
      <c r="I25" s="1651">
        <v>3.5933525263141856E-2</v>
      </c>
      <c r="J25" s="1651">
        <v>2.5681770758093768E-2</v>
      </c>
      <c r="K25" s="1651">
        <v>2.709763751931563E-2</v>
      </c>
      <c r="L25" s="1651">
        <v>2.7705553897958316E-2</v>
      </c>
      <c r="M25" s="1651">
        <v>2.0644095788604461E-2</v>
      </c>
      <c r="N25" s="1651">
        <v>3.7683182135380321E-2</v>
      </c>
      <c r="O25" s="1651">
        <v>3.6656891495601175E-2</v>
      </c>
    </row>
    <row r="26" spans="1:15" x14ac:dyDescent="0.25">
      <c r="A26" s="3765"/>
      <c r="B26" s="1649" t="s">
        <v>1041</v>
      </c>
      <c r="C26" s="1649" t="s">
        <v>151</v>
      </c>
      <c r="D26" s="1649">
        <v>10</v>
      </c>
      <c r="E26" s="1649">
        <v>15</v>
      </c>
      <c r="F26" s="1649">
        <v>15</v>
      </c>
      <c r="G26" s="1649">
        <v>15</v>
      </c>
      <c r="H26" s="1649">
        <v>20</v>
      </c>
      <c r="I26" s="1649">
        <v>10</v>
      </c>
      <c r="J26" s="1649">
        <v>15</v>
      </c>
      <c r="K26" s="1649">
        <v>15</v>
      </c>
      <c r="L26" s="1649">
        <v>20</v>
      </c>
      <c r="M26" s="1649">
        <v>25</v>
      </c>
      <c r="N26" s="1649">
        <v>15</v>
      </c>
      <c r="O26" s="1649">
        <v>20</v>
      </c>
    </row>
    <row r="27" spans="1:15" x14ac:dyDescent="0.25">
      <c r="A27" s="3765"/>
      <c r="B27" s="1649"/>
      <c r="C27" s="1649" t="s">
        <v>150</v>
      </c>
      <c r="D27" s="1651">
        <v>1.2115890962375545E-2</v>
      </c>
      <c r="E27" s="1651">
        <v>1.9727759109337308E-2</v>
      </c>
      <c r="F27" s="1651">
        <v>1.877200845124528E-2</v>
      </c>
      <c r="G27" s="1651">
        <v>2.1725704404155746E-2</v>
      </c>
      <c r="H27" s="1651">
        <v>2.5532384724733292E-2</v>
      </c>
      <c r="I27" s="1651">
        <v>1.3709272037654801E-2</v>
      </c>
      <c r="J27" s="1651">
        <v>2.5954639572398516E-2</v>
      </c>
      <c r="K27" s="1651">
        <v>1.9913019928950348E-2</v>
      </c>
      <c r="L27" s="1651">
        <v>2.4863958626372848E-2</v>
      </c>
      <c r="M27" s="1651">
        <v>3.5056011716498144E-2</v>
      </c>
      <c r="N27" s="1651">
        <v>2.1632937892533146E-2</v>
      </c>
      <c r="O27" s="1651">
        <v>2.6392961876832842E-2</v>
      </c>
    </row>
    <row r="28" spans="1:15" x14ac:dyDescent="0.25">
      <c r="A28" s="3765"/>
      <c r="B28" s="1649" t="s">
        <v>1042</v>
      </c>
      <c r="C28" s="1649" t="s">
        <v>151</v>
      </c>
      <c r="D28" s="1649">
        <v>5</v>
      </c>
      <c r="E28" s="1649">
        <v>15</v>
      </c>
      <c r="F28" s="1649">
        <v>10</v>
      </c>
      <c r="G28" s="1649">
        <v>5</v>
      </c>
      <c r="H28" s="1649">
        <v>5</v>
      </c>
      <c r="I28" s="1649">
        <v>5</v>
      </c>
      <c r="J28" s="1649">
        <v>5</v>
      </c>
      <c r="K28" s="1649">
        <v>5</v>
      </c>
      <c r="L28" s="1649">
        <v>10</v>
      </c>
      <c r="M28" s="1649">
        <v>5</v>
      </c>
      <c r="N28" s="1649">
        <v>5</v>
      </c>
      <c r="O28" s="1649">
        <v>5</v>
      </c>
    </row>
    <row r="29" spans="1:15" x14ac:dyDescent="0.25">
      <c r="A29" s="3765"/>
      <c r="B29" s="1649"/>
      <c r="C29" s="1649" t="s">
        <v>150</v>
      </c>
      <c r="D29" s="1651">
        <v>7.3748901510112012E-3</v>
      </c>
      <c r="E29" s="1651">
        <v>1.7557698150218754E-2</v>
      </c>
      <c r="F29" s="1651">
        <v>1.0243933670529485E-2</v>
      </c>
      <c r="G29" s="1651">
        <v>5.8328644167821801E-3</v>
      </c>
      <c r="H29" s="1651">
        <v>5.9759581544916304E-3</v>
      </c>
      <c r="I29" s="1651">
        <v>6.0930097945132442E-3</v>
      </c>
      <c r="J29" s="1651">
        <v>6.420442689523442E-3</v>
      </c>
      <c r="K29" s="1651">
        <v>8.3634683701591453E-3</v>
      </c>
      <c r="L29" s="1651">
        <v>1.2076779904238241E-2</v>
      </c>
      <c r="M29" s="1651">
        <v>7.0112023432996285E-3</v>
      </c>
      <c r="N29" s="1651">
        <v>8.3740404745289605E-3</v>
      </c>
      <c r="O29" s="1651">
        <v>5.8651026392961877E-3</v>
      </c>
    </row>
    <row r="30" spans="1:15" x14ac:dyDescent="0.25">
      <c r="A30" s="3766" t="s">
        <v>1143</v>
      </c>
      <c r="B30" s="194"/>
      <c r="C30" s="1653" t="s">
        <v>151</v>
      </c>
      <c r="D30" s="1654">
        <v>1295</v>
      </c>
      <c r="E30" s="1654">
        <v>1120</v>
      </c>
      <c r="F30" s="1654">
        <v>1060</v>
      </c>
      <c r="G30" s="1654">
        <v>1110</v>
      </c>
      <c r="H30" s="1654">
        <v>1165</v>
      </c>
      <c r="I30" s="1654">
        <v>1010</v>
      </c>
      <c r="J30" s="1654">
        <v>970</v>
      </c>
      <c r="K30" s="1654">
        <v>975</v>
      </c>
      <c r="L30" s="1654">
        <v>940</v>
      </c>
      <c r="M30" s="1654">
        <v>810</v>
      </c>
      <c r="N30" s="1654">
        <v>915</v>
      </c>
      <c r="O30" s="1654">
        <v>885</v>
      </c>
    </row>
    <row r="31" spans="1:15" ht="31.5" customHeight="1" x14ac:dyDescent="0.25">
      <c r="A31" s="3766"/>
      <c r="B31" s="194"/>
      <c r="C31" s="1653"/>
      <c r="D31" s="1655"/>
      <c r="E31" s="1655"/>
      <c r="F31" s="1655"/>
      <c r="G31" s="1655"/>
      <c r="H31" s="1655"/>
      <c r="I31" s="1655"/>
      <c r="J31" s="1655"/>
      <c r="K31" s="1655"/>
      <c r="L31" s="1655"/>
      <c r="M31" s="1655"/>
      <c r="N31" s="1655"/>
      <c r="O31" s="1655"/>
    </row>
    <row r="33" spans="1:2"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5E1ADD09-2DF4-4FA5-BD48-8DE6AC0B2AE8}"/>
    <hyperlink ref="A36" location="Index!A1" display="Back to index" xr:uid="{671073DA-90AE-41F8-81FA-45CE00A7EA5D}"/>
    <hyperlink ref="A37" location="Index!A1" display="Back to index" xr:uid="{693495E9-9BD9-4201-B7FB-4DF0643B139C}"/>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A711-587F-4CF9-A7FF-E8ADD35721D8}">
  <dimension ref="A1:O38"/>
  <sheetViews>
    <sheetView showGridLines="0" zoomScaleNormal="100" workbookViewId="0">
      <selection activeCell="A34" sqref="A34:A38"/>
    </sheetView>
  </sheetViews>
  <sheetFormatPr defaultColWidth="9.140625" defaultRowHeight="15" x14ac:dyDescent="0.25"/>
  <cols>
    <col min="1" max="1" width="31.85546875" style="38" customWidth="1"/>
    <col min="2" max="2" width="10.85546875" style="23" customWidth="1"/>
    <col min="3" max="3" width="4.85546875" style="23" customWidth="1"/>
    <col min="4" max="15" width="10.85546875" style="23" customWidth="1"/>
    <col min="16" max="16384" width="9.140625" style="23"/>
  </cols>
  <sheetData>
    <row r="1" spans="1:15" s="25" customFormat="1" x14ac:dyDescent="0.25">
      <c r="A1" s="1639" t="s">
        <v>1144</v>
      </c>
    </row>
    <row r="3" spans="1:15" x14ac:dyDescent="0.25">
      <c r="A3" s="1608"/>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6" t="s">
        <v>1124</v>
      </c>
      <c r="B4" s="1642" t="s">
        <v>1021</v>
      </c>
      <c r="C4" s="400" t="s">
        <v>151</v>
      </c>
      <c r="D4" s="1643">
        <v>760</v>
      </c>
      <c r="E4" s="1643">
        <v>770</v>
      </c>
      <c r="F4" s="1643">
        <v>910</v>
      </c>
      <c r="G4" s="1643">
        <v>955</v>
      </c>
      <c r="H4" s="1643">
        <v>1160</v>
      </c>
      <c r="I4" s="1643">
        <v>1250</v>
      </c>
      <c r="J4" s="1643">
        <v>1370</v>
      </c>
      <c r="K4" s="1643">
        <v>1640</v>
      </c>
      <c r="L4" s="1643">
        <v>1870</v>
      </c>
      <c r="M4" s="1643">
        <v>1885</v>
      </c>
      <c r="N4" s="1643">
        <v>2205</v>
      </c>
      <c r="O4" s="1643">
        <v>2620</v>
      </c>
    </row>
    <row r="5" spans="1:15" x14ac:dyDescent="0.25">
      <c r="A5" s="3766"/>
      <c r="B5" s="1642"/>
      <c r="C5" s="400" t="s">
        <v>150</v>
      </c>
      <c r="D5" s="509">
        <v>0.96445949331041991</v>
      </c>
      <c r="E5" s="509">
        <v>0.97589342732900486</v>
      </c>
      <c r="F5" s="509">
        <v>0.9775004017785397</v>
      </c>
      <c r="G5" s="509">
        <v>0.97843521836908642</v>
      </c>
      <c r="H5" s="509">
        <v>0.97920109263818156</v>
      </c>
      <c r="I5" s="509">
        <v>0.96975571927103532</v>
      </c>
      <c r="J5" s="509">
        <v>0.97925073695658393</v>
      </c>
      <c r="K5" s="509">
        <v>0.97617374108004429</v>
      </c>
      <c r="L5" s="509">
        <v>0.97818404561089378</v>
      </c>
      <c r="M5" s="509">
        <v>0.98026230359693545</v>
      </c>
      <c r="N5" s="509">
        <v>0.97827108813069275</v>
      </c>
      <c r="O5" s="509">
        <v>0.97615499254843519</v>
      </c>
    </row>
    <row r="6" spans="1:15" x14ac:dyDescent="0.25">
      <c r="A6" s="3766"/>
      <c r="B6" s="1642" t="s">
        <v>1019</v>
      </c>
      <c r="C6" s="400" t="s">
        <v>151</v>
      </c>
      <c r="D6" s="1656">
        <v>30</v>
      </c>
      <c r="E6" s="1656">
        <v>20</v>
      </c>
      <c r="F6" s="1656">
        <v>20</v>
      </c>
      <c r="G6" s="1656">
        <v>20</v>
      </c>
      <c r="H6" s="1656">
        <v>25</v>
      </c>
      <c r="I6" s="1656">
        <v>40</v>
      </c>
      <c r="J6" s="1656">
        <v>30</v>
      </c>
      <c r="K6" s="1656">
        <v>40</v>
      </c>
      <c r="L6" s="1656">
        <v>40</v>
      </c>
      <c r="M6" s="1656">
        <v>40</v>
      </c>
      <c r="N6" s="1656">
        <v>50</v>
      </c>
      <c r="O6" s="1656">
        <v>65</v>
      </c>
    </row>
    <row r="7" spans="1:15" x14ac:dyDescent="0.25">
      <c r="A7" s="3766"/>
      <c r="B7" s="1642"/>
      <c r="C7" s="400" t="s">
        <v>150</v>
      </c>
      <c r="D7" s="509">
        <v>3.5540506689580142E-2</v>
      </c>
      <c r="E7" s="509">
        <v>2.4106572670995183E-2</v>
      </c>
      <c r="F7" s="509">
        <v>2.2499598221460332E-2</v>
      </c>
      <c r="G7" s="509">
        <v>2.1564781630913632E-2</v>
      </c>
      <c r="H7" s="509">
        <v>2.0798907361818365E-2</v>
      </c>
      <c r="I7" s="509">
        <v>3.024428072896472E-2</v>
      </c>
      <c r="J7" s="509">
        <v>2.0749263043416045E-2</v>
      </c>
      <c r="K7" s="509">
        <v>2.3826258919955687E-2</v>
      </c>
      <c r="L7" s="509">
        <v>2.1815954389106159E-2</v>
      </c>
      <c r="M7" s="509">
        <v>1.9737696403064536E-2</v>
      </c>
      <c r="N7" s="509">
        <v>2.1728911869307248E-2</v>
      </c>
      <c r="O7" s="509">
        <v>2.3845007451564829E-2</v>
      </c>
    </row>
    <row r="8" spans="1:15" x14ac:dyDescent="0.25">
      <c r="A8" s="3765" t="s">
        <v>1061</v>
      </c>
      <c r="B8" s="1644" t="s">
        <v>318</v>
      </c>
      <c r="C8" s="1644" t="s">
        <v>151</v>
      </c>
      <c r="D8" s="1645">
        <v>525</v>
      </c>
      <c r="E8" s="1645">
        <v>500</v>
      </c>
      <c r="F8" s="1645">
        <v>570</v>
      </c>
      <c r="G8" s="1645">
        <v>580</v>
      </c>
      <c r="H8" s="1645">
        <v>690</v>
      </c>
      <c r="I8" s="1645">
        <v>810</v>
      </c>
      <c r="J8" s="1645">
        <v>890</v>
      </c>
      <c r="K8" s="1645">
        <v>1010</v>
      </c>
      <c r="L8" s="1645">
        <v>1240</v>
      </c>
      <c r="M8" s="1645">
        <v>1225</v>
      </c>
      <c r="N8" s="1645">
        <v>1470</v>
      </c>
      <c r="O8" s="1645">
        <v>1785</v>
      </c>
    </row>
    <row r="9" spans="1:15" x14ac:dyDescent="0.25">
      <c r="A9" s="3765"/>
      <c r="B9" s="1644"/>
      <c r="C9" s="1644" t="s">
        <v>150</v>
      </c>
      <c r="D9" s="1646">
        <v>0.66321132975503894</v>
      </c>
      <c r="E9" s="1646">
        <v>0.63544091980835682</v>
      </c>
      <c r="F9" s="1646">
        <v>0.60937483259227521</v>
      </c>
      <c r="G9" s="1646">
        <v>0.59655374251650739</v>
      </c>
      <c r="H9" s="1646">
        <v>0.58235254443058049</v>
      </c>
      <c r="I9" s="1646">
        <v>0.62761535478867769</v>
      </c>
      <c r="J9" s="1646">
        <v>0.63673048853782099</v>
      </c>
      <c r="K9" s="1646">
        <v>0.60246482648526944</v>
      </c>
      <c r="L9" s="1646">
        <v>0.6483427308946792</v>
      </c>
      <c r="M9" s="1646">
        <v>0.63690949227373073</v>
      </c>
      <c r="N9" s="1646">
        <v>0.65290945695458213</v>
      </c>
      <c r="O9" s="1646">
        <v>0.66505216095380026</v>
      </c>
    </row>
    <row r="10" spans="1:15" x14ac:dyDescent="0.25">
      <c r="A10" s="3765"/>
      <c r="B10" s="1644" t="s">
        <v>1065</v>
      </c>
      <c r="C10" s="1644" t="s">
        <v>151</v>
      </c>
      <c r="D10" s="1644">
        <v>35</v>
      </c>
      <c r="E10" s="1644">
        <v>35</v>
      </c>
      <c r="F10" s="1644">
        <v>45</v>
      </c>
      <c r="G10" s="1644">
        <v>40</v>
      </c>
      <c r="H10" s="1644">
        <v>55</v>
      </c>
      <c r="I10" s="1644">
        <v>55</v>
      </c>
      <c r="J10" s="1644">
        <v>50</v>
      </c>
      <c r="K10" s="1644">
        <v>65</v>
      </c>
      <c r="L10" s="1644">
        <v>90</v>
      </c>
      <c r="M10" s="1644">
        <v>90</v>
      </c>
      <c r="N10" s="1644">
        <v>95</v>
      </c>
      <c r="O10" s="1644">
        <v>115</v>
      </c>
    </row>
    <row r="11" spans="1:15" x14ac:dyDescent="0.25">
      <c r="A11" s="3765"/>
      <c r="B11" s="1644"/>
      <c r="C11" s="1644" t="s">
        <v>150</v>
      </c>
      <c r="D11" s="1646">
        <v>4.2733232512531666E-2</v>
      </c>
      <c r="E11" s="1646">
        <v>4.1446392330232534E-2</v>
      </c>
      <c r="F11" s="1646">
        <v>5.054909733754754E-2</v>
      </c>
      <c r="G11" s="1646">
        <v>3.8857682710179607E-2</v>
      </c>
      <c r="H11" s="1646">
        <v>4.4978585640576003E-2</v>
      </c>
      <c r="I11" s="1646">
        <v>4.1240791004265219E-2</v>
      </c>
      <c r="J11" s="1646">
        <v>3.4350762714289801E-2</v>
      </c>
      <c r="K11" s="1646">
        <v>3.8527060673568342E-2</v>
      </c>
      <c r="L11" s="1646">
        <v>4.6600386373274273E-2</v>
      </c>
      <c r="M11" s="1646">
        <v>4.5801843916374499E-2</v>
      </c>
      <c r="N11" s="1646">
        <v>4.3094197050189353E-2</v>
      </c>
      <c r="O11" s="1646">
        <v>4.3219076005961254E-2</v>
      </c>
    </row>
    <row r="12" spans="1:15" x14ac:dyDescent="0.25">
      <c r="A12" s="3765"/>
      <c r="B12" s="1644" t="s">
        <v>1066</v>
      </c>
      <c r="C12" s="1644" t="s">
        <v>151</v>
      </c>
      <c r="D12" s="1644">
        <v>230</v>
      </c>
      <c r="E12" s="1644">
        <v>255</v>
      </c>
      <c r="F12" s="1644">
        <v>315</v>
      </c>
      <c r="G12" s="1644">
        <v>355</v>
      </c>
      <c r="H12" s="1644">
        <v>440</v>
      </c>
      <c r="I12" s="1644">
        <v>425</v>
      </c>
      <c r="J12" s="1644">
        <v>460</v>
      </c>
      <c r="K12" s="1644">
        <v>605</v>
      </c>
      <c r="L12" s="1644">
        <v>585</v>
      </c>
      <c r="M12" s="1644">
        <v>610</v>
      </c>
      <c r="N12" s="1644">
        <v>685</v>
      </c>
      <c r="O12" s="1644">
        <v>785</v>
      </c>
    </row>
    <row r="13" spans="1:15" x14ac:dyDescent="0.25">
      <c r="A13" s="3765"/>
      <c r="B13" s="1644"/>
      <c r="C13" s="1644" t="s">
        <v>150</v>
      </c>
      <c r="D13" s="1646">
        <v>0.29405543773242937</v>
      </c>
      <c r="E13" s="1646">
        <v>0.32311268786141067</v>
      </c>
      <c r="F13" s="1646">
        <v>0.34007607007017726</v>
      </c>
      <c r="G13" s="1646">
        <v>0.36458857477331302</v>
      </c>
      <c r="H13" s="1646">
        <v>0.37266886992884363</v>
      </c>
      <c r="I13" s="1646">
        <v>0.331143854207057</v>
      </c>
      <c r="J13" s="1646">
        <v>0.32891874874788923</v>
      </c>
      <c r="K13" s="1646">
        <v>0.35900811284116224</v>
      </c>
      <c r="L13" s="1646">
        <v>0.30505688273204651</v>
      </c>
      <c r="M13" s="1646">
        <v>0.31728866380989484</v>
      </c>
      <c r="N13" s="1646">
        <v>0.30399634599522851</v>
      </c>
      <c r="O13" s="1646">
        <v>0.29172876304023843</v>
      </c>
    </row>
    <row r="14" spans="1:15" x14ac:dyDescent="0.25">
      <c r="A14" s="3766" t="s">
        <v>1062</v>
      </c>
      <c r="B14" s="1642" t="s">
        <v>441</v>
      </c>
      <c r="C14" s="400" t="s">
        <v>151</v>
      </c>
      <c r="D14" s="1656">
        <v>235</v>
      </c>
      <c r="E14" s="1656">
        <v>225</v>
      </c>
      <c r="F14" s="1656">
        <v>295</v>
      </c>
      <c r="G14" s="1656">
        <v>280</v>
      </c>
      <c r="H14" s="1656">
        <v>320</v>
      </c>
      <c r="I14" s="1656">
        <v>360</v>
      </c>
      <c r="J14" s="1656">
        <v>350</v>
      </c>
      <c r="K14" s="1656">
        <v>475</v>
      </c>
      <c r="L14" s="1656">
        <v>535</v>
      </c>
      <c r="M14" s="1656">
        <v>530</v>
      </c>
      <c r="N14" s="1656">
        <v>620</v>
      </c>
      <c r="O14" s="1656">
        <v>650</v>
      </c>
    </row>
    <row r="15" spans="1:15" x14ac:dyDescent="0.25">
      <c r="A15" s="3766"/>
      <c r="B15" s="1642"/>
      <c r="C15" s="400" t="s">
        <v>150</v>
      </c>
      <c r="D15" s="509">
        <v>0.2980748913364874</v>
      </c>
      <c r="E15" s="509">
        <v>0.28843306123060575</v>
      </c>
      <c r="F15" s="509">
        <v>0.31526222746022392</v>
      </c>
      <c r="G15" s="509">
        <v>0.28517883365338209</v>
      </c>
      <c r="H15" s="509">
        <v>0.26939938623410786</v>
      </c>
      <c r="I15" s="509">
        <v>0.28073671965878244</v>
      </c>
      <c r="J15" s="509">
        <v>0.25178157465441747</v>
      </c>
      <c r="K15" s="509">
        <v>0.28356226397112255</v>
      </c>
      <c r="L15" s="509">
        <v>0.28124100163868343</v>
      </c>
      <c r="M15" s="509">
        <v>0.27574081288144398</v>
      </c>
      <c r="N15" s="509">
        <v>0.27487516961854674</v>
      </c>
      <c r="O15" s="509">
        <v>0.24292101341281669</v>
      </c>
    </row>
    <row r="16" spans="1:15" x14ac:dyDescent="0.25">
      <c r="A16" s="3766"/>
      <c r="B16" s="1642" t="s">
        <v>440</v>
      </c>
      <c r="C16" s="400" t="s">
        <v>151</v>
      </c>
      <c r="D16" s="1643">
        <v>555</v>
      </c>
      <c r="E16" s="1643">
        <v>560</v>
      </c>
      <c r="F16" s="1643">
        <v>640</v>
      </c>
      <c r="G16" s="1643">
        <v>695</v>
      </c>
      <c r="H16" s="1643">
        <v>865</v>
      </c>
      <c r="I16" s="1643">
        <v>925</v>
      </c>
      <c r="J16" s="1643">
        <v>1045</v>
      </c>
      <c r="K16" s="1643">
        <v>1205</v>
      </c>
      <c r="L16" s="1643">
        <v>1375</v>
      </c>
      <c r="M16" s="1643">
        <v>1395</v>
      </c>
      <c r="N16" s="1643">
        <v>1635</v>
      </c>
      <c r="O16" s="1643">
        <v>2030</v>
      </c>
    </row>
    <row r="17" spans="1:15" x14ac:dyDescent="0.25">
      <c r="A17" s="3766"/>
      <c r="B17" s="1642"/>
      <c r="C17" s="400" t="s">
        <v>150</v>
      </c>
      <c r="D17" s="509">
        <v>0.70192510866351254</v>
      </c>
      <c r="E17" s="509">
        <v>0.71156693876939425</v>
      </c>
      <c r="F17" s="509">
        <v>0.68473777253977608</v>
      </c>
      <c r="G17" s="509">
        <v>0.71482116634661796</v>
      </c>
      <c r="H17" s="509">
        <v>0.73060061376589225</v>
      </c>
      <c r="I17" s="509">
        <v>0.71926328034121756</v>
      </c>
      <c r="J17" s="509">
        <v>0.74821842534558247</v>
      </c>
      <c r="K17" s="509">
        <v>0.71643773602887739</v>
      </c>
      <c r="L17" s="509">
        <v>0.71875899836131651</v>
      </c>
      <c r="M17" s="509">
        <v>0.72425918711855608</v>
      </c>
      <c r="N17" s="509">
        <v>0.72512483038145326</v>
      </c>
      <c r="O17" s="509">
        <v>0.75707898658718331</v>
      </c>
    </row>
    <row r="18" spans="1:15" x14ac:dyDescent="0.25">
      <c r="A18" s="3765" t="s">
        <v>1063</v>
      </c>
      <c r="B18" s="1647" t="s">
        <v>400</v>
      </c>
      <c r="C18" s="1647" t="s">
        <v>151</v>
      </c>
      <c r="D18" s="1647">
        <v>355</v>
      </c>
      <c r="E18" s="1647">
        <v>335</v>
      </c>
      <c r="F18" s="1647">
        <v>360</v>
      </c>
      <c r="G18" s="1647">
        <v>370</v>
      </c>
      <c r="H18" s="1647">
        <v>415</v>
      </c>
      <c r="I18" s="1647">
        <v>495</v>
      </c>
      <c r="J18" s="1647">
        <v>540</v>
      </c>
      <c r="K18" s="1647">
        <v>615</v>
      </c>
      <c r="L18" s="1647">
        <v>720</v>
      </c>
      <c r="M18" s="1647">
        <v>755</v>
      </c>
      <c r="N18" s="1647">
        <v>905</v>
      </c>
      <c r="O18" s="1647">
        <v>1045</v>
      </c>
    </row>
    <row r="19" spans="1:15" x14ac:dyDescent="0.25">
      <c r="A19" s="3765"/>
      <c r="B19" s="1647"/>
      <c r="C19" s="1647" t="s">
        <v>150</v>
      </c>
      <c r="D19" s="1646">
        <v>0.71313939835555096</v>
      </c>
      <c r="E19" s="1646">
        <v>0.68360044442950629</v>
      </c>
      <c r="F19" s="1646">
        <v>0.65402380046731512</v>
      </c>
      <c r="G19" s="1646">
        <v>0.64955109096361108</v>
      </c>
      <c r="H19" s="1646">
        <v>0.62698340738054215</v>
      </c>
      <c r="I19" s="1646">
        <v>0.63780437686222125</v>
      </c>
      <c r="J19" s="1646">
        <v>0.63295633567683229</v>
      </c>
      <c r="K19" s="1646">
        <v>0.6188156186142959</v>
      </c>
      <c r="L19" s="1646">
        <v>0.60289615017818587</v>
      </c>
      <c r="M19" s="1646">
        <v>0.62810473256325727</v>
      </c>
      <c r="N19" s="1646">
        <v>0.62421958723683746</v>
      </c>
      <c r="O19" s="1646">
        <v>0.59703196347031962</v>
      </c>
    </row>
    <row r="20" spans="1:15" x14ac:dyDescent="0.25">
      <c r="A20" s="3765"/>
      <c r="B20" s="1647" t="s">
        <v>401</v>
      </c>
      <c r="C20" s="1647" t="s">
        <v>151</v>
      </c>
      <c r="D20" s="1647">
        <v>145</v>
      </c>
      <c r="E20" s="1647">
        <v>155</v>
      </c>
      <c r="F20" s="1647">
        <v>190</v>
      </c>
      <c r="G20" s="1647">
        <v>200</v>
      </c>
      <c r="H20" s="1647">
        <v>245</v>
      </c>
      <c r="I20" s="1647">
        <v>280</v>
      </c>
      <c r="J20" s="1647">
        <v>310</v>
      </c>
      <c r="K20" s="1647">
        <v>380</v>
      </c>
      <c r="L20" s="1647">
        <v>475</v>
      </c>
      <c r="M20" s="1647">
        <v>450</v>
      </c>
      <c r="N20" s="1647">
        <v>545</v>
      </c>
      <c r="O20" s="1647">
        <v>705</v>
      </c>
    </row>
    <row r="21" spans="1:15" x14ac:dyDescent="0.25">
      <c r="A21" s="3765"/>
      <c r="B21" s="1647"/>
      <c r="C21" s="1647" t="s">
        <v>150</v>
      </c>
      <c r="D21" s="1646">
        <v>0.2868606016444491</v>
      </c>
      <c r="E21" s="1646">
        <v>0.31639955557049365</v>
      </c>
      <c r="F21" s="1646">
        <v>0.34597619953268482</v>
      </c>
      <c r="G21" s="1646">
        <v>0.35044890903638903</v>
      </c>
      <c r="H21" s="1646">
        <v>0.3730165926194578</v>
      </c>
      <c r="I21" s="1646">
        <v>0.36219562313777864</v>
      </c>
      <c r="J21" s="1646">
        <v>0.36704366432316776</v>
      </c>
      <c r="K21" s="1646">
        <v>0.3811843813857041</v>
      </c>
      <c r="L21" s="1646">
        <v>0.39710384982181401</v>
      </c>
      <c r="M21" s="1646">
        <v>0.37189526743674278</v>
      </c>
      <c r="N21" s="1646">
        <v>0.37578041276316237</v>
      </c>
      <c r="O21" s="1646">
        <v>0.40296803652968038</v>
      </c>
    </row>
    <row r="22" spans="1:15" x14ac:dyDescent="0.25">
      <c r="A22" s="3765"/>
      <c r="B22" s="1649" t="s">
        <v>1040</v>
      </c>
      <c r="C22" s="1649" t="s">
        <v>151</v>
      </c>
      <c r="D22" s="1649">
        <v>80</v>
      </c>
      <c r="E22" s="1649">
        <v>75</v>
      </c>
      <c r="F22" s="1649">
        <v>100</v>
      </c>
      <c r="G22" s="1649">
        <v>100</v>
      </c>
      <c r="H22" s="1649">
        <v>135</v>
      </c>
      <c r="I22" s="1649">
        <v>145</v>
      </c>
      <c r="J22" s="1649">
        <v>150</v>
      </c>
      <c r="K22" s="1649">
        <v>210</v>
      </c>
      <c r="L22" s="1649">
        <v>255</v>
      </c>
      <c r="M22" s="1649">
        <v>225</v>
      </c>
      <c r="N22" s="1649">
        <v>295</v>
      </c>
      <c r="O22" s="1649">
        <v>405</v>
      </c>
    </row>
    <row r="23" spans="1:15" x14ac:dyDescent="0.25">
      <c r="A23" s="3765"/>
      <c r="B23" s="1649"/>
      <c r="C23" s="1649" t="s">
        <v>150</v>
      </c>
      <c r="D23" s="1651">
        <v>0.16382481149902345</v>
      </c>
      <c r="E23" s="1651">
        <v>0.15274460668534881</v>
      </c>
      <c r="F23" s="1651">
        <v>0.18355702874531327</v>
      </c>
      <c r="G23" s="1651">
        <v>0.17640625826821657</v>
      </c>
      <c r="H23" s="1651">
        <v>0.20149907818780791</v>
      </c>
      <c r="I23" s="1651">
        <v>0.18794308024247403</v>
      </c>
      <c r="J23" s="1651">
        <v>0.17871334853864423</v>
      </c>
      <c r="K23" s="1651">
        <v>0.20938566381123985</v>
      </c>
      <c r="L23" s="1651">
        <v>0.21528718901102578</v>
      </c>
      <c r="M23" s="1651">
        <v>0.1865704486758954</v>
      </c>
      <c r="N23" s="1651">
        <v>0.20338783835171292</v>
      </c>
      <c r="O23" s="1651">
        <v>0.22989161437535655</v>
      </c>
    </row>
    <row r="24" spans="1:15" x14ac:dyDescent="0.25">
      <c r="A24" s="3765"/>
      <c r="B24" s="1649" t="s">
        <v>1039</v>
      </c>
      <c r="C24" s="1649" t="s">
        <v>151</v>
      </c>
      <c r="D24" s="1649">
        <v>50</v>
      </c>
      <c r="E24" s="1649">
        <v>50</v>
      </c>
      <c r="F24" s="1649">
        <v>65</v>
      </c>
      <c r="G24" s="1649">
        <v>70</v>
      </c>
      <c r="H24" s="1649">
        <v>85</v>
      </c>
      <c r="I24" s="1649">
        <v>100</v>
      </c>
      <c r="J24" s="1649">
        <v>110</v>
      </c>
      <c r="K24" s="1649">
        <v>110</v>
      </c>
      <c r="L24" s="1649">
        <v>135</v>
      </c>
      <c r="M24" s="1649">
        <v>135</v>
      </c>
      <c r="N24" s="1649">
        <v>150</v>
      </c>
      <c r="O24" s="1649">
        <v>175</v>
      </c>
    </row>
    <row r="25" spans="1:15" x14ac:dyDescent="0.25">
      <c r="A25" s="3765"/>
      <c r="B25" s="1649"/>
      <c r="C25" s="1649" t="s">
        <v>150</v>
      </c>
      <c r="D25" s="1651">
        <v>9.8963576875726406E-2</v>
      </c>
      <c r="E25" s="1651">
        <v>0.10092055283534924</v>
      </c>
      <c r="F25" s="1651">
        <v>0.11592312847542972</v>
      </c>
      <c r="G25" s="1651">
        <v>0.12465383733441519</v>
      </c>
      <c r="H25" s="1651">
        <v>0.12618248859068515</v>
      </c>
      <c r="I25" s="1651">
        <v>0.12629713346347476</v>
      </c>
      <c r="J25" s="1651">
        <v>0.13189823414611207</v>
      </c>
      <c r="K25" s="1651">
        <v>0.11039529710195989</v>
      </c>
      <c r="L25" s="1651">
        <v>0.11460790710903644</v>
      </c>
      <c r="M25" s="1651">
        <v>0.1101718138862823</v>
      </c>
      <c r="N25" s="1651">
        <v>0.10417257233726276</v>
      </c>
      <c r="O25" s="1651">
        <v>0.10096976611523104</v>
      </c>
    </row>
    <row r="26" spans="1:15" x14ac:dyDescent="0.25">
      <c r="A26" s="3765"/>
      <c r="B26" s="1649" t="s">
        <v>1041</v>
      </c>
      <c r="C26" s="1649" t="s">
        <v>151</v>
      </c>
      <c r="D26" s="1649">
        <v>10</v>
      </c>
      <c r="E26" s="1649">
        <v>25</v>
      </c>
      <c r="F26" s="1649">
        <v>20</v>
      </c>
      <c r="G26" s="1649">
        <v>20</v>
      </c>
      <c r="H26" s="1649">
        <v>20</v>
      </c>
      <c r="I26" s="1649">
        <v>20</v>
      </c>
      <c r="J26" s="1649">
        <v>25</v>
      </c>
      <c r="K26" s="1649">
        <v>35</v>
      </c>
      <c r="L26" s="1649">
        <v>50</v>
      </c>
      <c r="M26" s="1649">
        <v>50</v>
      </c>
      <c r="N26" s="1649">
        <v>50</v>
      </c>
      <c r="O26" s="1649">
        <v>65</v>
      </c>
    </row>
    <row r="27" spans="1:15" x14ac:dyDescent="0.25">
      <c r="A27" s="3765"/>
      <c r="B27" s="1649"/>
      <c r="C27" s="1649" t="s">
        <v>150</v>
      </c>
      <c r="D27" s="1651">
        <v>1.805415995227443E-2</v>
      </c>
      <c r="E27" s="1651">
        <v>4.6368903206967654E-2</v>
      </c>
      <c r="F27" s="1651">
        <v>3.200565125251318E-2</v>
      </c>
      <c r="G27" s="1651">
        <v>3.1749951493129668E-2</v>
      </c>
      <c r="H27" s="1651">
        <v>2.7201015504578836E-2</v>
      </c>
      <c r="I27" s="1651">
        <v>2.6122469947600948E-2</v>
      </c>
      <c r="J27" s="1651">
        <v>3.1743045921606435E-2</v>
      </c>
      <c r="K27" s="1651">
        <v>3.4224857312543412E-2</v>
      </c>
      <c r="L27" s="1651">
        <v>4.1551640482524382E-2</v>
      </c>
      <c r="M27" s="1651">
        <v>3.9444947309854594E-2</v>
      </c>
      <c r="N27" s="1651">
        <v>3.5033014139039649E-2</v>
      </c>
      <c r="O27" s="1651">
        <v>3.7649743297204795E-2</v>
      </c>
    </row>
    <row r="28" spans="1:15" x14ac:dyDescent="0.25">
      <c r="A28" s="3765"/>
      <c r="B28" s="1649" t="s">
        <v>1042</v>
      </c>
      <c r="C28" s="1649" t="s">
        <v>151</v>
      </c>
      <c r="D28" s="1649">
        <v>5</v>
      </c>
      <c r="E28" s="1649">
        <v>10</v>
      </c>
      <c r="F28" s="1649">
        <v>10</v>
      </c>
      <c r="G28" s="1649">
        <v>10</v>
      </c>
      <c r="H28" s="1649">
        <v>10</v>
      </c>
      <c r="I28" s="1649">
        <v>15</v>
      </c>
      <c r="J28" s="1649">
        <v>20</v>
      </c>
      <c r="K28" s="1649">
        <v>25</v>
      </c>
      <c r="L28" s="1649">
        <v>30</v>
      </c>
      <c r="M28" s="1649">
        <v>45</v>
      </c>
      <c r="N28" s="1649">
        <v>50</v>
      </c>
      <c r="O28" s="1649">
        <v>60</v>
      </c>
    </row>
    <row r="29" spans="1:15" x14ac:dyDescent="0.25">
      <c r="A29" s="3765"/>
      <c r="B29" s="1649"/>
      <c r="C29" s="1649" t="s">
        <v>150</v>
      </c>
      <c r="D29" s="1651">
        <v>6.0180533174248102E-3</v>
      </c>
      <c r="E29" s="1651">
        <v>1.6365492842827872E-2</v>
      </c>
      <c r="F29" s="1651">
        <v>1.4490391059428715E-2</v>
      </c>
      <c r="G29" s="1651">
        <v>1.7638861940627592E-2</v>
      </c>
      <c r="H29" s="1651">
        <v>1.813401033638589E-2</v>
      </c>
      <c r="I29" s="1651">
        <v>2.183293948422891E-2</v>
      </c>
      <c r="J29" s="1651">
        <v>2.4689035716805006E-2</v>
      </c>
      <c r="K29" s="1651">
        <v>2.7178563159960943E-2</v>
      </c>
      <c r="L29" s="1651">
        <v>2.5657113219227357E-2</v>
      </c>
      <c r="M29" s="1651">
        <v>3.5708057564710474E-2</v>
      </c>
      <c r="N29" s="1651">
        <v>3.3186987935147093E-2</v>
      </c>
      <c r="O29" s="1651">
        <v>3.4797490017113519E-2</v>
      </c>
    </row>
    <row r="30" spans="1:15" x14ac:dyDescent="0.25">
      <c r="A30" s="3766" t="s">
        <v>1145</v>
      </c>
      <c r="B30" s="194"/>
      <c r="C30" s="1653" t="s">
        <v>151</v>
      </c>
      <c r="D30" s="1654">
        <v>790</v>
      </c>
      <c r="E30" s="1654">
        <v>790</v>
      </c>
      <c r="F30" s="1654">
        <v>935</v>
      </c>
      <c r="G30" s="1654">
        <v>975</v>
      </c>
      <c r="H30" s="1654">
        <v>1185</v>
      </c>
      <c r="I30" s="1654">
        <v>1290</v>
      </c>
      <c r="J30" s="1654">
        <v>1400</v>
      </c>
      <c r="K30" s="1654">
        <v>1680</v>
      </c>
      <c r="L30" s="1654">
        <v>1910</v>
      </c>
      <c r="M30" s="1654">
        <v>1925</v>
      </c>
      <c r="N30" s="1654">
        <v>2255</v>
      </c>
      <c r="O30" s="1654">
        <v>2685</v>
      </c>
    </row>
    <row r="31" spans="1:15" ht="26.25" customHeight="1" x14ac:dyDescent="0.25">
      <c r="A31" s="3766"/>
      <c r="B31" s="194"/>
      <c r="C31" s="1653"/>
      <c r="D31" s="1655"/>
      <c r="E31" s="1655"/>
      <c r="F31" s="1655"/>
      <c r="G31" s="1655"/>
      <c r="H31" s="1655"/>
      <c r="I31" s="1655"/>
      <c r="J31" s="1655"/>
      <c r="K31" s="1655"/>
      <c r="L31" s="1655"/>
      <c r="M31" s="1655"/>
      <c r="N31" s="1655"/>
      <c r="O31" s="1655"/>
    </row>
    <row r="33" spans="1:2" s="25" customFormat="1" x14ac:dyDescent="0.25">
      <c r="A33" s="1636" t="s">
        <v>1131</v>
      </c>
    </row>
    <row r="34" spans="1:2" x14ac:dyDescent="0.25">
      <c r="A34" s="1064" t="s">
        <v>1000</v>
      </c>
    </row>
    <row r="35" spans="1:2" x14ac:dyDescent="0.25">
      <c r="A35" s="447" t="s">
        <v>1001</v>
      </c>
      <c r="B35" s="199"/>
    </row>
    <row r="36" spans="1:2" x14ac:dyDescent="0.25">
      <c r="A36"/>
    </row>
    <row r="37" spans="1:2" x14ac:dyDescent="0.25">
      <c r="A37" s="697" t="s">
        <v>135</v>
      </c>
    </row>
    <row r="38" spans="1:2" x14ac:dyDescent="0.25">
      <c r="A38" s="23"/>
    </row>
  </sheetData>
  <mergeCells count="5">
    <mergeCell ref="A4:A7"/>
    <mergeCell ref="A8:A13"/>
    <mergeCell ref="A14:A17"/>
    <mergeCell ref="A18:A29"/>
    <mergeCell ref="A30:A31"/>
  </mergeCells>
  <hyperlinks>
    <hyperlink ref="A35:B35" location="Index!A1" display="Back to index" xr:uid="{9BFF9E99-A35E-44CE-A316-603AE6A4EE67}"/>
    <hyperlink ref="A36" location="Index!A1" display="Back to index" xr:uid="{0380B337-31E7-430C-80E9-CD65310640A9}"/>
    <hyperlink ref="A37" location="Index!A1" display="Back to index" xr:uid="{C3CBE746-4C13-4CFC-9A22-3D0F5F9EDD1E}"/>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76C5-16D0-4874-922A-0DE8FE2D77E5}">
  <dimension ref="A1:AH33"/>
  <sheetViews>
    <sheetView showGridLines="0" zoomScaleNormal="100" workbookViewId="0">
      <selection activeCell="B5" sqref="B5"/>
    </sheetView>
  </sheetViews>
  <sheetFormatPr defaultColWidth="11.140625" defaultRowHeight="15" x14ac:dyDescent="0.25"/>
  <cols>
    <col min="1" max="1" width="37.85546875" style="63" customWidth="1"/>
    <col min="2" max="21" width="11.140625" style="58"/>
    <col min="22" max="22" width="11.140625" style="1690"/>
    <col min="23" max="23" width="11.140625" style="58"/>
    <col min="24" max="24" width="11.140625" style="1690"/>
    <col min="25" max="25" width="11.140625" style="58"/>
    <col min="26" max="26" width="11.140625" style="1690"/>
    <col min="27" max="27" width="11.140625" style="58"/>
    <col min="28" max="28" width="11.140625" style="1690"/>
    <col min="29" max="29" width="11.140625" style="58"/>
    <col min="30" max="30" width="11.140625" style="1691"/>
    <col min="31" max="31" width="11.140625" style="58"/>
    <col min="32" max="32" width="11.140625" style="1691"/>
    <col min="33" max="33" width="11.140625" style="58"/>
    <col min="34" max="34" width="11.140625" style="1691"/>
    <col min="35" max="16384" width="11.140625" style="58"/>
  </cols>
  <sheetData>
    <row r="1" spans="1:34" s="56" customFormat="1" x14ac:dyDescent="0.25">
      <c r="A1" s="1664" t="s">
        <v>2341</v>
      </c>
      <c r="V1" s="1665"/>
      <c r="X1" s="1665"/>
      <c r="Z1" s="1665"/>
      <c r="AB1" s="1665"/>
      <c r="AD1" s="1666"/>
      <c r="AF1" s="1666"/>
      <c r="AH1" s="1666"/>
    </row>
    <row r="3" spans="1:34" ht="30" customHeight="1" x14ac:dyDescent="0.25">
      <c r="A3" s="1133"/>
      <c r="B3" s="3768" t="s">
        <v>1060</v>
      </c>
      <c r="C3" s="3768"/>
      <c r="D3" s="3768"/>
      <c r="E3" s="3768"/>
      <c r="F3" s="3768" t="s">
        <v>1061</v>
      </c>
      <c r="G3" s="3768"/>
      <c r="H3" s="3768"/>
      <c r="I3" s="3768"/>
      <c r="J3" s="3768"/>
      <c r="K3" s="3768"/>
      <c r="L3" s="3768" t="s">
        <v>1146</v>
      </c>
      <c r="M3" s="3768"/>
      <c r="N3" s="3768"/>
      <c r="O3" s="3768"/>
      <c r="P3" s="3768" t="s">
        <v>165</v>
      </c>
      <c r="Q3" s="3768" t="s">
        <v>1147</v>
      </c>
      <c r="R3" s="3768"/>
      <c r="S3" s="3768"/>
      <c r="T3" s="3768"/>
      <c r="U3" s="3768"/>
      <c r="V3" s="3768"/>
      <c r="W3" s="3768"/>
      <c r="X3" s="3768"/>
      <c r="Y3" s="3768"/>
      <c r="Z3" s="3768"/>
      <c r="AA3" s="3768"/>
      <c r="AB3" s="3768"/>
      <c r="AC3" s="3768" t="s">
        <v>165</v>
      </c>
      <c r="AD3" s="3768" t="s">
        <v>1064</v>
      </c>
      <c r="AE3" s="3768"/>
      <c r="AF3" s="3768"/>
      <c r="AG3" s="3768"/>
      <c r="AH3" s="3771" t="s">
        <v>165</v>
      </c>
    </row>
    <row r="4" spans="1:34" s="3399" customFormat="1" ht="30" customHeight="1" x14ac:dyDescent="0.25">
      <c r="A4" s="3398"/>
      <c r="B4" s="3769" t="s">
        <v>1021</v>
      </c>
      <c r="C4" s="3769"/>
      <c r="D4" s="3769" t="s">
        <v>1019</v>
      </c>
      <c r="E4" s="3769"/>
      <c r="F4" s="3769" t="s">
        <v>318</v>
      </c>
      <c r="G4" s="3769"/>
      <c r="H4" s="3769" t="s">
        <v>1065</v>
      </c>
      <c r="I4" s="3769"/>
      <c r="J4" s="3769" t="s">
        <v>1066</v>
      </c>
      <c r="K4" s="3769"/>
      <c r="L4" s="3769" t="s">
        <v>440</v>
      </c>
      <c r="M4" s="3769"/>
      <c r="N4" s="3769" t="s">
        <v>441</v>
      </c>
      <c r="O4" s="3769"/>
      <c r="P4" s="3768"/>
      <c r="Q4" s="3769" t="s">
        <v>400</v>
      </c>
      <c r="R4" s="3769"/>
      <c r="S4" s="3769" t="s">
        <v>401</v>
      </c>
      <c r="T4" s="3769"/>
      <c r="U4" s="3770" t="s">
        <v>1040</v>
      </c>
      <c r="V4" s="3770"/>
      <c r="W4" s="3770" t="s">
        <v>1039</v>
      </c>
      <c r="X4" s="3770"/>
      <c r="Y4" s="3770" t="s">
        <v>1041</v>
      </c>
      <c r="Z4" s="3770"/>
      <c r="AA4" s="3770" t="s">
        <v>1042</v>
      </c>
      <c r="AB4" s="3770"/>
      <c r="AC4" s="3768"/>
      <c r="AD4" s="3769" t="s">
        <v>1067</v>
      </c>
      <c r="AE4" s="3769"/>
      <c r="AF4" s="3769" t="s">
        <v>1068</v>
      </c>
      <c r="AG4" s="3769"/>
      <c r="AH4" s="3771"/>
    </row>
    <row r="5" spans="1:34" x14ac:dyDescent="0.25">
      <c r="A5" s="1133"/>
      <c r="B5" s="3397" t="s">
        <v>151</v>
      </c>
      <c r="C5" s="3397" t="s">
        <v>150</v>
      </c>
      <c r="D5" s="3397" t="s">
        <v>151</v>
      </c>
      <c r="E5" s="3397" t="s">
        <v>150</v>
      </c>
      <c r="F5" s="3397" t="s">
        <v>151</v>
      </c>
      <c r="G5" s="3397" t="s">
        <v>150</v>
      </c>
      <c r="H5" s="3397" t="s">
        <v>151</v>
      </c>
      <c r="I5" s="3397" t="s">
        <v>150</v>
      </c>
      <c r="J5" s="3397" t="s">
        <v>151</v>
      </c>
      <c r="K5" s="3397" t="s">
        <v>150</v>
      </c>
      <c r="L5" s="3397" t="s">
        <v>151</v>
      </c>
      <c r="M5" s="3397" t="s">
        <v>150</v>
      </c>
      <c r="N5" s="3397" t="s">
        <v>151</v>
      </c>
      <c r="O5" s="3397" t="s">
        <v>150</v>
      </c>
      <c r="P5" s="3397" t="s">
        <v>151</v>
      </c>
      <c r="Q5" s="3397" t="s">
        <v>151</v>
      </c>
      <c r="R5" s="3397" t="s">
        <v>150</v>
      </c>
      <c r="S5" s="3397" t="s">
        <v>151</v>
      </c>
      <c r="T5" s="3397" t="s">
        <v>150</v>
      </c>
      <c r="U5" s="3397" t="s">
        <v>151</v>
      </c>
      <c r="V5" s="3397" t="s">
        <v>150</v>
      </c>
      <c r="W5" s="3397" t="s">
        <v>151</v>
      </c>
      <c r="X5" s="3397" t="s">
        <v>150</v>
      </c>
      <c r="Y5" s="3397" t="s">
        <v>151</v>
      </c>
      <c r="Z5" s="3397" t="s">
        <v>150</v>
      </c>
      <c r="AA5" s="3397" t="s">
        <v>151</v>
      </c>
      <c r="AB5" s="3397" t="s">
        <v>150</v>
      </c>
      <c r="AC5" s="3397" t="s">
        <v>151</v>
      </c>
      <c r="AD5" s="3397" t="s">
        <v>151</v>
      </c>
      <c r="AE5" s="3397" t="s">
        <v>150</v>
      </c>
      <c r="AF5" s="3397" t="s">
        <v>151</v>
      </c>
      <c r="AG5" s="3397" t="s">
        <v>150</v>
      </c>
      <c r="AH5" s="3397" t="s">
        <v>151</v>
      </c>
    </row>
    <row r="6" spans="1:34" s="1504" customFormat="1" x14ac:dyDescent="0.25">
      <c r="A6" s="1667" t="s">
        <v>1075</v>
      </c>
      <c r="B6" s="1146">
        <v>22040</v>
      </c>
      <c r="C6" s="1668">
        <v>0.90621273796307722</v>
      </c>
      <c r="D6" s="1146">
        <v>2280</v>
      </c>
      <c r="E6" s="1668">
        <v>9.3787262036922822E-2</v>
      </c>
      <c r="F6" s="1146">
        <v>16535</v>
      </c>
      <c r="G6" s="1668">
        <v>0.67974017431343525</v>
      </c>
      <c r="H6" s="1146">
        <v>1530</v>
      </c>
      <c r="I6" s="1668">
        <v>6.294195033711561E-2</v>
      </c>
      <c r="J6" s="1146">
        <v>6260</v>
      </c>
      <c r="K6" s="1668">
        <v>0.25731787534944911</v>
      </c>
      <c r="L6" s="1669">
        <v>20680</v>
      </c>
      <c r="M6" s="1668">
        <v>0.85028782894736843</v>
      </c>
      <c r="N6" s="1669">
        <v>3640</v>
      </c>
      <c r="O6" s="1668">
        <v>0.14971217105263157</v>
      </c>
      <c r="P6" s="1150">
        <v>24320</v>
      </c>
      <c r="Q6" s="1670">
        <v>11855</v>
      </c>
      <c r="R6" s="1668">
        <v>0.73185185185185186</v>
      </c>
      <c r="S6" s="1670">
        <v>4345</v>
      </c>
      <c r="T6" s="1668">
        <v>0.26814814814814814</v>
      </c>
      <c r="U6" s="1153">
        <v>2420</v>
      </c>
      <c r="V6" s="1671">
        <v>0.14924083446488087</v>
      </c>
      <c r="W6" s="1153">
        <v>1020</v>
      </c>
      <c r="X6" s="1671">
        <v>6.2831749166769535E-2</v>
      </c>
      <c r="Y6" s="1153">
        <v>540</v>
      </c>
      <c r="Z6" s="1671">
        <v>3.3205777064559933E-2</v>
      </c>
      <c r="AA6" s="1153">
        <v>370</v>
      </c>
      <c r="AB6" s="1671">
        <v>2.2960128379212442E-2</v>
      </c>
      <c r="AC6" s="1150">
        <v>16200</v>
      </c>
      <c r="AD6" s="1670">
        <v>1975</v>
      </c>
      <c r="AE6" s="1668">
        <v>8.1116638572544503E-2</v>
      </c>
      <c r="AF6" s="1670">
        <v>22350</v>
      </c>
      <c r="AG6" s="1668">
        <v>0.91888336142745553</v>
      </c>
      <c r="AH6" s="1672">
        <v>24325</v>
      </c>
    </row>
    <row r="7" spans="1:34" ht="30" x14ac:dyDescent="0.25">
      <c r="A7" s="1165" t="s">
        <v>1076</v>
      </c>
      <c r="B7" s="1136">
        <v>5</v>
      </c>
      <c r="C7" s="1673" t="s">
        <v>1089</v>
      </c>
      <c r="D7" s="1136">
        <v>0</v>
      </c>
      <c r="E7" s="1673" t="s">
        <v>1089</v>
      </c>
      <c r="F7" s="1136">
        <v>5</v>
      </c>
      <c r="G7" s="1673" t="s">
        <v>1089</v>
      </c>
      <c r="H7" s="1136">
        <v>0</v>
      </c>
      <c r="I7" s="1673" t="s">
        <v>1089</v>
      </c>
      <c r="J7" s="1136">
        <v>0</v>
      </c>
      <c r="K7" s="1673" t="s">
        <v>1089</v>
      </c>
      <c r="L7" s="1674">
        <v>5</v>
      </c>
      <c r="M7" s="1673" t="s">
        <v>1089</v>
      </c>
      <c r="N7" s="1674">
        <v>0</v>
      </c>
      <c r="O7" s="1673" t="s">
        <v>1089</v>
      </c>
      <c r="P7" s="1140">
        <v>5</v>
      </c>
      <c r="Q7" s="1675">
        <v>0</v>
      </c>
      <c r="R7" s="1676" t="s">
        <v>1089</v>
      </c>
      <c r="S7" s="1675">
        <v>5</v>
      </c>
      <c r="T7" s="1676" t="s">
        <v>1089</v>
      </c>
      <c r="U7" s="1141">
        <v>0</v>
      </c>
      <c r="V7" s="1677" t="s">
        <v>1089</v>
      </c>
      <c r="W7" s="1141">
        <v>0</v>
      </c>
      <c r="X7" s="1677" t="s">
        <v>1089</v>
      </c>
      <c r="Y7" s="1141">
        <v>0</v>
      </c>
      <c r="Z7" s="1677" t="s">
        <v>1089</v>
      </c>
      <c r="AA7" s="1141">
        <v>0</v>
      </c>
      <c r="AB7" s="1677" t="s">
        <v>1089</v>
      </c>
      <c r="AC7" s="1172">
        <v>5</v>
      </c>
      <c r="AD7" s="1675">
        <v>0</v>
      </c>
      <c r="AE7" s="1676" t="s">
        <v>1089</v>
      </c>
      <c r="AF7" s="1675">
        <v>5</v>
      </c>
      <c r="AG7" s="1676" t="s">
        <v>1089</v>
      </c>
      <c r="AH7" s="1678">
        <v>5</v>
      </c>
    </row>
    <row r="8" spans="1:34" x14ac:dyDescent="0.25">
      <c r="A8" s="1173" t="s">
        <v>1077</v>
      </c>
      <c r="B8" s="1146">
        <v>1665</v>
      </c>
      <c r="C8" s="1679">
        <v>0.76470588235294112</v>
      </c>
      <c r="D8" s="1146">
        <v>510</v>
      </c>
      <c r="E8" s="1679">
        <v>0.23529411764705882</v>
      </c>
      <c r="F8" s="1146">
        <v>1660</v>
      </c>
      <c r="G8" s="1668">
        <v>0.76378676470588236</v>
      </c>
      <c r="H8" s="1146">
        <v>145</v>
      </c>
      <c r="I8" s="1668">
        <v>6.5716911764705885E-2</v>
      </c>
      <c r="J8" s="1146">
        <v>370</v>
      </c>
      <c r="K8" s="1668">
        <v>0.17049632352941177</v>
      </c>
      <c r="L8" s="1669">
        <v>1740</v>
      </c>
      <c r="M8" s="1668">
        <v>0.79963235294117652</v>
      </c>
      <c r="N8" s="1669">
        <v>435</v>
      </c>
      <c r="O8" s="1668">
        <v>0.20036764705882354</v>
      </c>
      <c r="P8" s="1150">
        <v>2175</v>
      </c>
      <c r="Q8" s="1680">
        <v>1305</v>
      </c>
      <c r="R8" s="1679">
        <v>0.79975505205143904</v>
      </c>
      <c r="S8" s="1680">
        <v>325</v>
      </c>
      <c r="T8" s="1679">
        <v>0.20024494794856093</v>
      </c>
      <c r="U8" s="1151">
        <v>185</v>
      </c>
      <c r="V8" s="1681">
        <v>0.1132884262094305</v>
      </c>
      <c r="W8" s="1151">
        <v>75</v>
      </c>
      <c r="X8" s="1681">
        <v>4.5927740355174523E-2</v>
      </c>
      <c r="Y8" s="1151">
        <v>40</v>
      </c>
      <c r="Z8" s="1681">
        <v>2.4494794856093079E-2</v>
      </c>
      <c r="AA8" s="1151">
        <v>25</v>
      </c>
      <c r="AB8" s="1681">
        <v>1.653398652786283E-2</v>
      </c>
      <c r="AC8" s="1164">
        <v>1635</v>
      </c>
      <c r="AD8" s="1680">
        <v>155</v>
      </c>
      <c r="AE8" s="1679">
        <v>7.169117647058823E-2</v>
      </c>
      <c r="AF8" s="1680">
        <v>2020</v>
      </c>
      <c r="AG8" s="1679">
        <v>0.9283088235294118</v>
      </c>
      <c r="AH8" s="1672">
        <v>2175</v>
      </c>
    </row>
    <row r="9" spans="1:34" x14ac:dyDescent="0.25">
      <c r="A9" s="1177" t="s">
        <v>1078</v>
      </c>
      <c r="B9" s="1136">
        <v>3420</v>
      </c>
      <c r="C9" s="1676">
        <v>0.89687745998425605</v>
      </c>
      <c r="D9" s="1136">
        <v>395</v>
      </c>
      <c r="E9" s="1676">
        <v>0.1031225400157439</v>
      </c>
      <c r="F9" s="1136">
        <v>2535</v>
      </c>
      <c r="G9" s="1673">
        <v>0.66526757607555087</v>
      </c>
      <c r="H9" s="1136">
        <v>220</v>
      </c>
      <c r="I9" s="1673">
        <v>5.8237145855194121E-2</v>
      </c>
      <c r="J9" s="1136">
        <v>1055</v>
      </c>
      <c r="K9" s="1673">
        <v>0.276495278069255</v>
      </c>
      <c r="L9" s="1674">
        <v>3120</v>
      </c>
      <c r="M9" s="1673">
        <v>0.81820566631689406</v>
      </c>
      <c r="N9" s="1674">
        <v>695</v>
      </c>
      <c r="O9" s="1673">
        <v>0.18179433368310599</v>
      </c>
      <c r="P9" s="1140">
        <v>3810</v>
      </c>
      <c r="Q9" s="1682">
        <v>1780</v>
      </c>
      <c r="R9" s="1676">
        <v>0.71497390606182254</v>
      </c>
      <c r="S9" s="1682">
        <v>710</v>
      </c>
      <c r="T9" s="1676">
        <v>0.28502609393817746</v>
      </c>
      <c r="U9" s="1141">
        <v>355</v>
      </c>
      <c r="V9" s="1677">
        <v>0.14257028112449799</v>
      </c>
      <c r="W9" s="1141">
        <v>180</v>
      </c>
      <c r="X9" s="1677">
        <v>7.269076305220884E-2</v>
      </c>
      <c r="Y9" s="1141">
        <v>75</v>
      </c>
      <c r="Z9" s="1677">
        <v>3.0923694779116467E-2</v>
      </c>
      <c r="AA9" s="1141">
        <v>95</v>
      </c>
      <c r="AB9" s="1677">
        <v>3.8554216867469883E-2</v>
      </c>
      <c r="AC9" s="1172">
        <v>2490</v>
      </c>
      <c r="AD9" s="1682">
        <v>315</v>
      </c>
      <c r="AE9" s="1676">
        <v>8.2393072684334823E-2</v>
      </c>
      <c r="AF9" s="1682">
        <v>3495</v>
      </c>
      <c r="AG9" s="1676">
        <v>0.91760692731566518</v>
      </c>
      <c r="AH9" s="1678">
        <v>3810</v>
      </c>
    </row>
    <row r="10" spans="1:34" x14ac:dyDescent="0.25">
      <c r="A10" s="1173" t="s">
        <v>1079</v>
      </c>
      <c r="B10" s="1146">
        <v>6875</v>
      </c>
      <c r="C10" s="1679">
        <v>0.92594587316547727</v>
      </c>
      <c r="D10" s="1146">
        <v>550</v>
      </c>
      <c r="E10" s="1679">
        <v>7.4054126834522685E-2</v>
      </c>
      <c r="F10" s="1146">
        <v>5250</v>
      </c>
      <c r="G10" s="1668">
        <v>0.70714958933620575</v>
      </c>
      <c r="H10" s="1146">
        <v>485</v>
      </c>
      <c r="I10" s="1668">
        <v>6.5571563215295545E-2</v>
      </c>
      <c r="J10" s="1146">
        <v>1690</v>
      </c>
      <c r="K10" s="1668">
        <v>0.22727884744849872</v>
      </c>
      <c r="L10" s="1669">
        <v>6720</v>
      </c>
      <c r="M10" s="1668">
        <v>0.90506329113924056</v>
      </c>
      <c r="N10" s="1669">
        <v>705</v>
      </c>
      <c r="O10" s="1668">
        <v>9.49367088607595E-2</v>
      </c>
      <c r="P10" s="1150">
        <v>7425</v>
      </c>
      <c r="Q10" s="1680">
        <v>3960</v>
      </c>
      <c r="R10" s="1679">
        <v>0.76723470178156472</v>
      </c>
      <c r="S10" s="1680">
        <v>1200</v>
      </c>
      <c r="T10" s="1679">
        <v>0.23276529821843533</v>
      </c>
      <c r="U10" s="1151">
        <v>705</v>
      </c>
      <c r="V10" s="1681">
        <v>0.13649564375605033</v>
      </c>
      <c r="W10" s="1151">
        <v>250</v>
      </c>
      <c r="X10" s="1681">
        <v>4.8209099709583737E-2</v>
      </c>
      <c r="Y10" s="1151">
        <v>170</v>
      </c>
      <c r="Z10" s="1681">
        <v>3.2526621490803487E-2</v>
      </c>
      <c r="AA10" s="1151">
        <v>80</v>
      </c>
      <c r="AB10" s="1681">
        <v>1.5682478218780251E-2</v>
      </c>
      <c r="AC10" s="1164">
        <v>5165</v>
      </c>
      <c r="AD10" s="1680">
        <v>645</v>
      </c>
      <c r="AE10" s="1679">
        <v>8.6710650329877473E-2</v>
      </c>
      <c r="AF10" s="1680">
        <v>6785</v>
      </c>
      <c r="AG10" s="1679">
        <v>0.91328934967012254</v>
      </c>
      <c r="AH10" s="1672">
        <v>7425</v>
      </c>
    </row>
    <row r="11" spans="1:34" x14ac:dyDescent="0.25">
      <c r="A11" s="1177" t="s">
        <v>1080</v>
      </c>
      <c r="B11" s="1136">
        <v>1955</v>
      </c>
      <c r="C11" s="1676">
        <v>0.94535783365570603</v>
      </c>
      <c r="D11" s="1136">
        <v>115</v>
      </c>
      <c r="E11" s="1676">
        <v>5.4642166344294002E-2</v>
      </c>
      <c r="F11" s="1136">
        <v>1505</v>
      </c>
      <c r="G11" s="1673">
        <v>0.72775628626692457</v>
      </c>
      <c r="H11" s="1136">
        <v>165</v>
      </c>
      <c r="I11" s="1673">
        <v>7.9303675048355893E-2</v>
      </c>
      <c r="J11" s="1136">
        <v>400</v>
      </c>
      <c r="K11" s="1673">
        <v>0.19294003868471954</v>
      </c>
      <c r="L11" s="1674">
        <v>1845</v>
      </c>
      <c r="M11" s="1673">
        <v>0.89313346228239843</v>
      </c>
      <c r="N11" s="1674">
        <v>220</v>
      </c>
      <c r="O11" s="1673">
        <v>0.10686653771760155</v>
      </c>
      <c r="P11" s="1140">
        <v>2070</v>
      </c>
      <c r="Q11" s="1682">
        <v>960</v>
      </c>
      <c r="R11" s="1676">
        <v>0.65507839127471035</v>
      </c>
      <c r="S11" s="1682">
        <v>505</v>
      </c>
      <c r="T11" s="1676">
        <v>0.34492160872528971</v>
      </c>
      <c r="U11" s="1141">
        <v>310</v>
      </c>
      <c r="V11" s="1677">
        <v>0.21117166212534061</v>
      </c>
      <c r="W11" s="1141">
        <v>90</v>
      </c>
      <c r="X11" s="1677">
        <v>6.0626702997275204E-2</v>
      </c>
      <c r="Y11" s="1141">
        <v>65</v>
      </c>
      <c r="Z11" s="1677">
        <v>4.4277929155313353E-2</v>
      </c>
      <c r="AA11" s="1141">
        <v>45</v>
      </c>
      <c r="AB11" s="1677">
        <v>2.9291553133514985E-2</v>
      </c>
      <c r="AC11" s="1172">
        <v>1470</v>
      </c>
      <c r="AD11" s="1682">
        <v>150</v>
      </c>
      <c r="AE11" s="1676">
        <v>7.2533849129593805E-2</v>
      </c>
      <c r="AF11" s="1682">
        <v>1920</v>
      </c>
      <c r="AG11" s="1676">
        <v>0.92746615087040618</v>
      </c>
      <c r="AH11" s="1678">
        <v>2070</v>
      </c>
    </row>
    <row r="12" spans="1:34" x14ac:dyDescent="0.25">
      <c r="A12" s="1173" t="s">
        <v>1081</v>
      </c>
      <c r="B12" s="1146">
        <v>90</v>
      </c>
      <c r="C12" s="1679">
        <v>0.98913043478260865</v>
      </c>
      <c r="D12" s="1146">
        <v>0</v>
      </c>
      <c r="E12" s="1679">
        <v>1.0869565217391304E-2</v>
      </c>
      <c r="F12" s="1146">
        <v>50</v>
      </c>
      <c r="G12" s="1668">
        <v>0.53260869565217395</v>
      </c>
      <c r="H12" s="1146">
        <v>30</v>
      </c>
      <c r="I12" s="1668">
        <v>0.32608695652173914</v>
      </c>
      <c r="J12" s="1146">
        <v>15</v>
      </c>
      <c r="K12" s="1668">
        <v>0.14130434782608695</v>
      </c>
      <c r="L12" s="1669">
        <v>75</v>
      </c>
      <c r="M12" s="1668">
        <v>0.82608695652173914</v>
      </c>
      <c r="N12" s="1669">
        <v>15</v>
      </c>
      <c r="O12" s="1668">
        <v>0.17391304347826086</v>
      </c>
      <c r="P12" s="1150">
        <v>90</v>
      </c>
      <c r="Q12" s="1680">
        <v>50</v>
      </c>
      <c r="R12" s="1679">
        <v>0.97959183673469385</v>
      </c>
      <c r="S12" s="1680">
        <v>0</v>
      </c>
      <c r="T12" s="1679">
        <v>2.0408163265306121E-2</v>
      </c>
      <c r="U12" s="1151">
        <v>0</v>
      </c>
      <c r="V12" s="1681">
        <v>2.0408163265306121E-2</v>
      </c>
      <c r="W12" s="1151">
        <v>0</v>
      </c>
      <c r="X12" s="1681">
        <v>0</v>
      </c>
      <c r="Y12" s="1151">
        <v>0</v>
      </c>
      <c r="Z12" s="1681">
        <v>0</v>
      </c>
      <c r="AA12" s="1151">
        <v>0</v>
      </c>
      <c r="AB12" s="1681">
        <v>0</v>
      </c>
      <c r="AC12" s="1164">
        <v>50</v>
      </c>
      <c r="AD12" s="1680">
        <v>10</v>
      </c>
      <c r="AE12" s="1679">
        <v>8.6956521739130432E-2</v>
      </c>
      <c r="AF12" s="1680">
        <v>85</v>
      </c>
      <c r="AG12" s="1679">
        <v>0.91304347826086951</v>
      </c>
      <c r="AH12" s="1672">
        <v>90</v>
      </c>
    </row>
    <row r="13" spans="1:34" x14ac:dyDescent="0.25">
      <c r="A13" s="1177" t="s">
        <v>1082</v>
      </c>
      <c r="B13" s="1136">
        <v>4635</v>
      </c>
      <c r="C13" s="1676">
        <v>0.91276092949980303</v>
      </c>
      <c r="D13" s="1136">
        <v>445</v>
      </c>
      <c r="E13" s="1676">
        <v>8.7239070500196927E-2</v>
      </c>
      <c r="F13" s="1136">
        <v>2990</v>
      </c>
      <c r="G13" s="1673">
        <v>0.58881449389523433</v>
      </c>
      <c r="H13" s="1136">
        <v>300</v>
      </c>
      <c r="I13" s="1673">
        <v>5.9472233162662466E-2</v>
      </c>
      <c r="J13" s="1136">
        <v>1785</v>
      </c>
      <c r="K13" s="1673">
        <v>0.35171327294210319</v>
      </c>
      <c r="L13" s="1674">
        <v>4360</v>
      </c>
      <c r="M13" s="1673">
        <v>0.85877486704746897</v>
      </c>
      <c r="N13" s="1674">
        <v>715</v>
      </c>
      <c r="O13" s="1673">
        <v>0.14122513295253103</v>
      </c>
      <c r="P13" s="1140">
        <v>5080</v>
      </c>
      <c r="Q13" s="1682">
        <v>2095</v>
      </c>
      <c r="R13" s="1676">
        <v>0.72281670693821198</v>
      </c>
      <c r="S13" s="1682">
        <v>805</v>
      </c>
      <c r="T13" s="1676">
        <v>0.27718329306178807</v>
      </c>
      <c r="U13" s="1141">
        <v>420</v>
      </c>
      <c r="V13" s="1677">
        <v>0.14497756299620296</v>
      </c>
      <c r="W13" s="1141">
        <v>220</v>
      </c>
      <c r="X13" s="1677">
        <v>7.5940628236106311E-2</v>
      </c>
      <c r="Y13" s="1141">
        <v>105</v>
      </c>
      <c r="Z13" s="1677">
        <v>3.5554021401449774E-2</v>
      </c>
      <c r="AA13" s="1141">
        <v>60</v>
      </c>
      <c r="AB13" s="1677">
        <v>2.0711080428028994E-2</v>
      </c>
      <c r="AC13" s="1172">
        <v>2895</v>
      </c>
      <c r="AD13" s="1682">
        <v>415</v>
      </c>
      <c r="AE13" s="1676">
        <v>8.1528160693186288E-2</v>
      </c>
      <c r="AF13" s="1682">
        <v>4665</v>
      </c>
      <c r="AG13" s="1676">
        <v>0.91847183930681375</v>
      </c>
      <c r="AH13" s="1678">
        <v>5080</v>
      </c>
    </row>
    <row r="14" spans="1:34" ht="30" x14ac:dyDescent="0.25">
      <c r="A14" s="1173" t="s">
        <v>1083</v>
      </c>
      <c r="B14" s="1146">
        <v>730</v>
      </c>
      <c r="C14" s="1679">
        <v>0.82711864406779656</v>
      </c>
      <c r="D14" s="1146">
        <v>155</v>
      </c>
      <c r="E14" s="1679">
        <v>0.17288135593220338</v>
      </c>
      <c r="F14" s="1146">
        <v>690</v>
      </c>
      <c r="G14" s="1668">
        <v>0.77765237020316025</v>
      </c>
      <c r="H14" s="1146">
        <v>35</v>
      </c>
      <c r="I14" s="1668">
        <v>4.0632054176072234E-2</v>
      </c>
      <c r="J14" s="1146">
        <v>160</v>
      </c>
      <c r="K14" s="1668">
        <v>0.18171557562076748</v>
      </c>
      <c r="L14" s="1669">
        <v>710</v>
      </c>
      <c r="M14" s="1668">
        <v>0.80225988700564976</v>
      </c>
      <c r="N14" s="1669">
        <v>175</v>
      </c>
      <c r="O14" s="1668">
        <v>0.19774011299435029</v>
      </c>
      <c r="P14" s="1150">
        <v>885</v>
      </c>
      <c r="Q14" s="1680">
        <v>600</v>
      </c>
      <c r="R14" s="1679">
        <v>0.87976539589442815</v>
      </c>
      <c r="S14" s="1680">
        <v>80</v>
      </c>
      <c r="T14" s="1679">
        <v>0.12023460410557185</v>
      </c>
      <c r="U14" s="1151">
        <v>35</v>
      </c>
      <c r="V14" s="1681">
        <v>5.1319648093841645E-2</v>
      </c>
      <c r="W14" s="1151">
        <v>25</v>
      </c>
      <c r="X14" s="1681">
        <v>3.6656891495601175E-2</v>
      </c>
      <c r="Y14" s="1151">
        <v>20</v>
      </c>
      <c r="Z14" s="1681">
        <v>2.6392961876832845E-2</v>
      </c>
      <c r="AA14" s="1151">
        <v>5</v>
      </c>
      <c r="AB14" s="1681">
        <v>5.8651026392961877E-3</v>
      </c>
      <c r="AC14" s="1164">
        <v>680</v>
      </c>
      <c r="AD14" s="1680">
        <v>100</v>
      </c>
      <c r="AE14" s="1679">
        <v>0.11512415349887133</v>
      </c>
      <c r="AF14" s="1680">
        <v>785</v>
      </c>
      <c r="AG14" s="1679">
        <v>0.88487584650112872</v>
      </c>
      <c r="AH14" s="1672">
        <v>885</v>
      </c>
    </row>
    <row r="15" spans="1:34" ht="18" customHeight="1" x14ac:dyDescent="0.25">
      <c r="A15" s="1177" t="s">
        <v>1084</v>
      </c>
      <c r="B15" s="1136">
        <v>2620</v>
      </c>
      <c r="C15" s="1676">
        <v>0.97615499254843519</v>
      </c>
      <c r="D15" s="1136">
        <v>65</v>
      </c>
      <c r="E15" s="1676">
        <v>2.3845007451564829E-2</v>
      </c>
      <c r="F15" s="1136">
        <v>1785</v>
      </c>
      <c r="G15" s="1673">
        <v>0.66505216095380026</v>
      </c>
      <c r="H15" s="1136">
        <v>115</v>
      </c>
      <c r="I15" s="1673">
        <v>4.3219076005961254E-2</v>
      </c>
      <c r="J15" s="1136">
        <v>785</v>
      </c>
      <c r="K15" s="1673">
        <v>0.29172876304023843</v>
      </c>
      <c r="L15" s="1674">
        <v>2030</v>
      </c>
      <c r="M15" s="1673">
        <v>0.75707898658718331</v>
      </c>
      <c r="N15" s="1674">
        <v>650</v>
      </c>
      <c r="O15" s="1673">
        <v>0.24292101341281669</v>
      </c>
      <c r="P15" s="1140">
        <v>2685</v>
      </c>
      <c r="Q15" s="1682">
        <v>1045</v>
      </c>
      <c r="R15" s="1676">
        <v>0.59703196347031962</v>
      </c>
      <c r="S15" s="1682">
        <v>705</v>
      </c>
      <c r="T15" s="1676">
        <v>0.40296803652968038</v>
      </c>
      <c r="U15" s="1141">
        <v>405</v>
      </c>
      <c r="V15" s="1677">
        <v>0.22989161437535655</v>
      </c>
      <c r="W15" s="1141">
        <v>175</v>
      </c>
      <c r="X15" s="1677">
        <v>0.10096976611523104</v>
      </c>
      <c r="Y15" s="1141">
        <v>65</v>
      </c>
      <c r="Z15" s="1677">
        <v>3.7649743297204795E-2</v>
      </c>
      <c r="AA15" s="1141">
        <v>60</v>
      </c>
      <c r="AB15" s="1677">
        <v>3.4797490017113519E-2</v>
      </c>
      <c r="AC15" s="1172">
        <v>1755</v>
      </c>
      <c r="AD15" s="1682">
        <v>180</v>
      </c>
      <c r="AE15" s="1676">
        <v>6.7809239940387483E-2</v>
      </c>
      <c r="AF15" s="1682">
        <v>2500</v>
      </c>
      <c r="AG15" s="1676">
        <v>0.93219076005961254</v>
      </c>
      <c r="AH15" s="1678">
        <v>2685</v>
      </c>
    </row>
    <row r="16" spans="1:34" x14ac:dyDescent="0.25">
      <c r="A16" s="1184" t="s">
        <v>1085</v>
      </c>
      <c r="B16" s="1146">
        <v>45</v>
      </c>
      <c r="C16" s="1679">
        <v>0.4631578947368421</v>
      </c>
      <c r="D16" s="1146">
        <v>50</v>
      </c>
      <c r="E16" s="1679">
        <v>0.5368421052631579</v>
      </c>
      <c r="F16" s="1146">
        <v>60</v>
      </c>
      <c r="G16" s="1668">
        <v>0.65263157894736845</v>
      </c>
      <c r="H16" s="1146">
        <v>30</v>
      </c>
      <c r="I16" s="1668">
        <v>0.30526315789473685</v>
      </c>
      <c r="J16" s="1146">
        <v>5</v>
      </c>
      <c r="K16" s="1668">
        <v>4.2105263157894736E-2</v>
      </c>
      <c r="L16" s="1669">
        <v>70</v>
      </c>
      <c r="M16" s="1668">
        <v>0.74736842105263157</v>
      </c>
      <c r="N16" s="1669">
        <v>25</v>
      </c>
      <c r="O16" s="1668">
        <v>0.25263157894736843</v>
      </c>
      <c r="P16" s="1150">
        <v>95</v>
      </c>
      <c r="Q16" s="1683">
        <v>55</v>
      </c>
      <c r="R16" s="1679">
        <v>0.93442622950819676</v>
      </c>
      <c r="S16" s="1683">
        <v>5</v>
      </c>
      <c r="T16" s="1679">
        <v>6.5573770491803282E-2</v>
      </c>
      <c r="U16" s="1151">
        <v>0</v>
      </c>
      <c r="V16" s="1681">
        <v>3.2786885245901641E-2</v>
      </c>
      <c r="W16" s="1151">
        <v>0</v>
      </c>
      <c r="X16" s="1681">
        <v>1.6393442622950821E-2</v>
      </c>
      <c r="Y16" s="1151">
        <v>0</v>
      </c>
      <c r="Z16" s="1681">
        <v>1.6393442622950821E-2</v>
      </c>
      <c r="AA16" s="1151">
        <v>0</v>
      </c>
      <c r="AB16" s="1681">
        <v>0</v>
      </c>
      <c r="AC16" s="1164">
        <v>60</v>
      </c>
      <c r="AD16" s="1683">
        <v>5</v>
      </c>
      <c r="AE16" s="1679">
        <v>3.1578947368421054E-2</v>
      </c>
      <c r="AF16" s="1683">
        <v>90</v>
      </c>
      <c r="AG16" s="1679">
        <v>0.96842105263157896</v>
      </c>
      <c r="AH16" s="1672">
        <v>95</v>
      </c>
    </row>
    <row r="17" spans="1:34" s="1504" customFormat="1" x14ac:dyDescent="0.25">
      <c r="A17" s="1684" t="s">
        <v>1086</v>
      </c>
      <c r="B17" s="1136">
        <v>1805</v>
      </c>
      <c r="C17" s="1673">
        <v>0.92288049029622066</v>
      </c>
      <c r="D17" s="1136">
        <v>150</v>
      </c>
      <c r="E17" s="1673">
        <v>7.7119509703779371E-2</v>
      </c>
      <c r="F17" s="1136">
        <v>1475</v>
      </c>
      <c r="G17" s="1673">
        <v>0.75511247443762786</v>
      </c>
      <c r="H17" s="1136">
        <v>135</v>
      </c>
      <c r="I17" s="1673">
        <v>7.0040899795501016E-2</v>
      </c>
      <c r="J17" s="1136">
        <v>340</v>
      </c>
      <c r="K17" s="1673">
        <v>0.17484662576687116</v>
      </c>
      <c r="L17" s="1674">
        <v>1460</v>
      </c>
      <c r="M17" s="1673">
        <v>0.74655084312723552</v>
      </c>
      <c r="N17" s="1674">
        <v>495</v>
      </c>
      <c r="O17" s="1673">
        <v>0.25344915687276443</v>
      </c>
      <c r="P17" s="1140">
        <v>1960</v>
      </c>
      <c r="Q17" s="1685">
        <v>1230</v>
      </c>
      <c r="R17" s="1673">
        <v>0.85200553250345779</v>
      </c>
      <c r="S17" s="1685">
        <v>215</v>
      </c>
      <c r="T17" s="1673">
        <v>0.14799446749654219</v>
      </c>
      <c r="U17" s="1143">
        <v>90</v>
      </c>
      <c r="V17" s="1686">
        <v>6.3579820317899105E-2</v>
      </c>
      <c r="W17" s="1143">
        <v>65</v>
      </c>
      <c r="X17" s="1686">
        <v>4.4920525224602624E-2</v>
      </c>
      <c r="Y17" s="1143">
        <v>45</v>
      </c>
      <c r="Z17" s="1686">
        <v>3.1789910158949553E-2</v>
      </c>
      <c r="AA17" s="1143">
        <v>10</v>
      </c>
      <c r="AB17" s="1686">
        <v>8.2930200414651004E-3</v>
      </c>
      <c r="AC17" s="1140">
        <v>1445</v>
      </c>
      <c r="AD17" s="1685">
        <v>265</v>
      </c>
      <c r="AE17" s="1673">
        <v>0.13592233009708737</v>
      </c>
      <c r="AF17" s="1685">
        <v>1690</v>
      </c>
      <c r="AG17" s="1673">
        <v>0.86407766990291257</v>
      </c>
      <c r="AH17" s="1678">
        <v>1955</v>
      </c>
    </row>
    <row r="18" spans="1:34" x14ac:dyDescent="0.25">
      <c r="A18" s="1173" t="s">
        <v>1087</v>
      </c>
      <c r="B18" s="1146">
        <v>35</v>
      </c>
      <c r="C18" s="1679">
        <v>0.88095238095238093</v>
      </c>
      <c r="D18" s="1146">
        <v>5</v>
      </c>
      <c r="E18" s="1679">
        <v>0.11904761904761904</v>
      </c>
      <c r="F18" s="1146">
        <v>35</v>
      </c>
      <c r="G18" s="1668">
        <v>0.80952380952380953</v>
      </c>
      <c r="H18" s="1146">
        <v>0</v>
      </c>
      <c r="I18" s="1668">
        <v>0</v>
      </c>
      <c r="J18" s="1146">
        <v>10</v>
      </c>
      <c r="K18" s="1668">
        <v>0.19047619047619047</v>
      </c>
      <c r="L18" s="1669">
        <v>40</v>
      </c>
      <c r="M18" s="1668">
        <v>0.95238095238095233</v>
      </c>
      <c r="N18" s="1669">
        <v>0</v>
      </c>
      <c r="O18" s="1668">
        <v>4.7619047619047616E-2</v>
      </c>
      <c r="P18" s="1150">
        <v>40</v>
      </c>
      <c r="Q18" s="1680">
        <v>35</v>
      </c>
      <c r="R18" s="1679">
        <v>0.97058823529411764</v>
      </c>
      <c r="S18" s="1680">
        <v>0</v>
      </c>
      <c r="T18" s="1679">
        <v>2.9411764705882353E-2</v>
      </c>
      <c r="U18" s="1151">
        <v>0</v>
      </c>
      <c r="V18" s="1681">
        <v>0</v>
      </c>
      <c r="W18" s="1151">
        <v>0</v>
      </c>
      <c r="X18" s="1681">
        <v>0</v>
      </c>
      <c r="Y18" s="1151">
        <v>0</v>
      </c>
      <c r="Z18" s="1681">
        <v>2.9411764705882353E-2</v>
      </c>
      <c r="AA18" s="1151">
        <v>0</v>
      </c>
      <c r="AB18" s="1681">
        <v>0</v>
      </c>
      <c r="AC18" s="1164">
        <v>35</v>
      </c>
      <c r="AD18" s="1680">
        <v>0</v>
      </c>
      <c r="AE18" s="1679">
        <v>2.3809523809523808E-2</v>
      </c>
      <c r="AF18" s="1680">
        <v>40</v>
      </c>
      <c r="AG18" s="1679">
        <v>0.97619047619047616</v>
      </c>
      <c r="AH18" s="1672">
        <v>40</v>
      </c>
    </row>
    <row r="19" spans="1:34" x14ac:dyDescent="0.25">
      <c r="A19" s="1177" t="s">
        <v>1088</v>
      </c>
      <c r="B19" s="1189">
        <v>40</v>
      </c>
      <c r="C19" s="1676">
        <v>1</v>
      </c>
      <c r="D19" s="1189">
        <v>0</v>
      </c>
      <c r="E19" s="1676">
        <v>0</v>
      </c>
      <c r="F19" s="1136">
        <v>15</v>
      </c>
      <c r="G19" s="1673">
        <v>0.35897435897435898</v>
      </c>
      <c r="H19" s="1136">
        <v>0</v>
      </c>
      <c r="I19" s="1673">
        <v>0</v>
      </c>
      <c r="J19" s="1136">
        <v>25</v>
      </c>
      <c r="K19" s="1673">
        <v>0.64102564102564108</v>
      </c>
      <c r="L19" s="1674">
        <v>30</v>
      </c>
      <c r="M19" s="1673">
        <v>0.71794871794871795</v>
      </c>
      <c r="N19" s="1674">
        <v>10</v>
      </c>
      <c r="O19" s="1673">
        <v>0.28205128205128205</v>
      </c>
      <c r="P19" s="1140">
        <v>40</v>
      </c>
      <c r="Q19" s="1682">
        <v>5</v>
      </c>
      <c r="R19" s="1676" t="s">
        <v>1089</v>
      </c>
      <c r="S19" s="1682">
        <v>5</v>
      </c>
      <c r="T19" s="1676" t="s">
        <v>1089</v>
      </c>
      <c r="U19" s="1141">
        <v>5</v>
      </c>
      <c r="V19" s="1677" t="s">
        <v>1089</v>
      </c>
      <c r="W19" s="1141">
        <v>5</v>
      </c>
      <c r="X19" s="1677" t="s">
        <v>1089</v>
      </c>
      <c r="Y19" s="1141">
        <v>0</v>
      </c>
      <c r="Z19" s="1677" t="s">
        <v>1089</v>
      </c>
      <c r="AA19" s="1141">
        <v>0</v>
      </c>
      <c r="AB19" s="1677" t="s">
        <v>1089</v>
      </c>
      <c r="AC19" s="1172">
        <v>15</v>
      </c>
      <c r="AD19" s="1682">
        <v>5</v>
      </c>
      <c r="AE19" s="1676">
        <v>0.10256410256410256</v>
      </c>
      <c r="AF19" s="1682">
        <v>35</v>
      </c>
      <c r="AG19" s="1676">
        <v>0.89743589743589747</v>
      </c>
      <c r="AH19" s="1678">
        <v>40</v>
      </c>
    </row>
    <row r="20" spans="1:34" x14ac:dyDescent="0.25">
      <c r="A20" s="1173" t="s">
        <v>1090</v>
      </c>
      <c r="B20" s="1192">
        <v>15</v>
      </c>
      <c r="C20" s="1679" t="s">
        <v>1089</v>
      </c>
      <c r="D20" s="1192">
        <v>0</v>
      </c>
      <c r="E20" s="1679" t="s">
        <v>1089</v>
      </c>
      <c r="F20" s="1146">
        <v>15</v>
      </c>
      <c r="G20" s="1668" t="s">
        <v>1089</v>
      </c>
      <c r="H20" s="1146">
        <v>0</v>
      </c>
      <c r="I20" s="1668" t="s">
        <v>1089</v>
      </c>
      <c r="J20" s="1146">
        <v>0</v>
      </c>
      <c r="K20" s="1668" t="s">
        <v>1089</v>
      </c>
      <c r="L20" s="1669">
        <v>5</v>
      </c>
      <c r="M20" s="1668" t="s">
        <v>1089</v>
      </c>
      <c r="N20" s="1669">
        <v>10</v>
      </c>
      <c r="O20" s="1668" t="s">
        <v>1089</v>
      </c>
      <c r="P20" s="1150">
        <v>15</v>
      </c>
      <c r="Q20" s="1680">
        <v>10</v>
      </c>
      <c r="R20" s="1679" t="s">
        <v>1089</v>
      </c>
      <c r="S20" s="1680">
        <v>0</v>
      </c>
      <c r="T20" s="1679" t="s">
        <v>1089</v>
      </c>
      <c r="U20" s="1151">
        <v>0</v>
      </c>
      <c r="V20" s="1681" t="s">
        <v>1089</v>
      </c>
      <c r="W20" s="1151">
        <v>0</v>
      </c>
      <c r="X20" s="1681" t="s">
        <v>1089</v>
      </c>
      <c r="Y20" s="1151">
        <v>0</v>
      </c>
      <c r="Z20" s="1681" t="s">
        <v>1089</v>
      </c>
      <c r="AA20" s="1151">
        <v>0</v>
      </c>
      <c r="AB20" s="1681" t="s">
        <v>1089</v>
      </c>
      <c r="AC20" s="1164">
        <v>15</v>
      </c>
      <c r="AD20" s="1680">
        <v>10</v>
      </c>
      <c r="AE20" s="1679" t="s">
        <v>1089</v>
      </c>
      <c r="AF20" s="1680">
        <v>10</v>
      </c>
      <c r="AG20" s="1679" t="s">
        <v>1089</v>
      </c>
      <c r="AH20" s="1672">
        <v>15</v>
      </c>
    </row>
    <row r="21" spans="1:34" x14ac:dyDescent="0.25">
      <c r="A21" s="1177" t="s">
        <v>1091</v>
      </c>
      <c r="B21" s="1136">
        <v>215</v>
      </c>
      <c r="C21" s="1676">
        <v>1</v>
      </c>
      <c r="D21" s="1136">
        <v>0</v>
      </c>
      <c r="E21" s="1676">
        <v>0</v>
      </c>
      <c r="F21" s="1136">
        <v>135</v>
      </c>
      <c r="G21" s="1673">
        <v>0.625</v>
      </c>
      <c r="H21" s="1136">
        <v>10</v>
      </c>
      <c r="I21" s="1673">
        <v>5.5555555555555552E-2</v>
      </c>
      <c r="J21" s="1136">
        <v>70</v>
      </c>
      <c r="K21" s="1673">
        <v>0.31944444444444442</v>
      </c>
      <c r="L21" s="1674">
        <v>50</v>
      </c>
      <c r="M21" s="1673">
        <v>0.23148148148148148</v>
      </c>
      <c r="N21" s="1674">
        <v>165</v>
      </c>
      <c r="O21" s="1673">
        <v>0.76851851851851849</v>
      </c>
      <c r="P21" s="1140">
        <v>215</v>
      </c>
      <c r="Q21" s="1682">
        <v>115</v>
      </c>
      <c r="R21" s="1676">
        <v>0.85185185185185186</v>
      </c>
      <c r="S21" s="1682">
        <v>20</v>
      </c>
      <c r="T21" s="1676">
        <v>0.14814814814814814</v>
      </c>
      <c r="U21" s="1141">
        <v>15</v>
      </c>
      <c r="V21" s="1677">
        <v>9.6296296296296297E-2</v>
      </c>
      <c r="W21" s="1141">
        <v>5</v>
      </c>
      <c r="X21" s="1677">
        <v>2.9629629629629631E-2</v>
      </c>
      <c r="Y21" s="1141">
        <v>5</v>
      </c>
      <c r="Z21" s="1677">
        <v>2.2222222222222223E-2</v>
      </c>
      <c r="AA21" s="1141">
        <v>0</v>
      </c>
      <c r="AB21" s="1677">
        <v>0</v>
      </c>
      <c r="AC21" s="1172">
        <v>135</v>
      </c>
      <c r="AD21" s="1682">
        <v>25</v>
      </c>
      <c r="AE21" s="1676">
        <v>0.11574074074074074</v>
      </c>
      <c r="AF21" s="1682">
        <v>190</v>
      </c>
      <c r="AG21" s="1676">
        <v>0.8842592592592593</v>
      </c>
      <c r="AH21" s="1678">
        <v>215</v>
      </c>
    </row>
    <row r="22" spans="1:34" ht="30" x14ac:dyDescent="0.25">
      <c r="A22" s="1173" t="s">
        <v>1092</v>
      </c>
      <c r="B22" s="1146">
        <v>375</v>
      </c>
      <c r="C22" s="1679">
        <v>0.94723618090452266</v>
      </c>
      <c r="D22" s="1146">
        <v>20</v>
      </c>
      <c r="E22" s="1679">
        <v>5.2763819095477386E-2</v>
      </c>
      <c r="F22" s="1146">
        <v>270</v>
      </c>
      <c r="G22" s="1668">
        <v>0.68090452261306533</v>
      </c>
      <c r="H22" s="1146">
        <v>20</v>
      </c>
      <c r="I22" s="1668">
        <v>5.0251256281407038E-2</v>
      </c>
      <c r="J22" s="1146">
        <v>105</v>
      </c>
      <c r="K22" s="1668">
        <v>0.26884422110552764</v>
      </c>
      <c r="L22" s="1669">
        <v>275</v>
      </c>
      <c r="M22" s="1668">
        <v>0.69521410579345089</v>
      </c>
      <c r="N22" s="1669">
        <v>120</v>
      </c>
      <c r="O22" s="1668">
        <v>0.30478589420654911</v>
      </c>
      <c r="P22" s="1150">
        <v>400</v>
      </c>
      <c r="Q22" s="1680">
        <v>190</v>
      </c>
      <c r="R22" s="1679">
        <v>0.70676691729323304</v>
      </c>
      <c r="S22" s="1680">
        <v>80</v>
      </c>
      <c r="T22" s="1679">
        <v>0.2932330827067669</v>
      </c>
      <c r="U22" s="1151">
        <v>45</v>
      </c>
      <c r="V22" s="1681">
        <v>0.17228464419475656</v>
      </c>
      <c r="W22" s="1151">
        <v>20</v>
      </c>
      <c r="X22" s="1681">
        <v>7.116104868913857E-2</v>
      </c>
      <c r="Y22" s="1151">
        <v>10</v>
      </c>
      <c r="Z22" s="1681">
        <v>2.9962546816479401E-2</v>
      </c>
      <c r="AA22" s="1151">
        <v>5</v>
      </c>
      <c r="AB22" s="1681">
        <v>2.247191011235955E-2</v>
      </c>
      <c r="AC22" s="1164">
        <v>265</v>
      </c>
      <c r="AD22" s="1680">
        <v>50</v>
      </c>
      <c r="AE22" s="1679">
        <v>0.12814070351758794</v>
      </c>
      <c r="AF22" s="1680">
        <v>345</v>
      </c>
      <c r="AG22" s="1679">
        <v>0.87185929648241201</v>
      </c>
      <c r="AH22" s="1672">
        <v>400</v>
      </c>
    </row>
    <row r="23" spans="1:34" x14ac:dyDescent="0.25">
      <c r="A23" s="1177" t="s">
        <v>1093</v>
      </c>
      <c r="B23" s="1136">
        <v>150</v>
      </c>
      <c r="C23" s="1676">
        <v>0.77948717948717949</v>
      </c>
      <c r="D23" s="1136">
        <v>45</v>
      </c>
      <c r="E23" s="1676">
        <v>0.22051282051282051</v>
      </c>
      <c r="F23" s="1136">
        <v>125</v>
      </c>
      <c r="G23" s="1673">
        <v>0.64948453608247425</v>
      </c>
      <c r="H23" s="1136">
        <v>25</v>
      </c>
      <c r="I23" s="1673">
        <v>0.12886597938144329</v>
      </c>
      <c r="J23" s="1136">
        <v>45</v>
      </c>
      <c r="K23" s="1673">
        <v>0.22164948453608246</v>
      </c>
      <c r="L23" s="1674">
        <v>180</v>
      </c>
      <c r="M23" s="1673">
        <v>0.9128205128205128</v>
      </c>
      <c r="N23" s="1674">
        <v>15</v>
      </c>
      <c r="O23" s="1673">
        <v>8.7179487179487175E-2</v>
      </c>
      <c r="P23" s="1140">
        <v>195</v>
      </c>
      <c r="Q23" s="1682">
        <v>110</v>
      </c>
      <c r="R23" s="1676">
        <v>0.95652173913043481</v>
      </c>
      <c r="S23" s="1682">
        <v>5</v>
      </c>
      <c r="T23" s="1676">
        <v>4.3478260869565216E-2</v>
      </c>
      <c r="U23" s="1141">
        <v>0</v>
      </c>
      <c r="V23" s="1677">
        <v>1.7391304347826087E-2</v>
      </c>
      <c r="W23" s="1141">
        <v>0</v>
      </c>
      <c r="X23" s="1677">
        <v>8.6956521739130436E-3</v>
      </c>
      <c r="Y23" s="1141">
        <v>0</v>
      </c>
      <c r="Z23" s="1677">
        <v>1.7391304347826087E-2</v>
      </c>
      <c r="AA23" s="1141">
        <v>0</v>
      </c>
      <c r="AB23" s="1677">
        <v>0</v>
      </c>
      <c r="AC23" s="1172">
        <v>115</v>
      </c>
      <c r="AD23" s="1682">
        <v>25</v>
      </c>
      <c r="AE23" s="1676">
        <v>0.12371134020618557</v>
      </c>
      <c r="AF23" s="1682">
        <v>170</v>
      </c>
      <c r="AG23" s="1676">
        <v>0.87628865979381443</v>
      </c>
      <c r="AH23" s="1678">
        <v>195</v>
      </c>
    </row>
    <row r="24" spans="1:34" x14ac:dyDescent="0.25">
      <c r="A24" s="1173" t="s">
        <v>1094</v>
      </c>
      <c r="B24" s="1146">
        <v>90</v>
      </c>
      <c r="C24" s="1679">
        <v>0.956989247311828</v>
      </c>
      <c r="D24" s="1146">
        <v>5</v>
      </c>
      <c r="E24" s="1679">
        <v>4.3010752688172046E-2</v>
      </c>
      <c r="F24" s="1146">
        <v>45</v>
      </c>
      <c r="G24" s="1668">
        <v>0.4731182795698925</v>
      </c>
      <c r="H24" s="1146">
        <v>25</v>
      </c>
      <c r="I24" s="1668">
        <v>0.26881720430107525</v>
      </c>
      <c r="J24" s="1146">
        <v>25</v>
      </c>
      <c r="K24" s="1668">
        <v>0.25806451612903225</v>
      </c>
      <c r="L24" s="1669">
        <v>50</v>
      </c>
      <c r="M24" s="1668">
        <v>0.52127659574468088</v>
      </c>
      <c r="N24" s="1669">
        <v>45</v>
      </c>
      <c r="O24" s="1668">
        <v>0.47872340425531917</v>
      </c>
      <c r="P24" s="1150">
        <v>95</v>
      </c>
      <c r="Q24" s="1680">
        <v>35</v>
      </c>
      <c r="R24" s="1679">
        <v>0.77272727272727271</v>
      </c>
      <c r="S24" s="1680">
        <v>10</v>
      </c>
      <c r="T24" s="1679">
        <v>0.22727272727272727</v>
      </c>
      <c r="U24" s="1151">
        <v>5</v>
      </c>
      <c r="V24" s="1681">
        <v>0.11363636363636363</v>
      </c>
      <c r="W24" s="1151">
        <v>5</v>
      </c>
      <c r="X24" s="1681">
        <v>9.0909090909090912E-2</v>
      </c>
      <c r="Y24" s="1151">
        <v>0</v>
      </c>
      <c r="Z24" s="1681">
        <v>2.2727272727272728E-2</v>
      </c>
      <c r="AA24" s="1151">
        <v>0</v>
      </c>
      <c r="AB24" s="1681">
        <v>0</v>
      </c>
      <c r="AC24" s="1164">
        <v>45</v>
      </c>
      <c r="AD24" s="1680">
        <v>5</v>
      </c>
      <c r="AE24" s="1679">
        <v>6.3829787234042548E-2</v>
      </c>
      <c r="AF24" s="1680">
        <v>90</v>
      </c>
      <c r="AG24" s="1679">
        <v>0.93617021276595747</v>
      </c>
      <c r="AH24" s="1672">
        <v>95</v>
      </c>
    </row>
    <row r="25" spans="1:34" x14ac:dyDescent="0.25">
      <c r="A25" s="1196" t="s">
        <v>1095</v>
      </c>
      <c r="B25" s="1136">
        <v>880</v>
      </c>
      <c r="C25" s="1676">
        <v>0.91866527632950989</v>
      </c>
      <c r="D25" s="1136">
        <v>80</v>
      </c>
      <c r="E25" s="1676">
        <v>8.1334723670490092E-2</v>
      </c>
      <c r="F25" s="1136">
        <v>835</v>
      </c>
      <c r="G25" s="1673">
        <v>0.87369519832985387</v>
      </c>
      <c r="H25" s="1136">
        <v>55</v>
      </c>
      <c r="I25" s="1673">
        <v>5.7411273486430062E-2</v>
      </c>
      <c r="J25" s="1136">
        <v>65</v>
      </c>
      <c r="K25" s="1673">
        <v>6.889352818371608E-2</v>
      </c>
      <c r="L25" s="1674">
        <v>835</v>
      </c>
      <c r="M25" s="1673">
        <v>0.87160751565762007</v>
      </c>
      <c r="N25" s="1674">
        <v>125</v>
      </c>
      <c r="O25" s="1673">
        <v>0.12839248434237996</v>
      </c>
      <c r="P25" s="1140">
        <v>960</v>
      </c>
      <c r="Q25" s="1687">
        <v>735</v>
      </c>
      <c r="R25" s="1676">
        <v>0.8895631067961165</v>
      </c>
      <c r="S25" s="1687">
        <v>90</v>
      </c>
      <c r="T25" s="1676">
        <v>0.1104368932038835</v>
      </c>
      <c r="U25" s="1141">
        <v>20</v>
      </c>
      <c r="V25" s="1677">
        <v>2.5485436893203883E-2</v>
      </c>
      <c r="W25" s="1141">
        <v>35</v>
      </c>
      <c r="X25" s="1677">
        <v>4.0048543689320391E-2</v>
      </c>
      <c r="Y25" s="1141">
        <v>30</v>
      </c>
      <c r="Z25" s="1677">
        <v>3.7621359223300968E-2</v>
      </c>
      <c r="AA25" s="1141">
        <v>5</v>
      </c>
      <c r="AB25" s="1677">
        <v>7.2815533980582527E-3</v>
      </c>
      <c r="AC25" s="1172">
        <v>825</v>
      </c>
      <c r="AD25" s="1687">
        <v>145</v>
      </c>
      <c r="AE25" s="1676">
        <v>0.1534446764091858</v>
      </c>
      <c r="AF25" s="1687">
        <v>810</v>
      </c>
      <c r="AG25" s="1676">
        <v>0.8465553235908142</v>
      </c>
      <c r="AH25" s="1678">
        <v>960</v>
      </c>
    </row>
    <row r="26" spans="1:34" s="1689" customFormat="1" x14ac:dyDescent="0.25">
      <c r="A26" s="3389" t="s">
        <v>1148</v>
      </c>
      <c r="B26" s="3390">
        <v>23845</v>
      </c>
      <c r="C26" s="3391">
        <v>0.90745462156094214</v>
      </c>
      <c r="D26" s="3390">
        <v>2430</v>
      </c>
      <c r="E26" s="3391">
        <v>9.2545378439057802E-2</v>
      </c>
      <c r="F26" s="3390">
        <v>18010</v>
      </c>
      <c r="G26" s="3391">
        <v>0.68535007610350074</v>
      </c>
      <c r="H26" s="3390">
        <v>1670</v>
      </c>
      <c r="I26" s="3391">
        <v>6.347031963470319E-2</v>
      </c>
      <c r="J26" s="3390">
        <v>6600</v>
      </c>
      <c r="K26" s="3391">
        <v>0.25117960426179603</v>
      </c>
      <c r="L26" s="3390">
        <v>22140</v>
      </c>
      <c r="M26" s="3391">
        <v>0.84256193629409748</v>
      </c>
      <c r="N26" s="3390">
        <v>4135</v>
      </c>
      <c r="O26" s="3391">
        <v>0.15743806370590249</v>
      </c>
      <c r="P26" s="3392">
        <v>26280</v>
      </c>
      <c r="Q26" s="3393">
        <v>13090</v>
      </c>
      <c r="R26" s="3391">
        <v>0.74169783520344557</v>
      </c>
      <c r="S26" s="3393">
        <v>4560</v>
      </c>
      <c r="T26" s="3391">
        <v>0.25830216479655443</v>
      </c>
      <c r="U26" s="3394">
        <v>2510</v>
      </c>
      <c r="V26" s="3395">
        <v>0.14221768938750071</v>
      </c>
      <c r="W26" s="3394">
        <v>1085</v>
      </c>
      <c r="X26" s="3395">
        <v>6.1363250042495328E-2</v>
      </c>
      <c r="Y26" s="3394">
        <v>585</v>
      </c>
      <c r="Z26" s="3395">
        <v>3.3089693467051956E-2</v>
      </c>
      <c r="AA26" s="3394">
        <v>385</v>
      </c>
      <c r="AB26" s="3395">
        <v>2.1757606663267041E-2</v>
      </c>
      <c r="AC26" s="3392">
        <v>17645</v>
      </c>
      <c r="AD26" s="3393">
        <v>2240</v>
      </c>
      <c r="AE26" s="3391">
        <v>8.5197869101978685E-2</v>
      </c>
      <c r="AF26" s="3393">
        <v>24040</v>
      </c>
      <c r="AG26" s="3391">
        <v>0.91480213089802132</v>
      </c>
      <c r="AH26" s="3396">
        <v>26280</v>
      </c>
    </row>
    <row r="28" spans="1:34" x14ac:dyDescent="0.25">
      <c r="A28" s="98" t="s">
        <v>1028</v>
      </c>
    </row>
    <row r="29" spans="1:34" x14ac:dyDescent="0.25">
      <c r="A29" s="1064" t="s">
        <v>1000</v>
      </c>
    </row>
    <row r="30" spans="1:34" x14ac:dyDescent="0.25">
      <c r="A30" s="447" t="s">
        <v>1001</v>
      </c>
    </row>
    <row r="31" spans="1:34" x14ac:dyDescent="0.25">
      <c r="A31"/>
    </row>
    <row r="32" spans="1:34" x14ac:dyDescent="0.25">
      <c r="A32" s="697" t="s">
        <v>135</v>
      </c>
    </row>
    <row r="33" spans="1:1" x14ac:dyDescent="0.25">
      <c r="A33" s="23"/>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31" location="Index!A1" display="Back to index" xr:uid="{0DB44064-9286-46E8-BC2D-44D7F5F54062}"/>
    <hyperlink ref="A32" location="Index!A1" display="Back to index" xr:uid="{2A646F14-98EB-4002-9F0F-1B1A3E12344D}"/>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E771-13D1-4F9A-A13D-01C05C847C33}">
  <dimension ref="A1:L34"/>
  <sheetViews>
    <sheetView showGridLines="0" workbookViewId="0"/>
  </sheetViews>
  <sheetFormatPr defaultColWidth="11.42578125" defaultRowHeight="15" x14ac:dyDescent="0.25"/>
  <cols>
    <col min="1" max="1" width="33.140625" style="1720" customWidth="1"/>
    <col min="2" max="2" width="13.42578125" style="1700" customWidth="1"/>
    <col min="3" max="3" width="13.42578125" style="1697" customWidth="1"/>
    <col min="4" max="4" width="11.42578125" style="1700"/>
    <col min="5" max="5" width="11.42578125" style="1697"/>
    <col min="6" max="6" width="11.42578125" style="1700"/>
    <col min="7" max="7" width="11.42578125" style="1697"/>
    <col min="8" max="8" width="11.42578125" style="1700"/>
    <col min="9" max="9" width="11.42578125" style="1697"/>
    <col min="10" max="10" width="11.42578125" style="1700"/>
    <col min="11" max="11" width="11.42578125" style="1697"/>
    <col min="12" max="16384" width="11.42578125" style="1700"/>
  </cols>
  <sheetData>
    <row r="1" spans="1:12" s="1693" customFormat="1" x14ac:dyDescent="0.25">
      <c r="A1" s="1692" t="s">
        <v>2342</v>
      </c>
      <c r="C1" s="1694"/>
      <c r="E1" s="1694"/>
      <c r="G1" s="1694"/>
      <c r="I1" s="1694"/>
      <c r="K1" s="1694"/>
    </row>
    <row r="2" spans="1:12" s="1696" customFormat="1" x14ac:dyDescent="0.25">
      <c r="A2" s="1695"/>
      <c r="C2" s="1697"/>
      <c r="E2" s="1697"/>
      <c r="G2" s="1697"/>
      <c r="I2" s="1697"/>
      <c r="K2" s="1697"/>
    </row>
    <row r="3" spans="1:12" ht="60" customHeight="1" x14ac:dyDescent="0.25">
      <c r="A3" s="1698"/>
      <c r="B3" s="3772" t="s">
        <v>1149</v>
      </c>
      <c r="C3" s="3773"/>
      <c r="D3" s="3772" t="s">
        <v>1150</v>
      </c>
      <c r="E3" s="3773"/>
      <c r="F3" s="3772" t="s">
        <v>1151</v>
      </c>
      <c r="G3" s="3773"/>
      <c r="H3" s="3772" t="s">
        <v>1152</v>
      </c>
      <c r="I3" s="3773"/>
      <c r="J3" s="3772" t="s">
        <v>1153</v>
      </c>
      <c r="K3" s="3773"/>
      <c r="L3" s="1699" t="s">
        <v>165</v>
      </c>
    </row>
    <row r="4" spans="1:12" x14ac:dyDescent="0.25">
      <c r="A4" s="1701"/>
      <c r="B4" s="3400" t="s">
        <v>151</v>
      </c>
      <c r="C4" s="3400" t="s">
        <v>150</v>
      </c>
      <c r="D4" s="3400" t="s">
        <v>151</v>
      </c>
      <c r="E4" s="3400" t="s">
        <v>150</v>
      </c>
      <c r="F4" s="3400" t="s">
        <v>151</v>
      </c>
      <c r="G4" s="3400" t="s">
        <v>150</v>
      </c>
      <c r="H4" s="3400" t="s">
        <v>151</v>
      </c>
      <c r="I4" s="3400" t="s">
        <v>150</v>
      </c>
      <c r="J4" s="3400" t="s">
        <v>151</v>
      </c>
      <c r="K4" s="3401" t="s">
        <v>150</v>
      </c>
      <c r="L4" s="3401" t="s">
        <v>151</v>
      </c>
    </row>
    <row r="5" spans="1:12" ht="17.100000000000001" customHeight="1" x14ac:dyDescent="0.25">
      <c r="A5" s="1702" t="s">
        <v>1069</v>
      </c>
      <c r="B5" s="1703"/>
      <c r="C5" s="1703"/>
      <c r="D5" s="1703"/>
      <c r="E5" s="1703"/>
      <c r="F5" s="1703"/>
      <c r="G5" s="1703"/>
      <c r="H5" s="1703"/>
      <c r="I5" s="1703"/>
      <c r="J5" s="1703"/>
      <c r="K5" s="1704"/>
      <c r="L5" s="1704"/>
    </row>
    <row r="6" spans="1:12" x14ac:dyDescent="0.25">
      <c r="A6" s="1701" t="s">
        <v>1070</v>
      </c>
      <c r="B6" s="1705">
        <v>1980</v>
      </c>
      <c r="C6" s="221">
        <v>0.70412517780938833</v>
      </c>
      <c r="D6" s="1705">
        <v>660</v>
      </c>
      <c r="E6" s="221">
        <v>0.23541963015647227</v>
      </c>
      <c r="F6" s="1705">
        <v>1320</v>
      </c>
      <c r="G6" s="221">
        <v>0.46870554765291605</v>
      </c>
      <c r="H6" s="1705">
        <v>655</v>
      </c>
      <c r="I6" s="221">
        <v>0.2322190611664296</v>
      </c>
      <c r="J6" s="1705">
        <v>180</v>
      </c>
      <c r="K6" s="167">
        <v>6.3655761024182078E-2</v>
      </c>
      <c r="L6" s="1706">
        <v>2810</v>
      </c>
    </row>
    <row r="7" spans="1:12" ht="18" customHeight="1" x14ac:dyDescent="0.25">
      <c r="A7" s="1698" t="s">
        <v>1071</v>
      </c>
      <c r="B7" s="1707">
        <v>5310</v>
      </c>
      <c r="C7" s="262">
        <v>0.7236680746695735</v>
      </c>
      <c r="D7" s="1707">
        <v>1840</v>
      </c>
      <c r="E7" s="262">
        <v>0.25057909796975064</v>
      </c>
      <c r="F7" s="1707">
        <v>3470</v>
      </c>
      <c r="G7" s="262">
        <v>0.47308897669982286</v>
      </c>
      <c r="H7" s="1707">
        <v>1670</v>
      </c>
      <c r="I7" s="262">
        <v>0.22782395421719581</v>
      </c>
      <c r="J7" s="1707">
        <v>355</v>
      </c>
      <c r="K7" s="263">
        <v>4.8507971113230686E-2</v>
      </c>
      <c r="L7" s="1708">
        <v>7340</v>
      </c>
    </row>
    <row r="8" spans="1:12" ht="17.100000000000001" customHeight="1" x14ac:dyDescent="0.25">
      <c r="A8" s="1701" t="s">
        <v>1072</v>
      </c>
      <c r="B8" s="1705">
        <v>31910</v>
      </c>
      <c r="C8" s="221">
        <v>0.74647360172167765</v>
      </c>
      <c r="D8" s="1709">
        <v>9980</v>
      </c>
      <c r="E8" s="221">
        <v>0.23340896863084518</v>
      </c>
      <c r="F8" s="1709">
        <v>21935</v>
      </c>
      <c r="G8" s="221">
        <v>0.5130646330908325</v>
      </c>
      <c r="H8" s="1709">
        <v>8930</v>
      </c>
      <c r="I8" s="221">
        <v>0.20887038293293411</v>
      </c>
      <c r="J8" s="1709">
        <v>1910</v>
      </c>
      <c r="K8" s="167">
        <v>4.4656015345388198E-2</v>
      </c>
      <c r="L8" s="1706">
        <v>42750</v>
      </c>
    </row>
    <row r="9" spans="1:12" ht="17.100000000000001" customHeight="1" x14ac:dyDescent="0.25">
      <c r="A9" s="1698" t="s">
        <v>1073</v>
      </c>
      <c r="B9" s="1707">
        <v>11685</v>
      </c>
      <c r="C9" s="262">
        <v>0.72841737829582998</v>
      </c>
      <c r="D9" s="1707">
        <v>5665</v>
      </c>
      <c r="E9" s="262">
        <v>0.35315382697581649</v>
      </c>
      <c r="F9" s="1707">
        <v>6020</v>
      </c>
      <c r="G9" s="262">
        <v>0.37528047868362002</v>
      </c>
      <c r="H9" s="1707">
        <v>3230</v>
      </c>
      <c r="I9" s="262">
        <v>0.20144602343555224</v>
      </c>
      <c r="J9" s="1707">
        <v>1125</v>
      </c>
      <c r="K9" s="263">
        <v>7.0119670905011214E-2</v>
      </c>
      <c r="L9" s="1708">
        <v>16045</v>
      </c>
    </row>
    <row r="10" spans="1:12" ht="17.100000000000001" customHeight="1" x14ac:dyDescent="0.25">
      <c r="A10" s="1701" t="s">
        <v>1115</v>
      </c>
      <c r="B10" s="1705">
        <v>18685</v>
      </c>
      <c r="C10" s="221">
        <v>0.75426910500181665</v>
      </c>
      <c r="D10" s="1705">
        <v>8520</v>
      </c>
      <c r="E10" s="221">
        <v>0.34391021759315327</v>
      </c>
      <c r="F10" s="1705">
        <v>10165</v>
      </c>
      <c r="G10" s="221">
        <v>0.41035888740866333</v>
      </c>
      <c r="H10" s="1705">
        <v>4865</v>
      </c>
      <c r="I10" s="221">
        <v>0.19639901497719106</v>
      </c>
      <c r="J10" s="1705">
        <v>1220</v>
      </c>
      <c r="K10" s="167">
        <v>4.9331880020992293E-2</v>
      </c>
      <c r="L10" s="1706">
        <v>24770</v>
      </c>
    </row>
    <row r="11" spans="1:12" ht="17.100000000000001" customHeight="1" x14ac:dyDescent="0.25">
      <c r="A11" s="1698" t="s">
        <v>1096</v>
      </c>
      <c r="B11" s="1707">
        <v>6575</v>
      </c>
      <c r="C11" s="262">
        <v>0.753063795670599</v>
      </c>
      <c r="D11" s="1707">
        <v>3500</v>
      </c>
      <c r="E11" s="262">
        <v>0.40075592715611041</v>
      </c>
      <c r="F11" s="1707">
        <v>3075</v>
      </c>
      <c r="G11" s="262">
        <v>0.35230786851448859</v>
      </c>
      <c r="H11" s="1707">
        <v>1655</v>
      </c>
      <c r="I11" s="262">
        <v>0.18955446111556523</v>
      </c>
      <c r="J11" s="1707">
        <v>500</v>
      </c>
      <c r="K11" s="263">
        <v>5.7381743213835761E-2</v>
      </c>
      <c r="L11" s="1708">
        <v>8730</v>
      </c>
    </row>
    <row r="12" spans="1:12" ht="17.100000000000001" customHeight="1" x14ac:dyDescent="0.25">
      <c r="A12" s="1701" t="s">
        <v>1097</v>
      </c>
      <c r="B12" s="1705">
        <v>1655</v>
      </c>
      <c r="C12" s="221">
        <v>0.90724478594950608</v>
      </c>
      <c r="D12" s="1705">
        <v>725</v>
      </c>
      <c r="E12" s="221">
        <v>0.39791437980241495</v>
      </c>
      <c r="F12" s="1705">
        <v>930</v>
      </c>
      <c r="G12" s="221">
        <v>0.50933040614709113</v>
      </c>
      <c r="H12" s="1705">
        <v>115</v>
      </c>
      <c r="I12" s="221">
        <v>6.4215148188803514E-2</v>
      </c>
      <c r="J12" s="1705">
        <v>50</v>
      </c>
      <c r="K12" s="167">
        <v>2.8540065861690452E-2</v>
      </c>
      <c r="L12" s="1706">
        <v>1820</v>
      </c>
    </row>
    <row r="13" spans="1:12" ht="17.100000000000001" customHeight="1" x14ac:dyDescent="0.25">
      <c r="A13" s="1698" t="s">
        <v>1098</v>
      </c>
      <c r="B13" s="1707">
        <v>13660</v>
      </c>
      <c r="C13" s="262">
        <v>0.77863900604126302</v>
      </c>
      <c r="D13" s="1707">
        <v>5480</v>
      </c>
      <c r="E13" s="262">
        <v>0.31220791063490255</v>
      </c>
      <c r="F13" s="1707">
        <v>8185</v>
      </c>
      <c r="G13" s="262">
        <v>0.46643109540636041</v>
      </c>
      <c r="H13" s="1707">
        <v>3220</v>
      </c>
      <c r="I13" s="262">
        <v>0.18346061780462783</v>
      </c>
      <c r="J13" s="1707">
        <v>665</v>
      </c>
      <c r="K13" s="263">
        <v>3.7900376154109197E-2</v>
      </c>
      <c r="L13" s="1708">
        <v>17545</v>
      </c>
    </row>
    <row r="14" spans="1:12" ht="17.100000000000001" customHeight="1" x14ac:dyDescent="0.25">
      <c r="A14" s="1701" t="s">
        <v>1099</v>
      </c>
      <c r="B14" s="1705">
        <v>30985</v>
      </c>
      <c r="C14" s="221">
        <v>0.73256253842152552</v>
      </c>
      <c r="D14" s="1705">
        <v>12620</v>
      </c>
      <c r="E14" s="221">
        <v>0.29838747812928545</v>
      </c>
      <c r="F14" s="1705">
        <v>18365</v>
      </c>
      <c r="G14" s="221">
        <v>0.43417506029224001</v>
      </c>
      <c r="H14" s="1705">
        <v>8795</v>
      </c>
      <c r="I14" s="221">
        <v>0.20799640610961365</v>
      </c>
      <c r="J14" s="1705">
        <v>2515</v>
      </c>
      <c r="K14" s="167">
        <v>5.9441055468860832E-2</v>
      </c>
      <c r="L14" s="1706">
        <v>42295</v>
      </c>
    </row>
    <row r="15" spans="1:12" ht="17.100000000000001" customHeight="1" x14ac:dyDescent="0.25">
      <c r="A15" s="1698" t="s">
        <v>1100</v>
      </c>
      <c r="B15" s="1707">
        <v>195</v>
      </c>
      <c r="C15" s="262">
        <v>0.9463414634146341</v>
      </c>
      <c r="D15" s="1707">
        <v>80</v>
      </c>
      <c r="E15" s="262">
        <v>0.3902439024390244</v>
      </c>
      <c r="F15" s="1707">
        <v>115</v>
      </c>
      <c r="G15" s="262">
        <v>0.55609756097560981</v>
      </c>
      <c r="H15" s="1707">
        <v>10</v>
      </c>
      <c r="I15" s="262">
        <v>4.878048780487805E-2</v>
      </c>
      <c r="J15" s="1707">
        <v>0</v>
      </c>
      <c r="K15" s="263">
        <v>4.8780487804878049E-3</v>
      </c>
      <c r="L15" s="1708">
        <v>205</v>
      </c>
    </row>
    <row r="16" spans="1:12" ht="17.100000000000001" customHeight="1" x14ac:dyDescent="0.25">
      <c r="A16" s="1710" t="s">
        <v>1116</v>
      </c>
      <c r="B16" s="1711">
        <v>122640</v>
      </c>
      <c r="C16" s="224">
        <v>0.74637884025512435</v>
      </c>
      <c r="D16" s="1711">
        <v>49065</v>
      </c>
      <c r="E16" s="224">
        <v>0.29861301296915033</v>
      </c>
      <c r="F16" s="1711">
        <v>73575</v>
      </c>
      <c r="G16" s="224">
        <v>0.4477673708105871</v>
      </c>
      <c r="H16" s="1711">
        <v>33150</v>
      </c>
      <c r="I16" s="224">
        <v>0.20174301485579352</v>
      </c>
      <c r="J16" s="1711">
        <v>8525</v>
      </c>
      <c r="K16" s="264">
        <v>5.1876601364469033E-2</v>
      </c>
      <c r="L16" s="1712">
        <v>164315</v>
      </c>
    </row>
    <row r="17" spans="1:12" ht="15.95" customHeight="1" x14ac:dyDescent="0.25">
      <c r="A17" s="1713" t="s">
        <v>1102</v>
      </c>
      <c r="B17" s="1714"/>
      <c r="C17" s="1714"/>
      <c r="D17" s="1714"/>
      <c r="E17" s="1714"/>
      <c r="F17" s="1714"/>
      <c r="G17" s="1714"/>
      <c r="H17" s="1714"/>
      <c r="I17" s="1715"/>
      <c r="J17" s="1714"/>
      <c r="K17" s="1716"/>
      <c r="L17" s="1717"/>
    </row>
    <row r="18" spans="1:12" ht="17.100000000000001" customHeight="1" x14ac:dyDescent="0.25">
      <c r="A18" s="1701" t="s">
        <v>1103</v>
      </c>
      <c r="B18" s="1705">
        <v>42280</v>
      </c>
      <c r="C18" s="221">
        <v>0.7019075921836867</v>
      </c>
      <c r="D18" s="1705">
        <v>14670</v>
      </c>
      <c r="E18" s="221">
        <v>0.2435375956701476</v>
      </c>
      <c r="F18" s="1705">
        <v>27610</v>
      </c>
      <c r="G18" s="221">
        <v>0.4583699965135391</v>
      </c>
      <c r="H18" s="1705">
        <v>14440</v>
      </c>
      <c r="I18" s="221">
        <v>0.2397522952534325</v>
      </c>
      <c r="J18" s="1705">
        <v>3515</v>
      </c>
      <c r="K18" s="221">
        <v>5.8340112562880811E-2</v>
      </c>
      <c r="L18" s="1705">
        <v>60235</v>
      </c>
    </row>
    <row r="19" spans="1:12" x14ac:dyDescent="0.25">
      <c r="A19" s="1698" t="s">
        <v>1104</v>
      </c>
      <c r="B19" s="1707">
        <v>1650</v>
      </c>
      <c r="C19" s="262">
        <v>0.58838203848895221</v>
      </c>
      <c r="D19" s="1707">
        <v>515</v>
      </c>
      <c r="E19" s="262">
        <v>0.18389166072701355</v>
      </c>
      <c r="F19" s="1707">
        <v>1135</v>
      </c>
      <c r="G19" s="262">
        <v>0.40449037776193869</v>
      </c>
      <c r="H19" s="1707">
        <v>765</v>
      </c>
      <c r="I19" s="262">
        <v>0.27334283677833215</v>
      </c>
      <c r="J19" s="1707">
        <v>390</v>
      </c>
      <c r="K19" s="263">
        <v>0.13827512473271561</v>
      </c>
      <c r="L19" s="1708">
        <v>2805</v>
      </c>
    </row>
    <row r="20" spans="1:12" ht="17.100000000000001" customHeight="1" x14ac:dyDescent="0.25">
      <c r="A20" s="1701" t="s">
        <v>1105</v>
      </c>
      <c r="B20" s="1705">
        <v>29995</v>
      </c>
      <c r="C20" s="221">
        <v>0.75643094925854937</v>
      </c>
      <c r="D20" s="1705">
        <v>10415</v>
      </c>
      <c r="E20" s="221">
        <v>0.26266014324624232</v>
      </c>
      <c r="F20" s="1705">
        <v>19580</v>
      </c>
      <c r="G20" s="221">
        <v>0.49377080601230705</v>
      </c>
      <c r="H20" s="1705">
        <v>7715</v>
      </c>
      <c r="I20" s="221">
        <v>0.19459295874104712</v>
      </c>
      <c r="J20" s="1705">
        <v>1940</v>
      </c>
      <c r="K20" s="167">
        <v>4.8976092000403509E-2</v>
      </c>
      <c r="L20" s="1706">
        <v>39650</v>
      </c>
    </row>
    <row r="21" spans="1:12" x14ac:dyDescent="0.25">
      <c r="A21" s="1698" t="s">
        <v>154</v>
      </c>
      <c r="B21" s="1707">
        <v>11915</v>
      </c>
      <c r="C21" s="262">
        <v>0.70745028198278426</v>
      </c>
      <c r="D21" s="1707">
        <v>3595</v>
      </c>
      <c r="E21" s="262">
        <v>0.21353517364203028</v>
      </c>
      <c r="F21" s="1707">
        <v>8320</v>
      </c>
      <c r="G21" s="262">
        <v>0.49391510834075392</v>
      </c>
      <c r="H21" s="1707">
        <v>4000</v>
      </c>
      <c r="I21" s="262">
        <v>0.23734045710893439</v>
      </c>
      <c r="J21" s="1707">
        <v>930</v>
      </c>
      <c r="K21" s="263">
        <v>5.5209260908281391E-2</v>
      </c>
      <c r="L21" s="1708">
        <v>16845</v>
      </c>
    </row>
    <row r="22" spans="1:12" ht="17.100000000000001" customHeight="1" x14ac:dyDescent="0.25">
      <c r="A22" s="1701" t="s">
        <v>1106</v>
      </c>
      <c r="B22" s="1705">
        <v>14980</v>
      </c>
      <c r="C22" s="221">
        <v>0.84486550499069535</v>
      </c>
      <c r="D22" s="1705">
        <v>3930</v>
      </c>
      <c r="E22" s="221">
        <v>0.22173349123103817</v>
      </c>
      <c r="F22" s="1705">
        <v>11050</v>
      </c>
      <c r="G22" s="221">
        <v>0.6231320137596571</v>
      </c>
      <c r="H22" s="1705">
        <v>2315</v>
      </c>
      <c r="I22" s="221">
        <v>0.13043478260869565</v>
      </c>
      <c r="J22" s="1705">
        <v>440</v>
      </c>
      <c r="K22" s="167">
        <v>2.4699712400609034E-2</v>
      </c>
      <c r="L22" s="1706">
        <v>17735</v>
      </c>
    </row>
    <row r="23" spans="1:12" x14ac:dyDescent="0.25">
      <c r="A23" s="1698" t="s">
        <v>1107</v>
      </c>
      <c r="B23" s="1707">
        <v>18040</v>
      </c>
      <c r="C23" s="262">
        <v>0.84047707789787551</v>
      </c>
      <c r="D23" s="1707">
        <v>5025</v>
      </c>
      <c r="E23" s="262">
        <v>0.23421702464706703</v>
      </c>
      <c r="F23" s="1707">
        <v>13010</v>
      </c>
      <c r="G23" s="262">
        <v>0.60625262078926523</v>
      </c>
      <c r="H23" s="1707">
        <v>2970</v>
      </c>
      <c r="I23" s="262">
        <v>0.13828448958673065</v>
      </c>
      <c r="J23" s="1707">
        <v>455</v>
      </c>
      <c r="K23" s="263">
        <v>2.1245864976937055E-2</v>
      </c>
      <c r="L23" s="1708">
        <v>21465</v>
      </c>
    </row>
    <row r="24" spans="1:12" x14ac:dyDescent="0.25">
      <c r="A24" s="1701" t="s">
        <v>1108</v>
      </c>
      <c r="B24" s="1705">
        <v>12635</v>
      </c>
      <c r="C24" s="221">
        <v>0.72922437673130192</v>
      </c>
      <c r="D24" s="1705">
        <v>2655</v>
      </c>
      <c r="E24" s="221">
        <v>0.15333564173591874</v>
      </c>
      <c r="F24" s="1705">
        <v>9980</v>
      </c>
      <c r="G24" s="221">
        <v>0.57588873499538318</v>
      </c>
      <c r="H24" s="1705">
        <v>3905</v>
      </c>
      <c r="I24" s="221">
        <v>0.22547322253000923</v>
      </c>
      <c r="J24" s="1705">
        <v>785</v>
      </c>
      <c r="K24" s="167">
        <v>4.5302400738688825E-2</v>
      </c>
      <c r="L24" s="1706">
        <v>17330</v>
      </c>
    </row>
    <row r="25" spans="1:12" ht="17.100000000000001" customHeight="1" x14ac:dyDescent="0.25">
      <c r="A25" s="1698" t="s">
        <v>1109</v>
      </c>
      <c r="B25" s="1707">
        <v>8325</v>
      </c>
      <c r="C25" s="262">
        <v>0.765630746598014</v>
      </c>
      <c r="D25" s="1707">
        <v>2315</v>
      </c>
      <c r="E25" s="262">
        <v>0.2128539904376609</v>
      </c>
      <c r="F25" s="1707">
        <v>6010</v>
      </c>
      <c r="G25" s="262">
        <v>0.55277675616035304</v>
      </c>
      <c r="H25" s="1707">
        <v>2165</v>
      </c>
      <c r="I25" s="262">
        <v>0.19915410077234277</v>
      </c>
      <c r="J25" s="1707">
        <v>385</v>
      </c>
      <c r="K25" s="263">
        <v>3.5215152629643254E-2</v>
      </c>
      <c r="L25" s="1708">
        <v>10875</v>
      </c>
    </row>
    <row r="26" spans="1:12" ht="17.100000000000001" customHeight="1" x14ac:dyDescent="0.25">
      <c r="A26" s="1701" t="s">
        <v>1110</v>
      </c>
      <c r="B26" s="1705">
        <v>30875</v>
      </c>
      <c r="C26" s="221">
        <v>0.75997538461538461</v>
      </c>
      <c r="D26" s="1705">
        <v>8750</v>
      </c>
      <c r="E26" s="221">
        <v>0.21540923076923077</v>
      </c>
      <c r="F26" s="1705">
        <v>22125</v>
      </c>
      <c r="G26" s="221">
        <v>0.54456615384615381</v>
      </c>
      <c r="H26" s="1705">
        <v>8090</v>
      </c>
      <c r="I26" s="221">
        <v>0.19911384615384614</v>
      </c>
      <c r="J26" s="1705">
        <v>1660</v>
      </c>
      <c r="K26" s="167">
        <v>4.091076923076923E-2</v>
      </c>
      <c r="L26" s="1706">
        <v>40625</v>
      </c>
    </row>
    <row r="27" spans="1:12" ht="15.95" customHeight="1" x14ac:dyDescent="0.25">
      <c r="A27" s="1718" t="s">
        <v>1111</v>
      </c>
      <c r="B27" s="1714">
        <v>170700</v>
      </c>
      <c r="C27" s="1715">
        <v>0.75012084618697317</v>
      </c>
      <c r="D27" s="1714">
        <v>51880</v>
      </c>
      <c r="E27" s="1715">
        <v>0.22797843215665251</v>
      </c>
      <c r="F27" s="1714">
        <v>118820</v>
      </c>
      <c r="G27" s="1715">
        <v>0.52214131595484292</v>
      </c>
      <c r="H27" s="1714">
        <v>46365</v>
      </c>
      <c r="I27" s="1715">
        <v>0.20374756658654164</v>
      </c>
      <c r="J27" s="1714">
        <v>10500</v>
      </c>
      <c r="K27" s="1716">
        <v>4.6132685301962989E-2</v>
      </c>
      <c r="L27" s="1717">
        <v>227560</v>
      </c>
    </row>
    <row r="28" spans="1:12" ht="17.100000000000001" customHeight="1" x14ac:dyDescent="0.25">
      <c r="A28" s="1710" t="s">
        <v>470</v>
      </c>
      <c r="B28" s="1711">
        <v>293340</v>
      </c>
      <c r="C28" s="224">
        <v>0.74855183043529294</v>
      </c>
      <c r="D28" s="1711">
        <v>100945</v>
      </c>
      <c r="E28" s="224">
        <v>0.25759555367286424</v>
      </c>
      <c r="F28" s="1711">
        <v>192395</v>
      </c>
      <c r="G28" s="224">
        <v>0.49095627676242876</v>
      </c>
      <c r="H28" s="1711">
        <v>79515</v>
      </c>
      <c r="I28" s="224">
        <v>0.20290705686011321</v>
      </c>
      <c r="J28" s="1711">
        <v>19020</v>
      </c>
      <c r="K28" s="224">
        <v>4.8541112704593825E-2</v>
      </c>
      <c r="L28" s="1711">
        <v>391875</v>
      </c>
    </row>
    <row r="30" spans="1:12" ht="17.100000000000001" customHeight="1" x14ac:dyDescent="0.25">
      <c r="A30" s="98" t="s">
        <v>1028</v>
      </c>
    </row>
    <row r="31" spans="1:12" x14ac:dyDescent="0.25">
      <c r="A31" s="1064" t="s">
        <v>1000</v>
      </c>
    </row>
    <row r="32" spans="1:12" x14ac:dyDescent="0.25">
      <c r="A32" s="1064" t="s">
        <v>1001</v>
      </c>
    </row>
    <row r="33" spans="1:2" s="1696" customFormat="1" x14ac:dyDescent="0.25">
      <c r="A33"/>
      <c r="B33" s="1719"/>
    </row>
    <row r="34" spans="1:2" x14ac:dyDescent="0.25">
      <c r="A34" s="697" t="s">
        <v>135</v>
      </c>
    </row>
  </sheetData>
  <mergeCells count="5">
    <mergeCell ref="B3:C3"/>
    <mergeCell ref="D3:E3"/>
    <mergeCell ref="F3:G3"/>
    <mergeCell ref="H3:I3"/>
    <mergeCell ref="J3:K3"/>
  </mergeCells>
  <hyperlinks>
    <hyperlink ref="A33:B33" location="Index!A1" display="Back to index" xr:uid="{156AFC16-FF39-4C29-BA11-847DC7E45BB2}"/>
    <hyperlink ref="A34" location="Index!A1" display="Back to index" xr:uid="{A31DE470-AEAA-44E5-825D-4DDC2B6BC8FD}"/>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E86B-B8F3-4291-A2BC-46D79FDC6BFF}">
  <dimension ref="A1:I24"/>
  <sheetViews>
    <sheetView showGridLines="0" workbookViewId="0">
      <selection activeCell="A27" sqref="A27"/>
    </sheetView>
  </sheetViews>
  <sheetFormatPr defaultRowHeight="15" x14ac:dyDescent="0.25"/>
  <cols>
    <col min="1" max="1" width="28" customWidth="1"/>
    <col min="2" max="2" width="14.7109375" customWidth="1"/>
    <col min="3" max="3" width="11.140625" bestFit="1" customWidth="1"/>
    <col min="4" max="4" width="11.42578125" customWidth="1"/>
    <col min="5" max="5" width="13.5703125" customWidth="1"/>
    <col min="6" max="6" width="16.42578125" customWidth="1"/>
    <col min="7" max="7" width="12.5703125" customWidth="1"/>
    <col min="8" max="8" width="11.85546875" customWidth="1"/>
  </cols>
  <sheetData>
    <row r="1" spans="1:9" x14ac:dyDescent="0.25">
      <c r="A1" s="67" t="s">
        <v>302</v>
      </c>
    </row>
    <row r="3" spans="1:9" ht="30" x14ac:dyDescent="0.25">
      <c r="A3" s="3041" t="s">
        <v>303</v>
      </c>
      <c r="B3" s="3660" t="s">
        <v>151</v>
      </c>
      <c r="C3" s="3661"/>
      <c r="D3" s="3660" t="s">
        <v>150</v>
      </c>
      <c r="E3" s="3661"/>
      <c r="F3" s="3038" t="s">
        <v>304</v>
      </c>
    </row>
    <row r="4" spans="1:9" x14ac:dyDescent="0.25">
      <c r="A4" s="126"/>
      <c r="B4" s="3043">
        <v>2017</v>
      </c>
      <c r="C4" s="3044">
        <v>2018</v>
      </c>
      <c r="D4" s="3044">
        <v>2017</v>
      </c>
      <c r="E4" s="3042">
        <v>2018</v>
      </c>
      <c r="F4" s="2711"/>
      <c r="G4" s="129"/>
    </row>
    <row r="5" spans="1:9" ht="15.75" customHeight="1" x14ac:dyDescent="0.25">
      <c r="A5" s="130" t="s">
        <v>305</v>
      </c>
      <c r="B5" s="131">
        <v>625855</v>
      </c>
      <c r="C5" s="131">
        <v>632480</v>
      </c>
      <c r="D5" s="132">
        <v>0.87598939051444813</v>
      </c>
      <c r="E5" s="132">
        <v>0.87608388508740342</v>
      </c>
      <c r="F5" s="132">
        <v>1.0585519009994328E-2</v>
      </c>
      <c r="G5" s="129"/>
      <c r="H5" s="133"/>
      <c r="I5" s="133"/>
    </row>
    <row r="6" spans="1:9" x14ac:dyDescent="0.25">
      <c r="A6" s="136" t="s">
        <v>306</v>
      </c>
      <c r="B6" s="134">
        <v>19950</v>
      </c>
      <c r="C6" s="134">
        <v>19700</v>
      </c>
      <c r="D6" s="128">
        <v>2.7923382158428399E-2</v>
      </c>
      <c r="E6" s="128">
        <v>2.7287586226002161E-2</v>
      </c>
      <c r="F6" s="128" t="s">
        <v>2583</v>
      </c>
      <c r="G6" s="129"/>
    </row>
    <row r="7" spans="1:9" x14ac:dyDescent="0.25">
      <c r="A7" s="130" t="s">
        <v>307</v>
      </c>
      <c r="B7" s="131">
        <v>65165</v>
      </c>
      <c r="C7" s="131">
        <v>66665</v>
      </c>
      <c r="D7" s="132">
        <v>9.120938337613986E-2</v>
      </c>
      <c r="E7" s="132">
        <v>9.2341468820123562E-2</v>
      </c>
      <c r="F7" s="132">
        <v>2.3018491521522289E-2</v>
      </c>
      <c r="G7" s="129"/>
      <c r="H7" s="135"/>
    </row>
    <row r="8" spans="1:9" ht="14.25" customHeight="1" x14ac:dyDescent="0.25">
      <c r="A8" s="126" t="s">
        <v>308</v>
      </c>
      <c r="B8" s="134">
        <v>47540</v>
      </c>
      <c r="C8" s="134">
        <v>47675</v>
      </c>
      <c r="D8" s="128">
        <v>6.6540229965498174E-2</v>
      </c>
      <c r="E8" s="128">
        <v>6.6037343823586447E-2</v>
      </c>
      <c r="F8" s="128">
        <v>2.8397139251156922E-3</v>
      </c>
      <c r="G8" s="129"/>
    </row>
    <row r="9" spans="1:9" x14ac:dyDescent="0.25">
      <c r="A9" s="130" t="s">
        <v>309</v>
      </c>
      <c r="B9" s="131">
        <v>47060</v>
      </c>
      <c r="C9" s="131">
        <v>47215</v>
      </c>
      <c r="D9" s="132">
        <v>6.586838919176155E-2</v>
      </c>
      <c r="E9" s="132">
        <v>6.5400171759425987E-2</v>
      </c>
      <c r="F9" s="132">
        <v>3.2936676583085423E-3</v>
      </c>
      <c r="G9" s="129"/>
    </row>
    <row r="10" spans="1:9" x14ac:dyDescent="0.25">
      <c r="A10" s="136" t="s">
        <v>310</v>
      </c>
      <c r="B10" s="137">
        <v>56535</v>
      </c>
      <c r="C10" s="137">
        <v>56395</v>
      </c>
      <c r="D10" s="128">
        <v>7.913024613166679E-2</v>
      </c>
      <c r="E10" s="128">
        <v>7.8115909909410794E-2</v>
      </c>
      <c r="F10" s="128" t="s">
        <v>2584</v>
      </c>
      <c r="G10" s="129"/>
    </row>
    <row r="11" spans="1:9" x14ac:dyDescent="0.25">
      <c r="A11" s="130" t="s">
        <v>311</v>
      </c>
      <c r="B11" s="131">
        <v>76940</v>
      </c>
      <c r="C11" s="131">
        <v>77840</v>
      </c>
      <c r="D11" s="132">
        <v>0.10769047735686642</v>
      </c>
      <c r="E11" s="132">
        <v>0.10782059450923899</v>
      </c>
      <c r="F11" s="132">
        <v>1.1697426566155401E-2</v>
      </c>
      <c r="G11" s="129"/>
    </row>
    <row r="12" spans="1:9" x14ac:dyDescent="0.25">
      <c r="A12" s="126" t="s">
        <v>312</v>
      </c>
      <c r="B12" s="134">
        <v>130170</v>
      </c>
      <c r="C12" s="134">
        <v>132950</v>
      </c>
      <c r="D12" s="128">
        <v>0.18219481982770083</v>
      </c>
      <c r="E12" s="128">
        <v>0.18415657810898411</v>
      </c>
      <c r="F12" s="128">
        <v>2.1356687408773143E-2</v>
      </c>
      <c r="G12" s="129"/>
    </row>
    <row r="13" spans="1:9" x14ac:dyDescent="0.25">
      <c r="A13" s="130" t="s">
        <v>313</v>
      </c>
      <c r="B13" s="131">
        <v>121065</v>
      </c>
      <c r="C13" s="131">
        <v>122045</v>
      </c>
      <c r="D13" s="132">
        <v>0.16945084015088424</v>
      </c>
      <c r="E13" s="132">
        <v>0.16905144471839764</v>
      </c>
      <c r="F13" s="132">
        <v>8.0948250939577911E-3</v>
      </c>
      <c r="G13" s="129"/>
    </row>
    <row r="14" spans="1:9" x14ac:dyDescent="0.25">
      <c r="A14" s="136" t="s">
        <v>314</v>
      </c>
      <c r="B14" s="134">
        <v>61430</v>
      </c>
      <c r="C14" s="134">
        <v>61995</v>
      </c>
      <c r="D14" s="128">
        <v>8.5981622355501802E-2</v>
      </c>
      <c r="E14" s="128">
        <v>8.5872787212233709E-2</v>
      </c>
      <c r="F14" s="128">
        <v>9.1974605241738564E-3</v>
      </c>
      <c r="G14" s="129"/>
    </row>
    <row r="15" spans="1:9" x14ac:dyDescent="0.25">
      <c r="A15" s="130" t="s">
        <v>315</v>
      </c>
      <c r="B15" s="131">
        <v>15925</v>
      </c>
      <c r="C15" s="131">
        <v>16720</v>
      </c>
      <c r="D15" s="132">
        <v>2.2289717336991133E-2</v>
      </c>
      <c r="E15" s="132">
        <v>2.3159819375571378E-2</v>
      </c>
      <c r="F15" s="132">
        <v>4.9921507064364205E-2</v>
      </c>
      <c r="G15" s="129"/>
    </row>
    <row r="16" spans="1:9" x14ac:dyDescent="0.25">
      <c r="A16" s="126" t="s">
        <v>316</v>
      </c>
      <c r="B16" s="137">
        <v>47740</v>
      </c>
      <c r="C16" s="137">
        <v>47715</v>
      </c>
      <c r="D16" s="128">
        <v>6.682016362122177E-2</v>
      </c>
      <c r="E16" s="128">
        <v>6.6092750090035179E-2</v>
      </c>
      <c r="F16" s="128" t="s">
        <v>2585</v>
      </c>
      <c r="G16" s="129"/>
    </row>
    <row r="17" spans="1:7" x14ac:dyDescent="0.25">
      <c r="A17" s="130" t="s">
        <v>317</v>
      </c>
      <c r="B17" s="131">
        <v>24935</v>
      </c>
      <c r="C17" s="131">
        <v>25025</v>
      </c>
      <c r="D17" s="132">
        <v>3.4900728527339019E-2</v>
      </c>
      <c r="E17" s="132">
        <v>3.4663545446990053E-2</v>
      </c>
      <c r="F17" s="132">
        <v>3.6093843994385402E-3</v>
      </c>
      <c r="G17" s="129"/>
    </row>
    <row r="18" spans="1:7" s="67" customFormat="1" x14ac:dyDescent="0.25">
      <c r="A18" s="138" t="s">
        <v>318</v>
      </c>
      <c r="B18" s="129">
        <v>714455</v>
      </c>
      <c r="C18" s="129">
        <v>721940</v>
      </c>
      <c r="D18" s="139">
        <v>1</v>
      </c>
      <c r="E18" s="139">
        <v>1</v>
      </c>
      <c r="F18" s="139">
        <v>1.0476517065455488E-2</v>
      </c>
      <c r="G18" s="129"/>
    </row>
    <row r="19" spans="1:7" x14ac:dyDescent="0.25">
      <c r="A19" s="126"/>
      <c r="B19" s="127"/>
      <c r="C19" s="140"/>
      <c r="D19" s="141"/>
      <c r="E19" s="142"/>
      <c r="F19" s="143"/>
    </row>
    <row r="20" spans="1:7" ht="15.75" customHeight="1" x14ac:dyDescent="0.25">
      <c r="A20" s="65" t="s">
        <v>2331</v>
      </c>
    </row>
    <row r="22" spans="1:7" x14ac:dyDescent="0.25">
      <c r="A22" s="64" t="s">
        <v>135</v>
      </c>
      <c r="B22" s="64"/>
    </row>
    <row r="24" spans="1:7" x14ac:dyDescent="0.25">
      <c r="D24" s="135"/>
    </row>
  </sheetData>
  <mergeCells count="2">
    <mergeCell ref="B3:C3"/>
    <mergeCell ref="D3:E3"/>
  </mergeCells>
  <hyperlinks>
    <hyperlink ref="A22:B22" location="Index!A1" display="Back to index" xr:uid="{0CAFE5F3-9793-4D7F-AD7E-BC8DB2B4C551}"/>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52DF-6D41-4C0E-BF9F-CCF9BE7540E8}">
  <dimension ref="A1:N31"/>
  <sheetViews>
    <sheetView showGridLines="0" zoomScaleNormal="100" workbookViewId="0">
      <selection activeCell="G30" sqref="G30"/>
    </sheetView>
  </sheetViews>
  <sheetFormatPr defaultColWidth="8.85546875" defaultRowHeight="15" x14ac:dyDescent="0.25"/>
  <cols>
    <col min="1" max="1" width="21.28515625" style="145" customWidth="1"/>
    <col min="2" max="2" width="33.7109375" style="145" customWidth="1"/>
    <col min="3" max="16384" width="8.85546875" style="145"/>
  </cols>
  <sheetData>
    <row r="1" spans="1:14" x14ac:dyDescent="0.25">
      <c r="A1" s="1721" t="s">
        <v>2343</v>
      </c>
      <c r="B1" s="30"/>
      <c r="C1" s="30"/>
      <c r="D1" s="30"/>
      <c r="E1" s="30"/>
      <c r="F1" s="30"/>
      <c r="G1" s="30"/>
      <c r="H1" s="30"/>
      <c r="I1" s="30"/>
      <c r="J1" s="30"/>
      <c r="K1" s="30"/>
      <c r="L1" s="30"/>
      <c r="M1" s="30"/>
      <c r="N1" s="30"/>
    </row>
    <row r="2" spans="1:14" x14ac:dyDescent="0.25">
      <c r="A2" s="30"/>
      <c r="B2" s="30"/>
      <c r="C2" s="30"/>
      <c r="D2" s="30"/>
      <c r="E2" s="30"/>
      <c r="F2" s="30"/>
      <c r="G2" s="30"/>
      <c r="H2" s="30"/>
      <c r="I2" s="30"/>
      <c r="J2" s="30"/>
      <c r="K2" s="30"/>
      <c r="L2" s="30"/>
      <c r="M2" s="30"/>
      <c r="N2" s="30"/>
    </row>
    <row r="3" spans="1:14" ht="29.1" customHeight="1" x14ac:dyDescent="0.25">
      <c r="A3" s="1722"/>
      <c r="B3" s="1723"/>
      <c r="C3" s="3768" t="s">
        <v>1154</v>
      </c>
      <c r="D3" s="3768"/>
      <c r="E3" s="3774" t="s">
        <v>1150</v>
      </c>
      <c r="F3" s="3774"/>
      <c r="G3" s="3774" t="s">
        <v>1151</v>
      </c>
      <c r="H3" s="3774"/>
      <c r="I3" s="3768" t="s">
        <v>1152</v>
      </c>
      <c r="J3" s="3768"/>
      <c r="K3" s="3768" t="s">
        <v>1153</v>
      </c>
      <c r="L3" s="3768"/>
      <c r="M3" s="1724" t="s">
        <v>165</v>
      </c>
      <c r="N3" s="30"/>
    </row>
    <row r="4" spans="1:14" x14ac:dyDescent="0.25">
      <c r="A4" s="1725"/>
      <c r="B4" s="1726"/>
      <c r="C4" s="3402" t="s">
        <v>151</v>
      </c>
      <c r="D4" s="3402" t="s">
        <v>150</v>
      </c>
      <c r="E4" s="3403" t="s">
        <v>151</v>
      </c>
      <c r="F4" s="3403" t="s">
        <v>150</v>
      </c>
      <c r="G4" s="3403" t="s">
        <v>151</v>
      </c>
      <c r="H4" s="3403" t="s">
        <v>150</v>
      </c>
      <c r="I4" s="3402" t="s">
        <v>151</v>
      </c>
      <c r="J4" s="3402" t="s">
        <v>150</v>
      </c>
      <c r="K4" s="3402" t="s">
        <v>151</v>
      </c>
      <c r="L4" s="3402" t="s">
        <v>150</v>
      </c>
      <c r="M4" s="3404" t="s">
        <v>151</v>
      </c>
      <c r="N4" s="30"/>
    </row>
    <row r="5" spans="1:14" x14ac:dyDescent="0.25">
      <c r="A5" s="3775" t="s">
        <v>1124</v>
      </c>
      <c r="B5" s="1727" t="s">
        <v>1021</v>
      </c>
      <c r="C5" s="1728">
        <v>17180</v>
      </c>
      <c r="D5" s="1729">
        <v>0.76123172352680546</v>
      </c>
      <c r="E5" s="1730">
        <v>7780</v>
      </c>
      <c r="F5" s="1731">
        <v>0.34461674789543639</v>
      </c>
      <c r="G5" s="1732">
        <v>9405</v>
      </c>
      <c r="H5" s="1733">
        <v>0.41661497563136907</v>
      </c>
      <c r="I5" s="1734">
        <v>4390</v>
      </c>
      <c r="J5" s="1735">
        <v>0.1945059813912273</v>
      </c>
      <c r="K5" s="1734">
        <v>1000</v>
      </c>
      <c r="L5" s="1735">
        <v>4.4262295081967211E-2</v>
      </c>
      <c r="M5" s="1736">
        <v>22570</v>
      </c>
      <c r="N5" s="30"/>
    </row>
    <row r="6" spans="1:14" x14ac:dyDescent="0.25">
      <c r="A6" s="3775"/>
      <c r="B6" s="1727" t="s">
        <v>1019</v>
      </c>
      <c r="C6" s="1728">
        <v>1505</v>
      </c>
      <c r="D6" s="1729">
        <v>0.68318181818181822</v>
      </c>
      <c r="E6" s="1730">
        <v>740</v>
      </c>
      <c r="F6" s="1731">
        <v>0.33681818181818179</v>
      </c>
      <c r="G6" s="1732">
        <v>760</v>
      </c>
      <c r="H6" s="1733">
        <v>0.34636363636363637</v>
      </c>
      <c r="I6" s="1734">
        <v>475</v>
      </c>
      <c r="J6" s="1735">
        <v>0.21545454545454545</v>
      </c>
      <c r="K6" s="1734">
        <v>225</v>
      </c>
      <c r="L6" s="1735">
        <v>0.10136363636363636</v>
      </c>
      <c r="M6" s="1736">
        <v>2200</v>
      </c>
      <c r="N6" s="30"/>
    </row>
    <row r="7" spans="1:14" x14ac:dyDescent="0.25">
      <c r="A7" s="3775"/>
      <c r="B7" s="1727" t="s">
        <v>165</v>
      </c>
      <c r="C7" s="1728">
        <v>18685</v>
      </c>
      <c r="D7" s="1729">
        <v>0.75429955591441256</v>
      </c>
      <c r="E7" s="1730">
        <v>8520</v>
      </c>
      <c r="F7" s="1731">
        <v>0.34392410173597093</v>
      </c>
      <c r="G7" s="1732">
        <v>10165</v>
      </c>
      <c r="H7" s="1733">
        <v>0.41037545417844168</v>
      </c>
      <c r="I7" s="1734">
        <v>4865</v>
      </c>
      <c r="J7" s="1735">
        <v>0.19636657246669359</v>
      </c>
      <c r="K7" s="1734">
        <v>1220</v>
      </c>
      <c r="L7" s="1735">
        <v>4.9333871618893826E-2</v>
      </c>
      <c r="M7" s="1736">
        <v>24770</v>
      </c>
      <c r="N7" s="30"/>
    </row>
    <row r="8" spans="1:14" x14ac:dyDescent="0.25">
      <c r="A8" s="3776" t="s">
        <v>1061</v>
      </c>
      <c r="B8" s="1737" t="s">
        <v>318</v>
      </c>
      <c r="C8" s="1738">
        <v>13200</v>
      </c>
      <c r="D8" s="1739">
        <v>0.78523410077934441</v>
      </c>
      <c r="E8" s="1740">
        <v>6145</v>
      </c>
      <c r="F8" s="1741">
        <v>0.36545898030816826</v>
      </c>
      <c r="G8" s="1742">
        <v>7055</v>
      </c>
      <c r="H8" s="1743">
        <v>0.41977512047117616</v>
      </c>
      <c r="I8" s="1744">
        <v>2955</v>
      </c>
      <c r="J8" s="1745">
        <v>0.17585817121779998</v>
      </c>
      <c r="K8" s="1744">
        <v>655</v>
      </c>
      <c r="L8" s="1745">
        <v>3.8907728002855614E-2</v>
      </c>
      <c r="M8" s="1746">
        <v>16810</v>
      </c>
      <c r="N8" s="30"/>
    </row>
    <row r="9" spans="1:14" x14ac:dyDescent="0.25">
      <c r="A9" s="3776"/>
      <c r="B9" s="1737" t="s">
        <v>1065</v>
      </c>
      <c r="C9" s="1738">
        <v>1245</v>
      </c>
      <c r="D9" s="1739">
        <v>0.80399742101869764</v>
      </c>
      <c r="E9" s="1740">
        <v>660</v>
      </c>
      <c r="F9" s="1741">
        <v>0.42709677419354841</v>
      </c>
      <c r="G9" s="1742">
        <v>585</v>
      </c>
      <c r="H9" s="1743">
        <v>0.37677419354838709</v>
      </c>
      <c r="I9" s="1744">
        <v>250</v>
      </c>
      <c r="J9" s="1745">
        <v>0.16</v>
      </c>
      <c r="K9" s="1744">
        <v>55</v>
      </c>
      <c r="L9" s="1745">
        <v>3.612903225806452E-2</v>
      </c>
      <c r="M9" s="1746">
        <v>1550</v>
      </c>
      <c r="N9" s="30"/>
    </row>
    <row r="10" spans="1:14" x14ac:dyDescent="0.25">
      <c r="A10" s="3776"/>
      <c r="B10" s="1747" t="s">
        <v>1066</v>
      </c>
      <c r="C10" s="1738">
        <v>4240</v>
      </c>
      <c r="D10" s="1739">
        <v>0.66105131804710648</v>
      </c>
      <c r="E10" s="1740">
        <v>1715</v>
      </c>
      <c r="F10" s="1748">
        <v>0.26719700514740291</v>
      </c>
      <c r="G10" s="1742">
        <v>2525</v>
      </c>
      <c r="H10" s="1749">
        <v>0.39385431289970363</v>
      </c>
      <c r="I10" s="1744">
        <v>1660</v>
      </c>
      <c r="J10" s="1750">
        <v>0.25908594603026047</v>
      </c>
      <c r="K10" s="1744">
        <v>510</v>
      </c>
      <c r="L10" s="1750">
        <v>7.9862735922632974E-2</v>
      </c>
      <c r="M10" s="1746">
        <v>6410</v>
      </c>
      <c r="N10" s="30"/>
    </row>
    <row r="11" spans="1:14" x14ac:dyDescent="0.25">
      <c r="A11" s="3776"/>
      <c r="B11" s="1751" t="s">
        <v>165</v>
      </c>
      <c r="C11" s="1738">
        <v>18685</v>
      </c>
      <c r="D11" s="1739">
        <v>0.75426910500181665</v>
      </c>
      <c r="E11" s="1740">
        <v>8520</v>
      </c>
      <c r="F11" s="1752">
        <v>0.34388373031893421</v>
      </c>
      <c r="G11" s="1742">
        <v>10165</v>
      </c>
      <c r="H11" s="1753">
        <v>0.41037545417844168</v>
      </c>
      <c r="I11" s="1744">
        <v>4865</v>
      </c>
      <c r="J11" s="1754">
        <v>0.19640694388373031</v>
      </c>
      <c r="K11" s="1744">
        <v>1220</v>
      </c>
      <c r="L11" s="1754">
        <v>4.9333871618893826E-2</v>
      </c>
      <c r="M11" s="1746">
        <v>24770</v>
      </c>
      <c r="N11" s="30"/>
    </row>
    <row r="12" spans="1:14" x14ac:dyDescent="0.25">
      <c r="A12" s="3775" t="s">
        <v>1062</v>
      </c>
      <c r="B12" s="1755" t="s">
        <v>440</v>
      </c>
      <c r="C12" s="1728">
        <v>15530</v>
      </c>
      <c r="D12" s="1729">
        <v>0.74597684584714419</v>
      </c>
      <c r="E12" s="1730">
        <v>6990</v>
      </c>
      <c r="F12" s="1756">
        <v>0.33568717874813853</v>
      </c>
      <c r="G12" s="1732">
        <v>8540</v>
      </c>
      <c r="H12" s="1757">
        <v>0.41028966709900561</v>
      </c>
      <c r="I12" s="1734">
        <v>4210</v>
      </c>
      <c r="J12" s="1758">
        <v>0.20223855502714128</v>
      </c>
      <c r="K12" s="1734">
        <v>1080</v>
      </c>
      <c r="L12" s="1758">
        <v>5.1784599125714557E-2</v>
      </c>
      <c r="M12" s="1736">
        <v>20815</v>
      </c>
      <c r="N12" s="30"/>
    </row>
    <row r="13" spans="1:14" x14ac:dyDescent="0.25">
      <c r="A13" s="3775"/>
      <c r="B13" s="1755" t="s">
        <v>441</v>
      </c>
      <c r="C13" s="1728">
        <v>3150</v>
      </c>
      <c r="D13" s="1729">
        <v>0.79797468354430379</v>
      </c>
      <c r="E13" s="1730">
        <v>1530</v>
      </c>
      <c r="F13" s="1756">
        <v>0.38734177215189874</v>
      </c>
      <c r="G13" s="1732">
        <v>1620</v>
      </c>
      <c r="H13" s="1757">
        <v>0.41063291139240504</v>
      </c>
      <c r="I13" s="1734">
        <v>655</v>
      </c>
      <c r="J13" s="1758">
        <v>0.16556962025316455</v>
      </c>
      <c r="K13" s="1734">
        <v>145</v>
      </c>
      <c r="L13" s="1758">
        <v>3.6455696202531647E-2</v>
      </c>
      <c r="M13" s="1736">
        <v>3950</v>
      </c>
      <c r="N13" s="30"/>
    </row>
    <row r="14" spans="1:14" x14ac:dyDescent="0.25">
      <c r="A14" s="3775"/>
      <c r="B14" s="1755" t="s">
        <v>165</v>
      </c>
      <c r="C14" s="1728">
        <v>18680</v>
      </c>
      <c r="D14" s="1729">
        <v>0.75426979448459641</v>
      </c>
      <c r="E14" s="1730">
        <v>8520</v>
      </c>
      <c r="F14" s="1756">
        <v>0.34392538458432592</v>
      </c>
      <c r="G14" s="1732">
        <v>10165</v>
      </c>
      <c r="H14" s="1757">
        <v>0.41034440990027055</v>
      </c>
      <c r="I14" s="1734">
        <v>4865</v>
      </c>
      <c r="J14" s="1758">
        <v>0.19639035813784472</v>
      </c>
      <c r="K14" s="1734">
        <v>1220</v>
      </c>
      <c r="L14" s="1758">
        <v>4.9339847377558851E-2</v>
      </c>
      <c r="M14" s="1736">
        <v>24765</v>
      </c>
      <c r="N14" s="30"/>
    </row>
    <row r="15" spans="1:14" x14ac:dyDescent="0.25">
      <c r="A15" s="3776" t="s">
        <v>1155</v>
      </c>
      <c r="B15" s="1759" t="s">
        <v>400</v>
      </c>
      <c r="C15" s="1738">
        <v>9880</v>
      </c>
      <c r="D15" s="1739">
        <v>0.81613942347402324</v>
      </c>
      <c r="E15" s="1740">
        <v>4850</v>
      </c>
      <c r="F15" s="1741">
        <v>0.40067729412736436</v>
      </c>
      <c r="G15" s="1742">
        <v>5030</v>
      </c>
      <c r="H15" s="1743">
        <v>0.41546212934665894</v>
      </c>
      <c r="I15" s="1744">
        <v>1860</v>
      </c>
      <c r="J15" s="1745">
        <v>0.15363013132898323</v>
      </c>
      <c r="K15" s="1744">
        <v>365</v>
      </c>
      <c r="L15" s="1745">
        <v>3.0230445196993475E-2</v>
      </c>
      <c r="M15" s="1746">
        <v>12105</v>
      </c>
      <c r="N15" s="30"/>
    </row>
    <row r="16" spans="1:14" x14ac:dyDescent="0.25">
      <c r="A16" s="3776"/>
      <c r="B16" s="1747" t="s">
        <v>401</v>
      </c>
      <c r="C16" s="1738">
        <v>3105</v>
      </c>
      <c r="D16" s="1739">
        <v>0.71020128087831658</v>
      </c>
      <c r="E16" s="1740">
        <v>1205</v>
      </c>
      <c r="F16" s="1748">
        <v>0.27516010978957001</v>
      </c>
      <c r="G16" s="1742">
        <v>1900</v>
      </c>
      <c r="H16" s="1749">
        <v>0.43504117108874657</v>
      </c>
      <c r="I16" s="1744">
        <v>1025</v>
      </c>
      <c r="J16" s="1750">
        <v>0.23490393412625801</v>
      </c>
      <c r="K16" s="1744">
        <v>240</v>
      </c>
      <c r="L16" s="1750">
        <v>5.4894784995425432E-2</v>
      </c>
      <c r="M16" s="1746">
        <v>4370</v>
      </c>
      <c r="N16" s="30"/>
    </row>
    <row r="17" spans="1:14" x14ac:dyDescent="0.25">
      <c r="A17" s="3776"/>
      <c r="B17" s="1760" t="s">
        <v>1040</v>
      </c>
      <c r="C17" s="1761">
        <v>1810</v>
      </c>
      <c r="D17" s="1762">
        <v>0.74855252274607109</v>
      </c>
      <c r="E17" s="1740">
        <v>720</v>
      </c>
      <c r="F17" s="1748">
        <v>0.29764365440264573</v>
      </c>
      <c r="G17" s="1742">
        <v>1090</v>
      </c>
      <c r="H17" s="1749">
        <v>0.45101281521289788</v>
      </c>
      <c r="I17" s="1742">
        <v>505</v>
      </c>
      <c r="J17" s="1749">
        <v>0.20959073997519637</v>
      </c>
      <c r="K17" s="1742">
        <v>100</v>
      </c>
      <c r="L17" s="1749">
        <v>4.1752790409260027E-2</v>
      </c>
      <c r="M17" s="1763">
        <v>2420</v>
      </c>
      <c r="N17" s="30"/>
    </row>
    <row r="18" spans="1:14" x14ac:dyDescent="0.25">
      <c r="A18" s="3776"/>
      <c r="B18" s="1760" t="s">
        <v>1039</v>
      </c>
      <c r="C18" s="1761">
        <v>650</v>
      </c>
      <c r="D18" s="1762">
        <v>0.62669245647969052</v>
      </c>
      <c r="E18" s="1740">
        <v>215</v>
      </c>
      <c r="F18" s="1748">
        <v>0.20716360116166505</v>
      </c>
      <c r="G18" s="1742">
        <v>435</v>
      </c>
      <c r="H18" s="1749">
        <v>0.41916747337850918</v>
      </c>
      <c r="I18" s="1742">
        <v>295</v>
      </c>
      <c r="J18" s="1749">
        <v>0.28557599225556629</v>
      </c>
      <c r="K18" s="1742">
        <v>90</v>
      </c>
      <c r="L18" s="1749">
        <v>8.8092933204259441E-2</v>
      </c>
      <c r="M18" s="1763">
        <v>1035</v>
      </c>
      <c r="N18" s="30"/>
    </row>
    <row r="19" spans="1:14" x14ac:dyDescent="0.25">
      <c r="A19" s="3776"/>
      <c r="B19" s="1760" t="s">
        <v>1041</v>
      </c>
      <c r="C19" s="1761">
        <v>415</v>
      </c>
      <c r="D19" s="1762">
        <v>0.74954954954954955</v>
      </c>
      <c r="E19" s="1740">
        <v>185</v>
      </c>
      <c r="F19" s="1748">
        <v>0.33333333333333331</v>
      </c>
      <c r="G19" s="1742">
        <v>230</v>
      </c>
      <c r="H19" s="1749">
        <v>0.41621621621621624</v>
      </c>
      <c r="I19" s="1742">
        <v>120</v>
      </c>
      <c r="J19" s="1749">
        <v>0.21441441441441442</v>
      </c>
      <c r="K19" s="1742">
        <v>20</v>
      </c>
      <c r="L19" s="1749">
        <v>3.6036036036036036E-2</v>
      </c>
      <c r="M19" s="1763">
        <v>555</v>
      </c>
      <c r="N19" s="30"/>
    </row>
    <row r="20" spans="1:14" x14ac:dyDescent="0.25">
      <c r="A20" s="3776"/>
      <c r="B20" s="1760" t="s">
        <v>1042</v>
      </c>
      <c r="C20" s="1761">
        <v>230</v>
      </c>
      <c r="D20" s="1762">
        <v>0.63287671232876708</v>
      </c>
      <c r="E20" s="1740">
        <v>85</v>
      </c>
      <c r="F20" s="1748">
        <v>0.23224043715846995</v>
      </c>
      <c r="G20" s="1742">
        <v>145</v>
      </c>
      <c r="H20" s="1749">
        <v>0.40163934426229508</v>
      </c>
      <c r="I20" s="1742">
        <v>105</v>
      </c>
      <c r="J20" s="1749">
        <v>0.2896174863387978</v>
      </c>
      <c r="K20" s="1742">
        <v>30</v>
      </c>
      <c r="L20" s="1749">
        <v>7.650273224043716E-2</v>
      </c>
      <c r="M20" s="1763">
        <v>365</v>
      </c>
      <c r="N20" s="30"/>
    </row>
    <row r="21" spans="1:14" x14ac:dyDescent="0.25">
      <c r="A21" s="3776"/>
      <c r="B21" s="1764" t="s">
        <v>165</v>
      </c>
      <c r="C21" s="1765">
        <v>12985</v>
      </c>
      <c r="D21" s="1766">
        <v>0.78803325444505123</v>
      </c>
      <c r="E21" s="1740">
        <v>6055</v>
      </c>
      <c r="F21" s="1752">
        <v>0.36741504854368934</v>
      </c>
      <c r="G21" s="1742">
        <v>6930</v>
      </c>
      <c r="H21" s="1753">
        <v>0.42063106796116506</v>
      </c>
      <c r="I21" s="1767">
        <v>2885</v>
      </c>
      <c r="J21" s="1768">
        <v>0.17518203883495145</v>
      </c>
      <c r="K21" s="1767">
        <v>605</v>
      </c>
      <c r="L21" s="1768">
        <v>3.6771844660194175E-2</v>
      </c>
      <c r="M21" s="1769">
        <v>16480</v>
      </c>
      <c r="N21" s="30"/>
    </row>
    <row r="22" spans="1:14" x14ac:dyDescent="0.25">
      <c r="A22" s="3777" t="s">
        <v>1064</v>
      </c>
      <c r="B22" s="1755" t="s">
        <v>1067</v>
      </c>
      <c r="C22" s="1728">
        <v>1550</v>
      </c>
      <c r="D22" s="1729">
        <v>0.734375</v>
      </c>
      <c r="E22" s="1730">
        <v>610</v>
      </c>
      <c r="F22" s="1731">
        <v>0.2889625769777357</v>
      </c>
      <c r="G22" s="1732">
        <v>940</v>
      </c>
      <c r="H22" s="1733">
        <v>0.4452865940312648</v>
      </c>
      <c r="I22" s="1734">
        <v>455</v>
      </c>
      <c r="J22" s="1735">
        <v>0.21553765987683562</v>
      </c>
      <c r="K22" s="1734">
        <v>105</v>
      </c>
      <c r="L22" s="1770">
        <v>5.0213169114163902E-2</v>
      </c>
      <c r="M22" s="1736">
        <v>2110</v>
      </c>
      <c r="N22" s="30"/>
    </row>
    <row r="23" spans="1:14" ht="30" x14ac:dyDescent="0.25">
      <c r="A23" s="3777"/>
      <c r="B23" s="1755" t="s">
        <v>1156</v>
      </c>
      <c r="C23" s="1728">
        <v>17135</v>
      </c>
      <c r="D23" s="1729">
        <v>0.75612339467761158</v>
      </c>
      <c r="E23" s="1730">
        <v>7910</v>
      </c>
      <c r="F23" s="1731">
        <v>0.34900039719316828</v>
      </c>
      <c r="G23" s="1732">
        <v>9225</v>
      </c>
      <c r="H23" s="1733">
        <v>0.40712299748444325</v>
      </c>
      <c r="I23" s="1734">
        <v>4410</v>
      </c>
      <c r="J23" s="1735">
        <v>0.19462465245597776</v>
      </c>
      <c r="K23" s="1734">
        <v>1115</v>
      </c>
      <c r="L23" s="1770">
        <v>4.9251952866410695E-2</v>
      </c>
      <c r="M23" s="1736">
        <v>22660</v>
      </c>
      <c r="N23" s="30"/>
    </row>
    <row r="24" spans="1:14" x14ac:dyDescent="0.25">
      <c r="A24" s="3405"/>
      <c r="B24" s="1755"/>
      <c r="C24" s="1728">
        <v>18685</v>
      </c>
      <c r="D24" s="1729">
        <v>0.75426910500181665</v>
      </c>
      <c r="E24" s="1730">
        <v>8520</v>
      </c>
      <c r="F24" s="1731">
        <v>0.34388373031893421</v>
      </c>
      <c r="G24" s="1732">
        <v>10165</v>
      </c>
      <c r="H24" s="1733">
        <v>0.41037545417844168</v>
      </c>
      <c r="I24" s="1734">
        <v>4865</v>
      </c>
      <c r="J24" s="1735">
        <v>0.19640694388373031</v>
      </c>
      <c r="K24" s="1734">
        <v>1220</v>
      </c>
      <c r="L24" s="1770">
        <v>4.9333871618893826E-2</v>
      </c>
      <c r="M24" s="1736">
        <v>24770</v>
      </c>
      <c r="N24" s="30"/>
    </row>
    <row r="25" spans="1:14" ht="30" x14ac:dyDescent="0.25">
      <c r="A25" s="3406" t="s">
        <v>1157</v>
      </c>
      <c r="B25" s="1772"/>
      <c r="C25" s="1773">
        <v>18685</v>
      </c>
      <c r="D25" s="1774">
        <v>0.75426910500181665</v>
      </c>
      <c r="E25" s="1775">
        <v>8520</v>
      </c>
      <c r="F25" s="1776">
        <v>0.34391021759315327</v>
      </c>
      <c r="G25" s="1777">
        <v>10165</v>
      </c>
      <c r="H25" s="1778">
        <v>0.41035888740866333</v>
      </c>
      <c r="I25" s="1779">
        <v>4865</v>
      </c>
      <c r="J25" s="1780">
        <v>0.19639901497719106</v>
      </c>
      <c r="K25" s="1779">
        <v>1220</v>
      </c>
      <c r="L25" s="1781">
        <v>4.9331880020992293E-2</v>
      </c>
      <c r="M25" s="1782">
        <v>24770</v>
      </c>
      <c r="N25" s="30"/>
    </row>
    <row r="26" spans="1:14" x14ac:dyDescent="0.25">
      <c r="A26" s="1771"/>
      <c r="B26" s="1772"/>
      <c r="C26" s="1773"/>
      <c r="D26" s="1774"/>
      <c r="E26" s="1775"/>
      <c r="F26" s="1776"/>
      <c r="G26" s="1777"/>
      <c r="H26" s="1778"/>
      <c r="I26" s="1779"/>
      <c r="J26" s="1780"/>
      <c r="K26" s="1779"/>
      <c r="L26" s="1781"/>
      <c r="M26" s="1782"/>
      <c r="N26" s="30"/>
    </row>
    <row r="27" spans="1:14" x14ac:dyDescent="0.25">
      <c r="A27" s="98" t="s">
        <v>1028</v>
      </c>
      <c r="B27" s="30"/>
      <c r="C27" s="30"/>
      <c r="D27" s="30"/>
      <c r="E27" s="30"/>
      <c r="F27" s="30"/>
      <c r="G27" s="30"/>
      <c r="H27" s="30"/>
      <c r="I27" s="30"/>
      <c r="J27" s="30"/>
      <c r="K27" s="30"/>
      <c r="L27" s="30"/>
      <c r="M27" s="30"/>
      <c r="N27" s="30"/>
    </row>
    <row r="28" spans="1:14" x14ac:dyDescent="0.25">
      <c r="A28" s="1064" t="s">
        <v>1000</v>
      </c>
      <c r="B28" s="30"/>
      <c r="C28" s="30"/>
      <c r="D28" s="30"/>
      <c r="E28" s="30"/>
      <c r="F28" s="30"/>
      <c r="G28" s="30"/>
      <c r="H28" s="30"/>
      <c r="I28" s="30"/>
      <c r="J28" s="30"/>
      <c r="K28" s="30"/>
      <c r="L28" s="30"/>
      <c r="M28" s="30"/>
      <c r="N28" s="30"/>
    </row>
    <row r="29" spans="1:14" x14ac:dyDescent="0.25">
      <c r="A29" s="1064" t="s">
        <v>1001</v>
      </c>
      <c r="B29" s="30"/>
      <c r="C29" s="30"/>
      <c r="D29" s="30"/>
      <c r="E29" s="30"/>
      <c r="F29" s="30"/>
      <c r="G29" s="30"/>
      <c r="H29" s="30"/>
      <c r="I29" s="30"/>
      <c r="J29" s="30"/>
      <c r="K29" s="30"/>
      <c r="L29" s="30"/>
      <c r="M29" s="30"/>
      <c r="N29" s="30"/>
    </row>
    <row r="30" spans="1:14" s="23" customFormat="1" x14ac:dyDescent="0.25">
      <c r="A30"/>
      <c r="B30" s="199"/>
    </row>
    <row r="31" spans="1:14" x14ac:dyDescent="0.25">
      <c r="A31" s="697" t="s">
        <v>135</v>
      </c>
    </row>
  </sheetData>
  <mergeCells count="10">
    <mergeCell ref="A8:A11"/>
    <mergeCell ref="A12:A14"/>
    <mergeCell ref="A15:A21"/>
    <mergeCell ref="A22:A23"/>
    <mergeCell ref="C3:D3"/>
    <mergeCell ref="E3:F3"/>
    <mergeCell ref="G3:H3"/>
    <mergeCell ref="I3:J3"/>
    <mergeCell ref="K3:L3"/>
    <mergeCell ref="A5:A7"/>
  </mergeCells>
  <hyperlinks>
    <hyperlink ref="A30:B30" location="Index!A1" display="Back to index" xr:uid="{B293D430-7C2D-4487-A3BF-EB5D5B87A035}"/>
    <hyperlink ref="A31" location="Index!A1" display="Back to index" xr:uid="{C6A99A28-78C9-4F41-991B-F72D001E51ED}"/>
  </hyperlink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802D9-388A-406C-AA6A-489E85DE17B1}">
  <dimension ref="A1:J23"/>
  <sheetViews>
    <sheetView showGridLines="0" workbookViewId="0">
      <selection activeCell="J26" sqref="J26"/>
    </sheetView>
  </sheetViews>
  <sheetFormatPr defaultColWidth="9.140625" defaultRowHeight="15" x14ac:dyDescent="0.25"/>
  <cols>
    <col min="1" max="1" width="33.42578125" style="23" customWidth="1"/>
    <col min="2" max="16384" width="9.140625" style="23"/>
  </cols>
  <sheetData>
    <row r="1" spans="1:10" x14ac:dyDescent="0.25">
      <c r="A1" s="1107" t="s">
        <v>2344</v>
      </c>
    </row>
    <row r="3" spans="1:10" s="29" customFormat="1" ht="45.75" customHeight="1" x14ac:dyDescent="0.25">
      <c r="A3" s="1237"/>
      <c r="B3" s="3733" t="s">
        <v>686</v>
      </c>
      <c r="C3" s="3733"/>
      <c r="D3" s="3733" t="s">
        <v>1112</v>
      </c>
      <c r="E3" s="3733"/>
      <c r="F3" s="3733" t="s">
        <v>1113</v>
      </c>
      <c r="G3" s="3733"/>
      <c r="H3" s="3733" t="s">
        <v>1114</v>
      </c>
      <c r="I3" s="3733"/>
      <c r="J3" s="1132" t="s">
        <v>165</v>
      </c>
    </row>
    <row r="4" spans="1:10" x14ac:dyDescent="0.25">
      <c r="A4" s="1057"/>
      <c r="B4" s="1240" t="s">
        <v>151</v>
      </c>
      <c r="C4" s="1240" t="s">
        <v>150</v>
      </c>
      <c r="D4" s="1240" t="s">
        <v>151</v>
      </c>
      <c r="E4" s="1240" t="s">
        <v>150</v>
      </c>
      <c r="F4" s="1240" t="s">
        <v>151</v>
      </c>
      <c r="G4" s="1240" t="s">
        <v>150</v>
      </c>
      <c r="H4" s="2988" t="s">
        <v>151</v>
      </c>
      <c r="I4" s="1240" t="s">
        <v>150</v>
      </c>
      <c r="J4" s="1240" t="s">
        <v>151</v>
      </c>
    </row>
    <row r="5" spans="1:10" x14ac:dyDescent="0.25">
      <c r="A5" s="1054" t="s">
        <v>1070</v>
      </c>
      <c r="B5" s="1783">
        <v>270</v>
      </c>
      <c r="C5" s="1784">
        <v>0.16293155663234404</v>
      </c>
      <c r="D5" s="1783">
        <v>180</v>
      </c>
      <c r="E5" s="1784">
        <v>0.10841913991520291</v>
      </c>
      <c r="F5" s="1783">
        <v>875</v>
      </c>
      <c r="G5" s="1784">
        <v>0.53058752271350695</v>
      </c>
      <c r="H5" s="1783">
        <v>325</v>
      </c>
      <c r="I5" s="1784">
        <v>0.19806178073894609</v>
      </c>
      <c r="J5" s="1783">
        <v>1650</v>
      </c>
    </row>
    <row r="6" spans="1:10" x14ac:dyDescent="0.25">
      <c r="A6" s="1057" t="s">
        <v>1071</v>
      </c>
      <c r="B6" s="1785">
        <v>750</v>
      </c>
      <c r="C6" s="1786">
        <v>0.3418181818181818</v>
      </c>
      <c r="D6" s="1785">
        <v>115</v>
      </c>
      <c r="E6" s="1786">
        <v>5.2272727272727269E-2</v>
      </c>
      <c r="F6" s="1785">
        <v>205</v>
      </c>
      <c r="G6" s="1786">
        <v>9.227272727272727E-2</v>
      </c>
      <c r="H6" s="1785">
        <v>1130</v>
      </c>
      <c r="I6" s="1786">
        <v>0.51363636363636367</v>
      </c>
      <c r="J6" s="1785">
        <v>2200</v>
      </c>
    </row>
    <row r="7" spans="1:10" x14ac:dyDescent="0.25">
      <c r="A7" s="1054" t="s">
        <v>1072</v>
      </c>
      <c r="B7" s="1783">
        <v>115</v>
      </c>
      <c r="C7" s="1784">
        <v>1.9058667550546901E-2</v>
      </c>
      <c r="D7" s="1783">
        <v>150</v>
      </c>
      <c r="E7" s="1784">
        <v>2.469340404375207E-2</v>
      </c>
      <c r="F7" s="1783">
        <v>1025</v>
      </c>
      <c r="G7" s="1784">
        <v>0.16953927742790853</v>
      </c>
      <c r="H7" s="1783">
        <v>4745</v>
      </c>
      <c r="I7" s="1784">
        <v>0.78670865097779252</v>
      </c>
      <c r="J7" s="1783">
        <v>6035</v>
      </c>
    </row>
    <row r="8" spans="1:10" x14ac:dyDescent="0.25">
      <c r="A8" s="1057" t="s">
        <v>1073</v>
      </c>
      <c r="B8" s="1785">
        <v>180</v>
      </c>
      <c r="C8" s="1786">
        <v>5.5746946445349201E-2</v>
      </c>
      <c r="D8" s="1785">
        <v>240</v>
      </c>
      <c r="E8" s="1786">
        <v>7.5477607265894142E-2</v>
      </c>
      <c r="F8" s="1785">
        <v>400</v>
      </c>
      <c r="G8" s="1786">
        <v>0.12590040714062012</v>
      </c>
      <c r="H8" s="1785">
        <v>2370</v>
      </c>
      <c r="I8" s="1786">
        <v>0.74287503914813657</v>
      </c>
      <c r="J8" s="1785">
        <v>3195</v>
      </c>
    </row>
    <row r="9" spans="1:10" x14ac:dyDescent="0.25">
      <c r="A9" s="1054" t="s">
        <v>1115</v>
      </c>
      <c r="B9" s="1783">
        <v>1470</v>
      </c>
      <c r="C9" s="1784">
        <v>0.24697580645161291</v>
      </c>
      <c r="D9" s="1783">
        <v>470</v>
      </c>
      <c r="E9" s="1784">
        <v>7.9301075268817203E-2</v>
      </c>
      <c r="F9" s="1783">
        <v>1385</v>
      </c>
      <c r="G9" s="1784">
        <v>0.23286290322580644</v>
      </c>
      <c r="H9" s="1783">
        <v>2625</v>
      </c>
      <c r="I9" s="1784">
        <v>0.44086021505376344</v>
      </c>
      <c r="J9" s="1783">
        <v>5950</v>
      </c>
    </row>
    <row r="10" spans="1:10" x14ac:dyDescent="0.25">
      <c r="A10" s="1057" t="s">
        <v>1096</v>
      </c>
      <c r="B10" s="1785">
        <v>0</v>
      </c>
      <c r="C10" s="1786">
        <v>0</v>
      </c>
      <c r="D10" s="1785">
        <v>0</v>
      </c>
      <c r="E10" s="1786">
        <v>0</v>
      </c>
      <c r="F10" s="1785">
        <v>0</v>
      </c>
      <c r="G10" s="1786">
        <v>0</v>
      </c>
      <c r="H10" s="1785">
        <v>750</v>
      </c>
      <c r="I10" s="1786">
        <v>1</v>
      </c>
      <c r="J10" s="1785">
        <v>750</v>
      </c>
    </row>
    <row r="11" spans="1:10" x14ac:dyDescent="0.25">
      <c r="A11" s="1054" t="s">
        <v>1097</v>
      </c>
      <c r="B11" s="1783">
        <v>0</v>
      </c>
      <c r="C11" s="1784">
        <v>0</v>
      </c>
      <c r="D11" s="1783">
        <v>0</v>
      </c>
      <c r="E11" s="1784">
        <v>0</v>
      </c>
      <c r="F11" s="1783">
        <v>0</v>
      </c>
      <c r="G11" s="1784">
        <v>0</v>
      </c>
      <c r="H11" s="1783">
        <v>325</v>
      </c>
      <c r="I11" s="1784">
        <v>1</v>
      </c>
      <c r="J11" s="1783">
        <v>325</v>
      </c>
    </row>
    <row r="12" spans="1:10" x14ac:dyDescent="0.25">
      <c r="A12" s="1057" t="s">
        <v>1098</v>
      </c>
      <c r="B12" s="1785">
        <v>65</v>
      </c>
      <c r="C12" s="1786">
        <v>3.882915173237754E-2</v>
      </c>
      <c r="D12" s="1785">
        <v>40</v>
      </c>
      <c r="E12" s="1786">
        <v>2.5089605734767026E-2</v>
      </c>
      <c r="F12" s="1785">
        <v>185</v>
      </c>
      <c r="G12" s="1786">
        <v>0.11170848267622462</v>
      </c>
      <c r="H12" s="1785">
        <v>1380</v>
      </c>
      <c r="I12" s="1786">
        <v>0.82437275985663083</v>
      </c>
      <c r="J12" s="1785">
        <v>1675</v>
      </c>
    </row>
    <row r="13" spans="1:10" x14ac:dyDescent="0.25">
      <c r="A13" s="1054" t="s">
        <v>1099</v>
      </c>
      <c r="B13" s="1783">
        <v>70</v>
      </c>
      <c r="C13" s="1784">
        <v>4.5635308690266637E-3</v>
      </c>
      <c r="D13" s="1783">
        <v>95</v>
      </c>
      <c r="E13" s="1784">
        <v>6.0629767259925676E-3</v>
      </c>
      <c r="F13" s="1783">
        <v>2410</v>
      </c>
      <c r="G13" s="1784">
        <v>0.1571810417889041</v>
      </c>
      <c r="H13" s="1783">
        <v>12765</v>
      </c>
      <c r="I13" s="1784">
        <v>0.83219245061607672</v>
      </c>
      <c r="J13" s="1783">
        <v>15340</v>
      </c>
    </row>
    <row r="14" spans="1:10" x14ac:dyDescent="0.25">
      <c r="A14" s="1057" t="s">
        <v>1100</v>
      </c>
      <c r="B14" s="1785">
        <v>0</v>
      </c>
      <c r="C14" s="1786">
        <v>0</v>
      </c>
      <c r="D14" s="1785">
        <v>0</v>
      </c>
      <c r="E14" s="1786">
        <v>0</v>
      </c>
      <c r="F14" s="1785">
        <v>0</v>
      </c>
      <c r="G14" s="1786">
        <v>0</v>
      </c>
      <c r="H14" s="1785">
        <v>35</v>
      </c>
      <c r="I14" s="1786">
        <v>1</v>
      </c>
      <c r="J14" s="1785">
        <v>35</v>
      </c>
    </row>
    <row r="15" spans="1:10" x14ac:dyDescent="0.25">
      <c r="A15" s="1237" t="s">
        <v>1116</v>
      </c>
      <c r="B15" s="1787">
        <v>2920</v>
      </c>
      <c r="C15" s="1788">
        <v>7.856912144702842E-2</v>
      </c>
      <c r="D15" s="1787">
        <v>1290</v>
      </c>
      <c r="E15" s="1788">
        <v>3.4749138673557278E-2</v>
      </c>
      <c r="F15" s="1787">
        <v>6490</v>
      </c>
      <c r="G15" s="1788">
        <v>0.17463393626184323</v>
      </c>
      <c r="H15" s="1787">
        <v>26455</v>
      </c>
      <c r="I15" s="1788">
        <v>0.71204780361757103</v>
      </c>
      <c r="J15" s="1787">
        <v>37150</v>
      </c>
    </row>
    <row r="16" spans="1:10" x14ac:dyDescent="0.25">
      <c r="A16" s="1233" t="s">
        <v>1158</v>
      </c>
      <c r="B16" s="1789">
        <v>1015</v>
      </c>
      <c r="C16" s="1790">
        <v>2.5529233870967741E-2</v>
      </c>
      <c r="D16" s="1789">
        <v>1070</v>
      </c>
      <c r="E16" s="1790">
        <v>2.699092741935484E-2</v>
      </c>
      <c r="F16" s="1789">
        <v>7085</v>
      </c>
      <c r="G16" s="1790">
        <v>0.17855342741935484</v>
      </c>
      <c r="H16" s="1789">
        <v>30510</v>
      </c>
      <c r="I16" s="1790">
        <v>0.76892641129032258</v>
      </c>
      <c r="J16" s="1789">
        <v>39680</v>
      </c>
    </row>
    <row r="17" spans="1:10" x14ac:dyDescent="0.25">
      <c r="A17" s="1237" t="s">
        <v>1159</v>
      </c>
      <c r="B17" s="1787">
        <v>3930</v>
      </c>
      <c r="C17" s="1788">
        <v>5.1176593086214077E-2</v>
      </c>
      <c r="D17" s="1787">
        <v>2360</v>
      </c>
      <c r="E17" s="1788">
        <v>3.0742399000416493E-2</v>
      </c>
      <c r="F17" s="1787">
        <v>13575</v>
      </c>
      <c r="G17" s="1788">
        <v>0.17665816326530612</v>
      </c>
      <c r="H17" s="1787">
        <v>56965</v>
      </c>
      <c r="I17" s="1788">
        <v>0.7414228446480633</v>
      </c>
      <c r="J17" s="1787">
        <v>76830</v>
      </c>
    </row>
    <row r="18" spans="1:10" x14ac:dyDescent="0.25">
      <c r="J18" s="431"/>
    </row>
    <row r="19" spans="1:10" x14ac:dyDescent="0.25">
      <c r="A19" s="98" t="s">
        <v>1028</v>
      </c>
    </row>
    <row r="20" spans="1:10" x14ac:dyDescent="0.25">
      <c r="A20" s="1064" t="s">
        <v>1000</v>
      </c>
    </row>
    <row r="21" spans="1:10" x14ac:dyDescent="0.25">
      <c r="A21" s="1064" t="s">
        <v>1001</v>
      </c>
    </row>
    <row r="22" spans="1:10" x14ac:dyDescent="0.25">
      <c r="A22"/>
      <c r="B22" s="199"/>
    </row>
    <row r="23" spans="1:10" x14ac:dyDescent="0.25">
      <c r="A23" s="697" t="s">
        <v>135</v>
      </c>
    </row>
  </sheetData>
  <mergeCells count="4">
    <mergeCell ref="B3:C3"/>
    <mergeCell ref="D3:E3"/>
    <mergeCell ref="F3:G3"/>
    <mergeCell ref="H3:I3"/>
  </mergeCells>
  <hyperlinks>
    <hyperlink ref="A22:B22" location="Index!A1" display="Back to index" xr:uid="{FE113456-35C5-4631-9E51-0FF127CC9053}"/>
    <hyperlink ref="A23" location="Index!A1" display="Back to index" xr:uid="{76805A29-5B44-47C2-8781-D1BE05205603}"/>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1606-C0A4-4E25-A8E8-6FA30993EA46}">
  <dimension ref="A1:AH32"/>
  <sheetViews>
    <sheetView showGridLines="0" zoomScaleNormal="100" workbookViewId="0">
      <pane xSplit="1" ySplit="2" topLeftCell="B3" activePane="bottomRight" state="frozen"/>
      <selection pane="topRight"/>
      <selection pane="bottomLeft"/>
      <selection pane="bottomRight" activeCell="A6" sqref="A6"/>
    </sheetView>
  </sheetViews>
  <sheetFormatPr defaultColWidth="9.7109375" defaultRowHeight="15.75" customHeight="1" x14ac:dyDescent="0.25"/>
  <cols>
    <col min="1" max="1" width="44.7109375" style="1504" customWidth="1"/>
    <col min="2" max="5" width="9.7109375" style="1504"/>
    <col min="6" max="11" width="9.7109375" style="1791"/>
    <col min="12" max="16384" width="9.7109375" style="1792"/>
  </cols>
  <sheetData>
    <row r="1" spans="1:34" ht="15.75" customHeight="1" x14ac:dyDescent="0.25">
      <c r="A1" s="1689" t="s">
        <v>2345</v>
      </c>
    </row>
    <row r="2" spans="1:34" ht="15.75" customHeight="1" x14ac:dyDescent="0.25">
      <c r="A2" s="1689"/>
    </row>
    <row r="3" spans="1:34" s="3407" customFormat="1" ht="30" customHeight="1" x14ac:dyDescent="0.25">
      <c r="A3" s="3377"/>
      <c r="B3" s="3778" t="s">
        <v>1060</v>
      </c>
      <c r="C3" s="3778"/>
      <c r="D3" s="3778"/>
      <c r="E3" s="3778"/>
      <c r="F3" s="3778" t="s">
        <v>1061</v>
      </c>
      <c r="G3" s="3778"/>
      <c r="H3" s="3778"/>
      <c r="I3" s="3778"/>
      <c r="J3" s="3778"/>
      <c r="K3" s="3778"/>
      <c r="L3" s="3778" t="s">
        <v>1146</v>
      </c>
      <c r="M3" s="3778"/>
      <c r="N3" s="3778"/>
      <c r="O3" s="3778"/>
      <c r="P3" s="3768" t="s">
        <v>165</v>
      </c>
      <c r="Q3" s="3778" t="s">
        <v>1147</v>
      </c>
      <c r="R3" s="3778"/>
      <c r="S3" s="3778"/>
      <c r="T3" s="3778"/>
      <c r="U3" s="3778"/>
      <c r="V3" s="3778"/>
      <c r="W3" s="3778"/>
      <c r="X3" s="3778"/>
      <c r="Y3" s="3778"/>
      <c r="Z3" s="3778"/>
      <c r="AA3" s="3778"/>
      <c r="AB3" s="3778"/>
      <c r="AC3" s="3768" t="s">
        <v>165</v>
      </c>
      <c r="AD3" s="3778" t="s">
        <v>1064</v>
      </c>
      <c r="AE3" s="3778"/>
      <c r="AF3" s="3778"/>
      <c r="AG3" s="3778"/>
      <c r="AH3" s="3771" t="s">
        <v>165</v>
      </c>
    </row>
    <row r="4" spans="1:34" s="3407" customFormat="1" ht="30" customHeight="1" x14ac:dyDescent="0.25">
      <c r="A4" s="3378"/>
      <c r="B4" s="3768" t="s">
        <v>1021</v>
      </c>
      <c r="C4" s="3768"/>
      <c r="D4" s="3768" t="s">
        <v>1019</v>
      </c>
      <c r="E4" s="3768"/>
      <c r="F4" s="3768" t="s">
        <v>318</v>
      </c>
      <c r="G4" s="3768"/>
      <c r="H4" s="3768" t="s">
        <v>1065</v>
      </c>
      <c r="I4" s="3768"/>
      <c r="J4" s="3768" t="s">
        <v>1066</v>
      </c>
      <c r="K4" s="3768"/>
      <c r="L4" s="3768" t="s">
        <v>440</v>
      </c>
      <c r="M4" s="3768"/>
      <c r="N4" s="3768" t="s">
        <v>441</v>
      </c>
      <c r="O4" s="3768"/>
      <c r="P4" s="3768"/>
      <c r="Q4" s="3768" t="s">
        <v>400</v>
      </c>
      <c r="R4" s="3768"/>
      <c r="S4" s="3768" t="s">
        <v>401</v>
      </c>
      <c r="T4" s="3768"/>
      <c r="U4" s="3774" t="s">
        <v>1040</v>
      </c>
      <c r="V4" s="3774"/>
      <c r="W4" s="3774" t="s">
        <v>1039</v>
      </c>
      <c r="X4" s="3774"/>
      <c r="Y4" s="3774" t="s">
        <v>1041</v>
      </c>
      <c r="Z4" s="3774"/>
      <c r="AA4" s="3774" t="s">
        <v>1042</v>
      </c>
      <c r="AB4" s="3774"/>
      <c r="AC4" s="3768"/>
      <c r="AD4" s="3768" t="s">
        <v>1067</v>
      </c>
      <c r="AE4" s="3768"/>
      <c r="AF4" s="3768" t="s">
        <v>1068</v>
      </c>
      <c r="AG4" s="3768"/>
      <c r="AH4" s="3771"/>
    </row>
    <row r="5" spans="1:34" ht="15.75" customHeight="1" x14ac:dyDescent="0.25">
      <c r="A5" s="1134"/>
      <c r="B5" s="3379" t="s">
        <v>151</v>
      </c>
      <c r="C5" s="3379" t="s">
        <v>150</v>
      </c>
      <c r="D5" s="3379" t="s">
        <v>151</v>
      </c>
      <c r="E5" s="3379" t="s">
        <v>150</v>
      </c>
      <c r="F5" s="3379" t="s">
        <v>151</v>
      </c>
      <c r="G5" s="3379" t="s">
        <v>150</v>
      </c>
      <c r="H5" s="3379" t="s">
        <v>151</v>
      </c>
      <c r="I5" s="3379" t="s">
        <v>150</v>
      </c>
      <c r="J5" s="3380" t="s">
        <v>151</v>
      </c>
      <c r="K5" s="3381" t="s">
        <v>150</v>
      </c>
      <c r="L5" s="3382" t="s">
        <v>151</v>
      </c>
      <c r="M5" s="3383" t="s">
        <v>150</v>
      </c>
      <c r="N5" s="3384" t="s">
        <v>151</v>
      </c>
      <c r="O5" s="3385" t="s">
        <v>150</v>
      </c>
      <c r="P5" s="3386" t="s">
        <v>151</v>
      </c>
      <c r="Q5" s="3384" t="s">
        <v>151</v>
      </c>
      <c r="R5" s="3384" t="s">
        <v>150</v>
      </c>
      <c r="S5" s="3384" t="s">
        <v>151</v>
      </c>
      <c r="T5" s="3384" t="s">
        <v>150</v>
      </c>
      <c r="U5" s="3387" t="s">
        <v>151</v>
      </c>
      <c r="V5" s="3408" t="s">
        <v>150</v>
      </c>
      <c r="W5" s="3387" t="s">
        <v>151</v>
      </c>
      <c r="X5" s="3408" t="s">
        <v>150</v>
      </c>
      <c r="Y5" s="3387" t="s">
        <v>151</v>
      </c>
      <c r="Z5" s="3408" t="s">
        <v>150</v>
      </c>
      <c r="AA5" s="3387" t="s">
        <v>151</v>
      </c>
      <c r="AB5" s="3408" t="s">
        <v>150</v>
      </c>
      <c r="AC5" s="3388" t="s">
        <v>151</v>
      </c>
      <c r="AD5" s="3384" t="s">
        <v>151</v>
      </c>
      <c r="AE5" s="3384" t="s">
        <v>150</v>
      </c>
      <c r="AF5" s="3385" t="s">
        <v>151</v>
      </c>
      <c r="AG5" s="3385" t="s">
        <v>150</v>
      </c>
      <c r="AH5" s="3388" t="s">
        <v>151</v>
      </c>
    </row>
    <row r="6" spans="1:34" ht="15.75" customHeight="1" x14ac:dyDescent="0.25">
      <c r="A6" s="1667" t="s">
        <v>1075</v>
      </c>
      <c r="B6" s="1793">
        <v>2515</v>
      </c>
      <c r="C6" s="1794">
        <v>0.5045135406218656</v>
      </c>
      <c r="D6" s="1793">
        <v>2470</v>
      </c>
      <c r="E6" s="1794">
        <v>0.4954864593781344</v>
      </c>
      <c r="F6" s="1793">
        <v>4410</v>
      </c>
      <c r="G6" s="1794">
        <v>0.88520971302428253</v>
      </c>
      <c r="H6" s="1793">
        <v>110</v>
      </c>
      <c r="I6" s="1794">
        <v>2.187437286775035E-2</v>
      </c>
      <c r="J6" s="1793">
        <v>465</v>
      </c>
      <c r="K6" s="1794">
        <v>9.2915914107967082E-2</v>
      </c>
      <c r="L6" s="1795">
        <v>4545</v>
      </c>
      <c r="M6" s="1794">
        <v>0.91250250852899861</v>
      </c>
      <c r="N6" s="1795">
        <v>435</v>
      </c>
      <c r="O6" s="1794">
        <v>8.7497491471001401E-2</v>
      </c>
      <c r="P6" s="1796">
        <v>4985</v>
      </c>
      <c r="Q6" s="1797">
        <v>3365</v>
      </c>
      <c r="R6" s="1794">
        <v>0.846830985915493</v>
      </c>
      <c r="S6" s="1797">
        <v>610</v>
      </c>
      <c r="T6" s="1794">
        <v>0.15316901408450703</v>
      </c>
      <c r="U6" s="1798">
        <v>275</v>
      </c>
      <c r="V6" s="1799">
        <v>6.9650490319336178E-2</v>
      </c>
      <c r="W6" s="1798">
        <v>190</v>
      </c>
      <c r="X6" s="1799">
        <v>4.7523258737742019E-2</v>
      </c>
      <c r="Y6" s="1798">
        <v>90</v>
      </c>
      <c r="Z6" s="1799">
        <v>2.2881569021875787E-2</v>
      </c>
      <c r="AA6" s="1798">
        <v>55</v>
      </c>
      <c r="AB6" s="1799">
        <v>1.3326628111641941E-2</v>
      </c>
      <c r="AC6" s="1796">
        <v>3975</v>
      </c>
      <c r="AD6" s="1797">
        <v>325</v>
      </c>
      <c r="AE6" s="1794">
        <v>6.5208667736757625E-2</v>
      </c>
      <c r="AF6" s="1797">
        <v>4660</v>
      </c>
      <c r="AG6" s="1794">
        <v>0.9347913322632424</v>
      </c>
      <c r="AH6" s="1800">
        <v>4985</v>
      </c>
    </row>
    <row r="7" spans="1:34" ht="15.75" customHeight="1" x14ac:dyDescent="0.25">
      <c r="A7" s="1165" t="s">
        <v>1076</v>
      </c>
      <c r="B7" s="1801">
        <v>50</v>
      </c>
      <c r="C7" s="1802">
        <v>0.86206896551724133</v>
      </c>
      <c r="D7" s="1801">
        <v>10</v>
      </c>
      <c r="E7" s="1802">
        <v>0.13793103448275862</v>
      </c>
      <c r="F7" s="1801">
        <v>15</v>
      </c>
      <c r="G7" s="1802">
        <v>0.2413793103448276</v>
      </c>
      <c r="H7" s="1801">
        <v>0</v>
      </c>
      <c r="I7" s="1802">
        <v>0</v>
      </c>
      <c r="J7" s="1801">
        <v>45</v>
      </c>
      <c r="K7" s="1802">
        <v>0.75862068965517238</v>
      </c>
      <c r="L7" s="1803">
        <v>50</v>
      </c>
      <c r="M7" s="1802">
        <v>0.84482758620689657</v>
      </c>
      <c r="N7" s="1803">
        <v>10</v>
      </c>
      <c r="O7" s="1802">
        <v>0.15517241379310345</v>
      </c>
      <c r="P7" s="1804">
        <v>60</v>
      </c>
      <c r="Q7" s="1805">
        <v>10</v>
      </c>
      <c r="R7" s="1806" t="s">
        <v>1089</v>
      </c>
      <c r="S7" s="1805">
        <v>5</v>
      </c>
      <c r="T7" s="1806" t="s">
        <v>1089</v>
      </c>
      <c r="U7" s="1807">
        <v>5</v>
      </c>
      <c r="V7" s="1808" t="s">
        <v>1089</v>
      </c>
      <c r="W7" s="1807">
        <v>0</v>
      </c>
      <c r="X7" s="1808" t="s">
        <v>1089</v>
      </c>
      <c r="Y7" s="1807">
        <v>0</v>
      </c>
      <c r="Z7" s="1808" t="s">
        <v>1089</v>
      </c>
      <c r="AA7" s="1807">
        <v>0</v>
      </c>
      <c r="AB7" s="1808" t="s">
        <v>1089</v>
      </c>
      <c r="AC7" s="1809">
        <v>15</v>
      </c>
      <c r="AD7" s="1805">
        <v>0</v>
      </c>
      <c r="AE7" s="1806">
        <v>0</v>
      </c>
      <c r="AF7" s="1805">
        <v>60</v>
      </c>
      <c r="AG7" s="1806">
        <v>1</v>
      </c>
      <c r="AH7" s="1810">
        <v>60</v>
      </c>
    </row>
    <row r="8" spans="1:34" ht="15.75" customHeight="1" x14ac:dyDescent="0.25">
      <c r="A8" s="1173" t="s">
        <v>1077</v>
      </c>
      <c r="B8" s="1793">
        <v>410</v>
      </c>
      <c r="C8" s="1811">
        <v>0.50060901339829478</v>
      </c>
      <c r="D8" s="1793">
        <v>410</v>
      </c>
      <c r="E8" s="1811">
        <v>0.49939098660170522</v>
      </c>
      <c r="F8" s="1793">
        <v>690</v>
      </c>
      <c r="G8" s="1794">
        <v>0.84024390243902436</v>
      </c>
      <c r="H8" s="1793">
        <v>10</v>
      </c>
      <c r="I8" s="1794">
        <v>1.4634146341463415E-2</v>
      </c>
      <c r="J8" s="1793">
        <v>120</v>
      </c>
      <c r="K8" s="1794">
        <v>0.14512195121951219</v>
      </c>
      <c r="L8" s="1795">
        <v>725</v>
      </c>
      <c r="M8" s="1794">
        <v>0.88306942752740558</v>
      </c>
      <c r="N8" s="1795">
        <v>95</v>
      </c>
      <c r="O8" s="1794">
        <v>0.11693057247259439</v>
      </c>
      <c r="P8" s="1796">
        <v>820</v>
      </c>
      <c r="Q8" s="1812">
        <v>530</v>
      </c>
      <c r="R8" s="1811">
        <v>0.85993485342019549</v>
      </c>
      <c r="S8" s="1812">
        <v>85</v>
      </c>
      <c r="T8" s="1811">
        <v>0.14006514657980457</v>
      </c>
      <c r="U8" s="1813">
        <v>30</v>
      </c>
      <c r="V8" s="1814">
        <v>4.8859934853420196E-2</v>
      </c>
      <c r="W8" s="1813">
        <v>30</v>
      </c>
      <c r="X8" s="1814">
        <v>5.2117263843648211E-2</v>
      </c>
      <c r="Y8" s="1813">
        <v>15</v>
      </c>
      <c r="Z8" s="1814">
        <v>2.6058631921824105E-2</v>
      </c>
      <c r="AA8" s="1813">
        <v>10</v>
      </c>
      <c r="AB8" s="1814">
        <v>1.3029315960912053E-2</v>
      </c>
      <c r="AC8" s="1815">
        <v>615</v>
      </c>
      <c r="AD8" s="1812">
        <v>55</v>
      </c>
      <c r="AE8" s="1811">
        <v>6.4555420219244819E-2</v>
      </c>
      <c r="AF8" s="1812">
        <v>770</v>
      </c>
      <c r="AG8" s="1811">
        <v>0.93544457978075513</v>
      </c>
      <c r="AH8" s="1800">
        <v>820</v>
      </c>
    </row>
    <row r="9" spans="1:34" ht="15.75" customHeight="1" x14ac:dyDescent="0.25">
      <c r="A9" s="1177" t="s">
        <v>1078</v>
      </c>
      <c r="B9" s="1801">
        <v>275</v>
      </c>
      <c r="C9" s="1806">
        <v>0.43601895734597157</v>
      </c>
      <c r="D9" s="1801">
        <v>355</v>
      </c>
      <c r="E9" s="1806">
        <v>0.56398104265402849</v>
      </c>
      <c r="F9" s="1801">
        <v>555</v>
      </c>
      <c r="G9" s="1802">
        <v>0.8799368088467614</v>
      </c>
      <c r="H9" s="1801">
        <v>15</v>
      </c>
      <c r="I9" s="1802">
        <v>2.5276461295418641E-2</v>
      </c>
      <c r="J9" s="1801">
        <v>60</v>
      </c>
      <c r="K9" s="1802">
        <v>9.4786729857819899E-2</v>
      </c>
      <c r="L9" s="1803">
        <v>565</v>
      </c>
      <c r="M9" s="1802">
        <v>0.89257503949447081</v>
      </c>
      <c r="N9" s="1803">
        <v>70</v>
      </c>
      <c r="O9" s="1802">
        <v>0.10742496050552923</v>
      </c>
      <c r="P9" s="1804">
        <v>635</v>
      </c>
      <c r="Q9" s="1816">
        <v>395</v>
      </c>
      <c r="R9" s="1806">
        <v>0.77755905511811019</v>
      </c>
      <c r="S9" s="1816">
        <v>115</v>
      </c>
      <c r="T9" s="1806">
        <v>0.22244094488188976</v>
      </c>
      <c r="U9" s="1807">
        <v>35</v>
      </c>
      <c r="V9" s="1808">
        <v>7.0866141732283464E-2</v>
      </c>
      <c r="W9" s="1807">
        <v>40</v>
      </c>
      <c r="X9" s="1808">
        <v>7.6771653543307089E-2</v>
      </c>
      <c r="Y9" s="1807">
        <v>15</v>
      </c>
      <c r="Z9" s="1808">
        <v>3.3464566929133861E-2</v>
      </c>
      <c r="AA9" s="1807">
        <v>20</v>
      </c>
      <c r="AB9" s="1808">
        <v>4.1338582677165357E-2</v>
      </c>
      <c r="AC9" s="1809">
        <v>510</v>
      </c>
      <c r="AD9" s="1816">
        <v>40</v>
      </c>
      <c r="AE9" s="1806">
        <v>6.4770932069510262E-2</v>
      </c>
      <c r="AF9" s="1816">
        <v>590</v>
      </c>
      <c r="AG9" s="1806">
        <v>0.93522906793048977</v>
      </c>
      <c r="AH9" s="1810">
        <v>635</v>
      </c>
    </row>
    <row r="10" spans="1:34" ht="15.75" customHeight="1" x14ac:dyDescent="0.25">
      <c r="A10" s="1173" t="s">
        <v>1079</v>
      </c>
      <c r="B10" s="1793">
        <v>560</v>
      </c>
      <c r="C10" s="1811">
        <v>0.47377326565143824</v>
      </c>
      <c r="D10" s="1793">
        <v>620</v>
      </c>
      <c r="E10" s="1811">
        <v>0.52622673434856171</v>
      </c>
      <c r="F10" s="1793">
        <v>1060</v>
      </c>
      <c r="G10" s="1794">
        <v>0.89847715736040612</v>
      </c>
      <c r="H10" s="1793">
        <v>30</v>
      </c>
      <c r="I10" s="1794">
        <v>2.5380710659898477E-2</v>
      </c>
      <c r="J10" s="1793">
        <v>90</v>
      </c>
      <c r="K10" s="1794">
        <v>7.6142131979695438E-2</v>
      </c>
      <c r="L10" s="1795">
        <v>1105</v>
      </c>
      <c r="M10" s="1794">
        <v>0.93654822335025378</v>
      </c>
      <c r="N10" s="1795">
        <v>75</v>
      </c>
      <c r="O10" s="1794">
        <v>6.3451776649746189E-2</v>
      </c>
      <c r="P10" s="1796">
        <v>1180</v>
      </c>
      <c r="Q10" s="1812">
        <v>850</v>
      </c>
      <c r="R10" s="1811">
        <v>0.86354378818737276</v>
      </c>
      <c r="S10" s="1812">
        <v>135</v>
      </c>
      <c r="T10" s="1811">
        <v>0.13645621181262729</v>
      </c>
      <c r="U10" s="1813">
        <v>70</v>
      </c>
      <c r="V10" s="1814">
        <v>7.2227873855544258E-2</v>
      </c>
      <c r="W10" s="1813">
        <v>35</v>
      </c>
      <c r="X10" s="1814">
        <v>3.7639877924720247E-2</v>
      </c>
      <c r="Y10" s="1813">
        <v>25</v>
      </c>
      <c r="Z10" s="1814">
        <v>2.5432349949135302E-2</v>
      </c>
      <c r="AA10" s="1813">
        <v>0</v>
      </c>
      <c r="AB10" s="1814">
        <v>2.0345879959308239E-3</v>
      </c>
      <c r="AC10" s="1815">
        <v>985</v>
      </c>
      <c r="AD10" s="1812">
        <v>95</v>
      </c>
      <c r="AE10" s="1811">
        <v>8.037225042301184E-2</v>
      </c>
      <c r="AF10" s="1812">
        <v>1085</v>
      </c>
      <c r="AG10" s="1811">
        <v>0.91962774957698812</v>
      </c>
      <c r="AH10" s="1800">
        <v>1180</v>
      </c>
    </row>
    <row r="11" spans="1:34" ht="15.75" customHeight="1" x14ac:dyDescent="0.25">
      <c r="A11" s="1177" t="s">
        <v>1080</v>
      </c>
      <c r="B11" s="1801">
        <v>450</v>
      </c>
      <c r="C11" s="1806">
        <v>0.90322580645161288</v>
      </c>
      <c r="D11" s="1801">
        <v>50</v>
      </c>
      <c r="E11" s="1806">
        <v>9.6774193548387094E-2</v>
      </c>
      <c r="F11" s="1801">
        <v>450</v>
      </c>
      <c r="G11" s="1802">
        <v>0.90140845070422537</v>
      </c>
      <c r="H11" s="1801">
        <v>5</v>
      </c>
      <c r="I11" s="1802">
        <v>1.4084507042253521E-2</v>
      </c>
      <c r="J11" s="1801">
        <v>40</v>
      </c>
      <c r="K11" s="1802">
        <v>8.4507042253521125E-2</v>
      </c>
      <c r="L11" s="1803">
        <v>465</v>
      </c>
      <c r="M11" s="1802">
        <v>0.93737373737373741</v>
      </c>
      <c r="N11" s="1803">
        <v>30</v>
      </c>
      <c r="O11" s="1802">
        <v>6.2626262626262627E-2</v>
      </c>
      <c r="P11" s="1804">
        <v>495</v>
      </c>
      <c r="Q11" s="1816">
        <v>280</v>
      </c>
      <c r="R11" s="1806">
        <v>0.83431952662721898</v>
      </c>
      <c r="S11" s="1816">
        <v>55</v>
      </c>
      <c r="T11" s="1806">
        <v>0.16568047337278108</v>
      </c>
      <c r="U11" s="1807">
        <v>30</v>
      </c>
      <c r="V11" s="1808">
        <v>9.1715976331360943E-2</v>
      </c>
      <c r="W11" s="1807">
        <v>15</v>
      </c>
      <c r="X11" s="1808">
        <v>4.142011834319527E-2</v>
      </c>
      <c r="Y11" s="1807">
        <v>10</v>
      </c>
      <c r="Z11" s="1808">
        <v>2.3668639053254437E-2</v>
      </c>
      <c r="AA11" s="1807">
        <v>5</v>
      </c>
      <c r="AB11" s="1808">
        <v>8.8757396449704144E-3</v>
      </c>
      <c r="AC11" s="1809">
        <v>340</v>
      </c>
      <c r="AD11" s="1816">
        <v>20</v>
      </c>
      <c r="AE11" s="1806">
        <v>3.8306451612903226E-2</v>
      </c>
      <c r="AF11" s="1816">
        <v>475</v>
      </c>
      <c r="AG11" s="1806">
        <v>0.96169354838709675</v>
      </c>
      <c r="AH11" s="1810">
        <v>495</v>
      </c>
    </row>
    <row r="12" spans="1:34" ht="15.75" customHeight="1" x14ac:dyDescent="0.25">
      <c r="A12" s="1173" t="s">
        <v>1081</v>
      </c>
      <c r="B12" s="1793">
        <v>10</v>
      </c>
      <c r="C12" s="1811">
        <v>0.34482758620689657</v>
      </c>
      <c r="D12" s="1793">
        <v>20</v>
      </c>
      <c r="E12" s="1811">
        <v>0.65517241379310343</v>
      </c>
      <c r="F12" s="1793">
        <v>25</v>
      </c>
      <c r="G12" s="1794">
        <v>0.89655172413793105</v>
      </c>
      <c r="H12" s="1793">
        <v>0</v>
      </c>
      <c r="I12" s="1794">
        <v>3.4482758620689655E-2</v>
      </c>
      <c r="J12" s="1793">
        <v>0</v>
      </c>
      <c r="K12" s="1794">
        <v>6.8965517241379309E-2</v>
      </c>
      <c r="L12" s="1795">
        <v>30</v>
      </c>
      <c r="M12" s="1794">
        <v>0.96551724137931039</v>
      </c>
      <c r="N12" s="1795">
        <v>0</v>
      </c>
      <c r="O12" s="1794">
        <v>3.4482758620689655E-2</v>
      </c>
      <c r="P12" s="1796">
        <v>30</v>
      </c>
      <c r="Q12" s="1812">
        <v>20</v>
      </c>
      <c r="R12" s="1811">
        <v>0.875</v>
      </c>
      <c r="S12" s="1812">
        <v>5</v>
      </c>
      <c r="T12" s="1811">
        <v>0.125</v>
      </c>
      <c r="U12" s="1813">
        <v>0</v>
      </c>
      <c r="V12" s="1814">
        <v>4.1666666666666664E-2</v>
      </c>
      <c r="W12" s="1813">
        <v>0</v>
      </c>
      <c r="X12" s="1814">
        <v>0</v>
      </c>
      <c r="Y12" s="1813">
        <v>0</v>
      </c>
      <c r="Z12" s="1814">
        <v>8.3333333333333329E-2</v>
      </c>
      <c r="AA12" s="1813">
        <v>0</v>
      </c>
      <c r="AB12" s="1814">
        <v>0</v>
      </c>
      <c r="AC12" s="1815">
        <v>25</v>
      </c>
      <c r="AD12" s="1812">
        <v>5</v>
      </c>
      <c r="AE12" s="1811">
        <v>0.13793103448275862</v>
      </c>
      <c r="AF12" s="1812">
        <v>25</v>
      </c>
      <c r="AG12" s="1811">
        <v>0.86206896551724133</v>
      </c>
      <c r="AH12" s="1800">
        <v>30</v>
      </c>
    </row>
    <row r="13" spans="1:34" ht="15.75" customHeight="1" x14ac:dyDescent="0.25">
      <c r="A13" s="1177" t="s">
        <v>1082</v>
      </c>
      <c r="B13" s="1801">
        <v>595</v>
      </c>
      <c r="C13" s="1806">
        <v>0.41429562803608605</v>
      </c>
      <c r="D13" s="1801">
        <v>845</v>
      </c>
      <c r="E13" s="1806">
        <v>0.58570437196391389</v>
      </c>
      <c r="F13" s="1801">
        <v>1330</v>
      </c>
      <c r="G13" s="1802">
        <v>0.9243055555555556</v>
      </c>
      <c r="H13" s="1801">
        <v>35</v>
      </c>
      <c r="I13" s="1802">
        <v>2.5000000000000001E-2</v>
      </c>
      <c r="J13" s="1801">
        <v>75</v>
      </c>
      <c r="K13" s="1802">
        <v>5.0694444444444445E-2</v>
      </c>
      <c r="L13" s="1803">
        <v>1335</v>
      </c>
      <c r="M13" s="1802">
        <v>0.92777777777777781</v>
      </c>
      <c r="N13" s="1803">
        <v>105</v>
      </c>
      <c r="O13" s="1802">
        <v>7.2222222222222215E-2</v>
      </c>
      <c r="P13" s="1804">
        <v>1440</v>
      </c>
      <c r="Q13" s="1816">
        <v>1085</v>
      </c>
      <c r="R13" s="1806">
        <v>0.88048780487804879</v>
      </c>
      <c r="S13" s="1816">
        <v>145</v>
      </c>
      <c r="T13" s="1806">
        <v>0.11951219512195121</v>
      </c>
      <c r="U13" s="1807">
        <v>65</v>
      </c>
      <c r="V13" s="1808">
        <v>5.3702196908055333E-2</v>
      </c>
      <c r="W13" s="1807">
        <v>50</v>
      </c>
      <c r="X13" s="1808">
        <v>4.231082180634662E-2</v>
      </c>
      <c r="Y13" s="1807">
        <v>15</v>
      </c>
      <c r="Z13" s="1808">
        <v>1.3832384052074858E-2</v>
      </c>
      <c r="AA13" s="1807">
        <v>10</v>
      </c>
      <c r="AB13" s="1808">
        <v>8.9503661513425543E-3</v>
      </c>
      <c r="AC13" s="1809">
        <v>1230</v>
      </c>
      <c r="AD13" s="1816">
        <v>90</v>
      </c>
      <c r="AE13" s="1806">
        <v>6.1762664816099933E-2</v>
      </c>
      <c r="AF13" s="1816">
        <v>1350</v>
      </c>
      <c r="AG13" s="1806">
        <v>0.93823733518390007</v>
      </c>
      <c r="AH13" s="1810">
        <v>1440</v>
      </c>
    </row>
    <row r="14" spans="1:34" ht="15.75" customHeight="1" x14ac:dyDescent="0.25">
      <c r="A14" s="1173" t="s">
        <v>1083</v>
      </c>
      <c r="B14" s="1793">
        <v>45</v>
      </c>
      <c r="C14" s="1811">
        <v>0.40566037735849059</v>
      </c>
      <c r="D14" s="1793">
        <v>65</v>
      </c>
      <c r="E14" s="1811">
        <v>0.59433962264150941</v>
      </c>
      <c r="F14" s="1793">
        <v>100</v>
      </c>
      <c r="G14" s="1794">
        <v>0.93396226415094341</v>
      </c>
      <c r="H14" s="1793">
        <v>5</v>
      </c>
      <c r="I14" s="1794">
        <v>2.8301886792452831E-2</v>
      </c>
      <c r="J14" s="1793">
        <v>5</v>
      </c>
      <c r="K14" s="1794">
        <v>3.7735849056603772E-2</v>
      </c>
      <c r="L14" s="1795">
        <v>95</v>
      </c>
      <c r="M14" s="1794">
        <v>0.92380952380952386</v>
      </c>
      <c r="N14" s="1795">
        <v>10</v>
      </c>
      <c r="O14" s="1794">
        <v>7.6190476190476197E-2</v>
      </c>
      <c r="P14" s="1796">
        <v>105</v>
      </c>
      <c r="Q14" s="1812">
        <v>80</v>
      </c>
      <c r="R14" s="1811">
        <v>0.87096774193548387</v>
      </c>
      <c r="S14" s="1812">
        <v>10</v>
      </c>
      <c r="T14" s="1811">
        <v>0.12903225806451613</v>
      </c>
      <c r="U14" s="1813">
        <v>5</v>
      </c>
      <c r="V14" s="1814">
        <v>7.4468085106382975E-2</v>
      </c>
      <c r="W14" s="1813">
        <v>0</v>
      </c>
      <c r="X14" s="1814">
        <v>2.1276595744680851E-2</v>
      </c>
      <c r="Y14" s="1813">
        <v>0</v>
      </c>
      <c r="Z14" s="1814">
        <v>2.1276595744680851E-2</v>
      </c>
      <c r="AA14" s="1813">
        <v>0</v>
      </c>
      <c r="AB14" s="1814">
        <v>2.1276595744680851E-2</v>
      </c>
      <c r="AC14" s="1815">
        <v>95</v>
      </c>
      <c r="AD14" s="1812">
        <v>10</v>
      </c>
      <c r="AE14" s="1811">
        <v>8.5714285714285715E-2</v>
      </c>
      <c r="AF14" s="1812">
        <v>95</v>
      </c>
      <c r="AG14" s="1811">
        <v>0.91428571428571426</v>
      </c>
      <c r="AH14" s="1800">
        <v>105</v>
      </c>
    </row>
    <row r="15" spans="1:34" ht="15.75" customHeight="1" x14ac:dyDescent="0.25">
      <c r="A15" s="1177" t="s">
        <v>1084</v>
      </c>
      <c r="B15" s="1801">
        <v>115</v>
      </c>
      <c r="C15" s="1806">
        <v>0.61578947368421055</v>
      </c>
      <c r="D15" s="1801">
        <v>75</v>
      </c>
      <c r="E15" s="1806">
        <v>0.38421052631578945</v>
      </c>
      <c r="F15" s="1801">
        <v>155</v>
      </c>
      <c r="G15" s="1802">
        <v>0.8306878306878307</v>
      </c>
      <c r="H15" s="1801">
        <v>5</v>
      </c>
      <c r="I15" s="1802">
        <v>1.5873015873015872E-2</v>
      </c>
      <c r="J15" s="1801">
        <v>30</v>
      </c>
      <c r="K15" s="1802">
        <v>0.15343915343915343</v>
      </c>
      <c r="L15" s="1803">
        <v>150</v>
      </c>
      <c r="M15" s="1802">
        <v>0.8</v>
      </c>
      <c r="N15" s="1803">
        <v>40</v>
      </c>
      <c r="O15" s="1802">
        <v>0.2</v>
      </c>
      <c r="P15" s="1804">
        <v>190</v>
      </c>
      <c r="Q15" s="1816">
        <v>95</v>
      </c>
      <c r="R15" s="1806">
        <v>0.65517241379310343</v>
      </c>
      <c r="S15" s="1816">
        <v>50</v>
      </c>
      <c r="T15" s="1806">
        <v>0.34482758620689657</v>
      </c>
      <c r="U15" s="1807">
        <v>30</v>
      </c>
      <c r="V15" s="1808">
        <v>0.19310344827586207</v>
      </c>
      <c r="W15" s="1807">
        <v>15</v>
      </c>
      <c r="X15" s="1808">
        <v>8.9655172413793102E-2</v>
      </c>
      <c r="Y15" s="1807">
        <v>5</v>
      </c>
      <c r="Z15" s="1808">
        <v>2.7586206896551724E-2</v>
      </c>
      <c r="AA15" s="1807">
        <v>5</v>
      </c>
      <c r="AB15" s="1808">
        <v>3.4482758620689655E-2</v>
      </c>
      <c r="AC15" s="1809">
        <v>145</v>
      </c>
      <c r="AD15" s="1816">
        <v>15</v>
      </c>
      <c r="AE15" s="1806">
        <v>7.3684210526315783E-2</v>
      </c>
      <c r="AF15" s="1816">
        <v>175</v>
      </c>
      <c r="AG15" s="1806">
        <v>0.9263157894736842</v>
      </c>
      <c r="AH15" s="1810">
        <v>190</v>
      </c>
    </row>
    <row r="16" spans="1:34" ht="15.75" customHeight="1" x14ac:dyDescent="0.25">
      <c r="A16" s="1184" t="s">
        <v>1085</v>
      </c>
      <c r="B16" s="1793">
        <v>5</v>
      </c>
      <c r="C16" s="1811">
        <v>0.10344827586206896</v>
      </c>
      <c r="D16" s="1793">
        <v>25</v>
      </c>
      <c r="E16" s="1811">
        <v>0.89655172413793105</v>
      </c>
      <c r="F16" s="1793">
        <v>30</v>
      </c>
      <c r="G16" s="1794">
        <v>0.96551724137931039</v>
      </c>
      <c r="H16" s="1793">
        <v>0</v>
      </c>
      <c r="I16" s="1794">
        <v>3.4482758620689655E-2</v>
      </c>
      <c r="J16" s="1793">
        <v>0</v>
      </c>
      <c r="K16" s="1794">
        <v>0</v>
      </c>
      <c r="L16" s="1795">
        <v>25</v>
      </c>
      <c r="M16" s="1794">
        <v>0.8</v>
      </c>
      <c r="N16" s="1795">
        <v>5</v>
      </c>
      <c r="O16" s="1794">
        <v>0.2</v>
      </c>
      <c r="P16" s="1796">
        <v>30</v>
      </c>
      <c r="Q16" s="1817">
        <v>25</v>
      </c>
      <c r="R16" s="1811">
        <v>0.9285714285714286</v>
      </c>
      <c r="S16" s="1817">
        <v>0</v>
      </c>
      <c r="T16" s="1811">
        <v>7.1428571428571425E-2</v>
      </c>
      <c r="U16" s="1813">
        <v>0</v>
      </c>
      <c r="V16" s="1814">
        <v>3.5714285714285712E-2</v>
      </c>
      <c r="W16" s="1813">
        <v>0</v>
      </c>
      <c r="X16" s="1814">
        <v>0</v>
      </c>
      <c r="Y16" s="1813">
        <v>0</v>
      </c>
      <c r="Z16" s="1814">
        <v>0</v>
      </c>
      <c r="AA16" s="1813">
        <v>0</v>
      </c>
      <c r="AB16" s="1814">
        <v>3.5714285714285712E-2</v>
      </c>
      <c r="AC16" s="1815">
        <v>30</v>
      </c>
      <c r="AD16" s="1817">
        <v>0</v>
      </c>
      <c r="AE16" s="1811">
        <v>3.4482758620689655E-2</v>
      </c>
      <c r="AF16" s="1817">
        <v>30</v>
      </c>
      <c r="AG16" s="1811">
        <v>0.96551724137931039</v>
      </c>
      <c r="AH16" s="1800">
        <v>30</v>
      </c>
    </row>
    <row r="17" spans="1:34" ht="15.75" customHeight="1" x14ac:dyDescent="0.25">
      <c r="A17" s="1684" t="s">
        <v>1086</v>
      </c>
      <c r="B17" s="1801">
        <v>650</v>
      </c>
      <c r="C17" s="1802">
        <v>0.6707946336429309</v>
      </c>
      <c r="D17" s="1801">
        <v>320</v>
      </c>
      <c r="E17" s="1802">
        <v>0.32920536635706915</v>
      </c>
      <c r="F17" s="1801">
        <v>725</v>
      </c>
      <c r="G17" s="1802">
        <v>0.74536082474226806</v>
      </c>
      <c r="H17" s="1801">
        <v>30</v>
      </c>
      <c r="I17" s="1802">
        <v>3.0927835051546393E-2</v>
      </c>
      <c r="J17" s="1801">
        <v>215</v>
      </c>
      <c r="K17" s="1802">
        <v>0.22371134020618558</v>
      </c>
      <c r="L17" s="1803">
        <v>845</v>
      </c>
      <c r="M17" s="1802">
        <v>0.86907216494845363</v>
      </c>
      <c r="N17" s="1803">
        <v>125</v>
      </c>
      <c r="O17" s="1802">
        <v>0.1309278350515464</v>
      </c>
      <c r="P17" s="1804">
        <v>970</v>
      </c>
      <c r="Q17" s="1818">
        <v>630</v>
      </c>
      <c r="R17" s="1802">
        <v>0.92625368731563418</v>
      </c>
      <c r="S17" s="1818">
        <v>50</v>
      </c>
      <c r="T17" s="1802">
        <v>7.3746312684365781E-2</v>
      </c>
      <c r="U17" s="1819">
        <v>15</v>
      </c>
      <c r="V17" s="1820">
        <v>2.3529411764705882E-2</v>
      </c>
      <c r="W17" s="1819">
        <v>15</v>
      </c>
      <c r="X17" s="1820">
        <v>2.5000000000000001E-2</v>
      </c>
      <c r="Y17" s="1819">
        <v>20</v>
      </c>
      <c r="Z17" s="1820">
        <v>2.6470588235294117E-2</v>
      </c>
      <c r="AA17" s="1819">
        <v>0</v>
      </c>
      <c r="AB17" s="1820">
        <v>1.4705882352941176E-3</v>
      </c>
      <c r="AC17" s="1804">
        <v>680</v>
      </c>
      <c r="AD17" s="1818">
        <v>110</v>
      </c>
      <c r="AE17" s="1802">
        <v>0.11122554067971163</v>
      </c>
      <c r="AF17" s="1818">
        <v>865</v>
      </c>
      <c r="AG17" s="1802">
        <v>0.88877445932028831</v>
      </c>
      <c r="AH17" s="1810">
        <v>970</v>
      </c>
    </row>
    <row r="18" spans="1:34" ht="15.75" customHeight="1" x14ac:dyDescent="0.25">
      <c r="A18" s="1173" t="s">
        <v>1087</v>
      </c>
      <c r="B18" s="1793">
        <v>0</v>
      </c>
      <c r="C18" s="1811">
        <v>0</v>
      </c>
      <c r="D18" s="1793">
        <v>95</v>
      </c>
      <c r="E18" s="1811">
        <v>1</v>
      </c>
      <c r="F18" s="1793">
        <v>95</v>
      </c>
      <c r="G18" s="1794">
        <v>1</v>
      </c>
      <c r="H18" s="1793">
        <v>0</v>
      </c>
      <c r="I18" s="1794">
        <v>0</v>
      </c>
      <c r="J18" s="1793">
        <v>0</v>
      </c>
      <c r="K18" s="1794">
        <v>0</v>
      </c>
      <c r="L18" s="1795">
        <v>85</v>
      </c>
      <c r="M18" s="1794">
        <v>0.91578947368421049</v>
      </c>
      <c r="N18" s="1795">
        <v>10</v>
      </c>
      <c r="O18" s="1794">
        <v>8.4210526315789472E-2</v>
      </c>
      <c r="P18" s="1796">
        <v>95</v>
      </c>
      <c r="Q18" s="1812">
        <v>90</v>
      </c>
      <c r="R18" s="1811">
        <v>0.96808510638297873</v>
      </c>
      <c r="S18" s="1812">
        <v>5</v>
      </c>
      <c r="T18" s="1811">
        <v>3.1914893617021274E-2</v>
      </c>
      <c r="U18" s="1813">
        <v>0</v>
      </c>
      <c r="V18" s="1814">
        <v>2.1276595744680851E-2</v>
      </c>
      <c r="W18" s="1813">
        <v>0</v>
      </c>
      <c r="X18" s="1814">
        <v>0</v>
      </c>
      <c r="Y18" s="1813">
        <v>0</v>
      </c>
      <c r="Z18" s="1814">
        <v>1.0638297872340425E-2</v>
      </c>
      <c r="AA18" s="1813">
        <v>0</v>
      </c>
      <c r="AB18" s="1814">
        <v>0</v>
      </c>
      <c r="AC18" s="1815">
        <v>95</v>
      </c>
      <c r="AD18" s="1812">
        <v>0</v>
      </c>
      <c r="AE18" s="1811">
        <v>1.0526315789473684E-2</v>
      </c>
      <c r="AF18" s="1812">
        <v>95</v>
      </c>
      <c r="AG18" s="1811">
        <v>0.98947368421052628</v>
      </c>
      <c r="AH18" s="1800">
        <v>95</v>
      </c>
    </row>
    <row r="19" spans="1:34" ht="15.75" customHeight="1" x14ac:dyDescent="0.25">
      <c r="A19" s="1177" t="s">
        <v>1088</v>
      </c>
      <c r="B19" s="1821">
        <v>0</v>
      </c>
      <c r="C19" s="1806" t="s">
        <v>1089</v>
      </c>
      <c r="D19" s="1821">
        <v>0</v>
      </c>
      <c r="E19" s="1806" t="s">
        <v>1089</v>
      </c>
      <c r="F19" s="1801">
        <v>0</v>
      </c>
      <c r="G19" s="1802" t="s">
        <v>1089</v>
      </c>
      <c r="H19" s="1801">
        <v>0</v>
      </c>
      <c r="I19" s="1802" t="s">
        <v>1089</v>
      </c>
      <c r="J19" s="1801">
        <v>0</v>
      </c>
      <c r="K19" s="1802" t="s">
        <v>1089</v>
      </c>
      <c r="L19" s="1803">
        <v>0</v>
      </c>
      <c r="M19" s="1802" t="s">
        <v>1089</v>
      </c>
      <c r="N19" s="1803">
        <v>0</v>
      </c>
      <c r="O19" s="1802" t="s">
        <v>1089</v>
      </c>
      <c r="P19" s="1804">
        <v>0</v>
      </c>
      <c r="Q19" s="1816">
        <v>0</v>
      </c>
      <c r="R19" s="1806" t="s">
        <v>1089</v>
      </c>
      <c r="S19" s="1816">
        <v>0</v>
      </c>
      <c r="T19" s="1806" t="s">
        <v>1089</v>
      </c>
      <c r="U19" s="1807">
        <v>0</v>
      </c>
      <c r="V19" s="1808" t="s">
        <v>1089</v>
      </c>
      <c r="W19" s="1807">
        <v>0</v>
      </c>
      <c r="X19" s="1808" t="s">
        <v>1089</v>
      </c>
      <c r="Y19" s="1807">
        <v>0</v>
      </c>
      <c r="Z19" s="1808" t="s">
        <v>1089</v>
      </c>
      <c r="AA19" s="1807">
        <v>0</v>
      </c>
      <c r="AB19" s="1808" t="s">
        <v>1089</v>
      </c>
      <c r="AC19" s="1809">
        <v>0</v>
      </c>
      <c r="AD19" s="1816">
        <v>0</v>
      </c>
      <c r="AE19" s="1806" t="s">
        <v>1089</v>
      </c>
      <c r="AF19" s="1816">
        <v>0</v>
      </c>
      <c r="AG19" s="1806" t="s">
        <v>1089</v>
      </c>
      <c r="AH19" s="1810">
        <v>0</v>
      </c>
    </row>
    <row r="20" spans="1:34" ht="15.75" customHeight="1" x14ac:dyDescent="0.25">
      <c r="A20" s="1173" t="s">
        <v>1090</v>
      </c>
      <c r="B20" s="1822">
        <v>5</v>
      </c>
      <c r="C20" s="1811" t="s">
        <v>1089</v>
      </c>
      <c r="D20" s="1822">
        <v>0</v>
      </c>
      <c r="E20" s="1811" t="s">
        <v>1089</v>
      </c>
      <c r="F20" s="1793">
        <v>5</v>
      </c>
      <c r="G20" s="1794" t="s">
        <v>1089</v>
      </c>
      <c r="H20" s="1793">
        <v>0</v>
      </c>
      <c r="I20" s="1794" t="s">
        <v>1089</v>
      </c>
      <c r="J20" s="1793">
        <v>0</v>
      </c>
      <c r="K20" s="1794" t="s">
        <v>1089</v>
      </c>
      <c r="L20" s="1795">
        <v>0</v>
      </c>
      <c r="M20" s="1794" t="s">
        <v>1089</v>
      </c>
      <c r="N20" s="1795">
        <v>5</v>
      </c>
      <c r="O20" s="1794" t="s">
        <v>1089</v>
      </c>
      <c r="P20" s="1796">
        <v>5</v>
      </c>
      <c r="Q20" s="1812">
        <v>5</v>
      </c>
      <c r="R20" s="1811" t="s">
        <v>1089</v>
      </c>
      <c r="S20" s="1812">
        <v>0</v>
      </c>
      <c r="T20" s="1811" t="s">
        <v>1089</v>
      </c>
      <c r="U20" s="1813">
        <v>0</v>
      </c>
      <c r="V20" s="1814" t="s">
        <v>1089</v>
      </c>
      <c r="W20" s="1813">
        <v>0</v>
      </c>
      <c r="X20" s="1814" t="s">
        <v>1089</v>
      </c>
      <c r="Y20" s="1813">
        <v>0</v>
      </c>
      <c r="Z20" s="1814" t="s">
        <v>1089</v>
      </c>
      <c r="AA20" s="1813">
        <v>0</v>
      </c>
      <c r="AB20" s="1814" t="s">
        <v>1089</v>
      </c>
      <c r="AC20" s="1815">
        <v>5</v>
      </c>
      <c r="AD20" s="1812">
        <v>0</v>
      </c>
      <c r="AE20" s="1811" t="s">
        <v>1089</v>
      </c>
      <c r="AF20" s="1812">
        <v>0</v>
      </c>
      <c r="AG20" s="1811" t="s">
        <v>1089</v>
      </c>
      <c r="AH20" s="1800">
        <v>5</v>
      </c>
    </row>
    <row r="21" spans="1:34" ht="15.75" customHeight="1" x14ac:dyDescent="0.25">
      <c r="A21" s="1177" t="s">
        <v>1091</v>
      </c>
      <c r="B21" s="1801">
        <v>20</v>
      </c>
      <c r="C21" s="1806" t="s">
        <v>1089</v>
      </c>
      <c r="D21" s="1801">
        <v>0</v>
      </c>
      <c r="E21" s="1806" t="s">
        <v>1089</v>
      </c>
      <c r="F21" s="1801">
        <v>10</v>
      </c>
      <c r="G21" s="1802" t="s">
        <v>1089</v>
      </c>
      <c r="H21" s="1801">
        <v>5</v>
      </c>
      <c r="I21" s="1802" t="s">
        <v>1089</v>
      </c>
      <c r="J21" s="1801">
        <v>5</v>
      </c>
      <c r="K21" s="1802" t="s">
        <v>1089</v>
      </c>
      <c r="L21" s="1803">
        <v>10</v>
      </c>
      <c r="M21" s="1802" t="s">
        <v>1089</v>
      </c>
      <c r="N21" s="1803">
        <v>10</v>
      </c>
      <c r="O21" s="1802" t="s">
        <v>1089</v>
      </c>
      <c r="P21" s="1804">
        <v>20</v>
      </c>
      <c r="Q21" s="1816">
        <v>5</v>
      </c>
      <c r="R21" s="1806" t="s">
        <v>1089</v>
      </c>
      <c r="S21" s="1816">
        <v>5</v>
      </c>
      <c r="T21" s="1806" t="s">
        <v>1089</v>
      </c>
      <c r="U21" s="1807">
        <v>0</v>
      </c>
      <c r="V21" s="1808" t="s">
        <v>1089</v>
      </c>
      <c r="W21" s="1807">
        <v>0</v>
      </c>
      <c r="X21" s="1808" t="s">
        <v>1089</v>
      </c>
      <c r="Y21" s="1807">
        <v>0</v>
      </c>
      <c r="Z21" s="1808" t="s">
        <v>1089</v>
      </c>
      <c r="AA21" s="1807">
        <v>0</v>
      </c>
      <c r="AB21" s="1808" t="s">
        <v>1089</v>
      </c>
      <c r="AC21" s="1809">
        <v>10</v>
      </c>
      <c r="AD21" s="1816">
        <v>0</v>
      </c>
      <c r="AE21" s="1806" t="s">
        <v>1089</v>
      </c>
      <c r="AF21" s="1816">
        <v>15</v>
      </c>
      <c r="AG21" s="1806" t="s">
        <v>1089</v>
      </c>
      <c r="AH21" s="1810">
        <v>20</v>
      </c>
    </row>
    <row r="22" spans="1:34" ht="15.75" customHeight="1" x14ac:dyDescent="0.25">
      <c r="A22" s="1173" t="s">
        <v>1092</v>
      </c>
      <c r="B22" s="1793">
        <v>25</v>
      </c>
      <c r="C22" s="1811">
        <v>0.61904761904761907</v>
      </c>
      <c r="D22" s="1793">
        <v>15</v>
      </c>
      <c r="E22" s="1811">
        <v>0.38095238095238093</v>
      </c>
      <c r="F22" s="1793">
        <v>35</v>
      </c>
      <c r="G22" s="1794">
        <v>0.86046511627906974</v>
      </c>
      <c r="H22" s="1793">
        <v>0</v>
      </c>
      <c r="I22" s="1794">
        <v>0</v>
      </c>
      <c r="J22" s="1793">
        <v>5</v>
      </c>
      <c r="K22" s="1794">
        <v>0.13953488372093023</v>
      </c>
      <c r="L22" s="1795">
        <v>30</v>
      </c>
      <c r="M22" s="1794">
        <v>0.72093023255813948</v>
      </c>
      <c r="N22" s="1795">
        <v>10</v>
      </c>
      <c r="O22" s="1794">
        <v>0.27906976744186046</v>
      </c>
      <c r="P22" s="1796">
        <v>40</v>
      </c>
      <c r="Q22" s="1812">
        <v>30</v>
      </c>
      <c r="R22" s="1811">
        <v>0.91176470588235292</v>
      </c>
      <c r="S22" s="1812">
        <v>5</v>
      </c>
      <c r="T22" s="1811">
        <v>8.8235294117647065E-2</v>
      </c>
      <c r="U22" s="1813">
        <v>0</v>
      </c>
      <c r="V22" s="1814">
        <v>5.7142857142857141E-2</v>
      </c>
      <c r="W22" s="1813">
        <v>0</v>
      </c>
      <c r="X22" s="1814">
        <v>2.8571428571428571E-2</v>
      </c>
      <c r="Y22" s="1813">
        <v>0</v>
      </c>
      <c r="Z22" s="1814">
        <v>0</v>
      </c>
      <c r="AA22" s="1813">
        <v>0</v>
      </c>
      <c r="AB22" s="1814">
        <v>2.8571428571428571E-2</v>
      </c>
      <c r="AC22" s="1815">
        <v>35</v>
      </c>
      <c r="AD22" s="1812">
        <v>10</v>
      </c>
      <c r="AE22" s="1811">
        <v>0.23809523809523808</v>
      </c>
      <c r="AF22" s="1812">
        <v>30</v>
      </c>
      <c r="AG22" s="1811">
        <v>0.76190476190476186</v>
      </c>
      <c r="AH22" s="1800">
        <v>40</v>
      </c>
    </row>
    <row r="23" spans="1:34" ht="15.75" customHeight="1" x14ac:dyDescent="0.25">
      <c r="A23" s="1177" t="s">
        <v>1093</v>
      </c>
      <c r="B23" s="1801">
        <v>320</v>
      </c>
      <c r="C23" s="1806">
        <v>0.80099502487562191</v>
      </c>
      <c r="D23" s="1801">
        <v>80</v>
      </c>
      <c r="E23" s="1806">
        <v>0.19900497512437812</v>
      </c>
      <c r="F23" s="1801">
        <v>190</v>
      </c>
      <c r="G23" s="1802">
        <v>0.47630922693266831</v>
      </c>
      <c r="H23" s="1801">
        <v>15</v>
      </c>
      <c r="I23" s="1802">
        <v>3.2418952618453865E-2</v>
      </c>
      <c r="J23" s="1801">
        <v>195</v>
      </c>
      <c r="K23" s="1802">
        <v>0.49127182044887779</v>
      </c>
      <c r="L23" s="1803">
        <v>390</v>
      </c>
      <c r="M23" s="1802">
        <v>0.96766169154228854</v>
      </c>
      <c r="N23" s="1803">
        <v>15</v>
      </c>
      <c r="O23" s="1802">
        <v>3.2338308457711441E-2</v>
      </c>
      <c r="P23" s="1804">
        <v>400</v>
      </c>
      <c r="Q23" s="1816">
        <v>175</v>
      </c>
      <c r="R23" s="1806">
        <v>0.97252747252747251</v>
      </c>
      <c r="S23" s="1816">
        <v>5</v>
      </c>
      <c r="T23" s="1806">
        <v>2.7472527472527472E-2</v>
      </c>
      <c r="U23" s="1807">
        <v>5</v>
      </c>
      <c r="V23" s="1808">
        <v>2.197802197802198E-2</v>
      </c>
      <c r="W23" s="1807">
        <v>0</v>
      </c>
      <c r="X23" s="1808">
        <v>0</v>
      </c>
      <c r="Y23" s="1807">
        <v>0</v>
      </c>
      <c r="Z23" s="1808">
        <v>5.4945054945054949E-3</v>
      </c>
      <c r="AA23" s="1807">
        <v>0</v>
      </c>
      <c r="AB23" s="1808">
        <v>0</v>
      </c>
      <c r="AC23" s="1809">
        <v>180</v>
      </c>
      <c r="AD23" s="1816">
        <v>20</v>
      </c>
      <c r="AE23" s="1806">
        <v>4.4776119402985072E-2</v>
      </c>
      <c r="AF23" s="1816">
        <v>385</v>
      </c>
      <c r="AG23" s="1806">
        <v>0.95522388059701491</v>
      </c>
      <c r="AH23" s="1810">
        <v>400</v>
      </c>
    </row>
    <row r="24" spans="1:34" ht="15.75" customHeight="1" x14ac:dyDescent="0.25">
      <c r="A24" s="1173" t="s">
        <v>1094</v>
      </c>
      <c r="B24" s="1793">
        <v>10</v>
      </c>
      <c r="C24" s="1811" t="s">
        <v>1089</v>
      </c>
      <c r="D24" s="1793">
        <v>0</v>
      </c>
      <c r="E24" s="1811" t="s">
        <v>1089</v>
      </c>
      <c r="F24" s="1793">
        <v>10</v>
      </c>
      <c r="G24" s="1794" t="s">
        <v>1089</v>
      </c>
      <c r="H24" s="1793">
        <v>0</v>
      </c>
      <c r="I24" s="1794" t="s">
        <v>1089</v>
      </c>
      <c r="J24" s="1793">
        <v>0</v>
      </c>
      <c r="K24" s="1794" t="s">
        <v>1089</v>
      </c>
      <c r="L24" s="1795">
        <v>5</v>
      </c>
      <c r="M24" s="1794" t="s">
        <v>1089</v>
      </c>
      <c r="N24" s="1795">
        <v>5</v>
      </c>
      <c r="O24" s="1794" t="s">
        <v>1089</v>
      </c>
      <c r="P24" s="1796">
        <v>10</v>
      </c>
      <c r="Q24" s="1812">
        <v>5</v>
      </c>
      <c r="R24" s="1811" t="s">
        <v>1089</v>
      </c>
      <c r="S24" s="1812">
        <v>5</v>
      </c>
      <c r="T24" s="1811" t="s">
        <v>1089</v>
      </c>
      <c r="U24" s="1813">
        <v>0</v>
      </c>
      <c r="V24" s="1814" t="s">
        <v>1089</v>
      </c>
      <c r="W24" s="1813">
        <v>5</v>
      </c>
      <c r="X24" s="1814" t="s">
        <v>1089</v>
      </c>
      <c r="Y24" s="1813">
        <v>0</v>
      </c>
      <c r="Z24" s="1814" t="s">
        <v>1089</v>
      </c>
      <c r="AA24" s="1813">
        <v>0</v>
      </c>
      <c r="AB24" s="1814" t="s">
        <v>1089</v>
      </c>
      <c r="AC24" s="1815">
        <v>10</v>
      </c>
      <c r="AD24" s="1812">
        <v>5</v>
      </c>
      <c r="AE24" s="1811" t="s">
        <v>1089</v>
      </c>
      <c r="AF24" s="1812">
        <v>10</v>
      </c>
      <c r="AG24" s="1811" t="s">
        <v>1089</v>
      </c>
      <c r="AH24" s="1800">
        <v>15</v>
      </c>
    </row>
    <row r="25" spans="1:34" ht="15.75" customHeight="1" x14ac:dyDescent="0.25">
      <c r="A25" s="1196" t="s">
        <v>1095</v>
      </c>
      <c r="B25" s="1801">
        <v>270</v>
      </c>
      <c r="C25" s="1806">
        <v>0.68181818181818177</v>
      </c>
      <c r="D25" s="1801">
        <v>125</v>
      </c>
      <c r="E25" s="1806">
        <v>0.31818181818181818</v>
      </c>
      <c r="F25" s="1801">
        <v>375</v>
      </c>
      <c r="G25" s="1802">
        <v>0.94696969696969702</v>
      </c>
      <c r="H25" s="1801">
        <v>10</v>
      </c>
      <c r="I25" s="1802">
        <v>2.7777777777777776E-2</v>
      </c>
      <c r="J25" s="1801">
        <v>10</v>
      </c>
      <c r="K25" s="1802">
        <v>2.5252525252525252E-2</v>
      </c>
      <c r="L25" s="1803">
        <v>320</v>
      </c>
      <c r="M25" s="1802">
        <v>0.80303030303030298</v>
      </c>
      <c r="N25" s="1803">
        <v>80</v>
      </c>
      <c r="O25" s="1802">
        <v>0.19696969696969696</v>
      </c>
      <c r="P25" s="1804">
        <v>395</v>
      </c>
      <c r="Q25" s="1823">
        <v>315</v>
      </c>
      <c r="R25" s="1806">
        <v>0.90724637681159426</v>
      </c>
      <c r="S25" s="1823">
        <v>30</v>
      </c>
      <c r="T25" s="1806">
        <v>9.2753623188405798E-2</v>
      </c>
      <c r="U25" s="1807">
        <v>5</v>
      </c>
      <c r="V25" s="1808">
        <v>1.7391304347826087E-2</v>
      </c>
      <c r="W25" s="1807">
        <v>10</v>
      </c>
      <c r="X25" s="1808">
        <v>3.4782608695652174E-2</v>
      </c>
      <c r="Y25" s="1807">
        <v>15</v>
      </c>
      <c r="Z25" s="1808">
        <v>4.0579710144927533E-2</v>
      </c>
      <c r="AA25" s="1807">
        <v>0</v>
      </c>
      <c r="AB25" s="1808">
        <v>0</v>
      </c>
      <c r="AC25" s="1809">
        <v>345</v>
      </c>
      <c r="AD25" s="1823">
        <v>70</v>
      </c>
      <c r="AE25" s="1806">
        <v>0.17632241813602015</v>
      </c>
      <c r="AF25" s="1823">
        <v>325</v>
      </c>
      <c r="AG25" s="1806">
        <v>0.82367758186397988</v>
      </c>
      <c r="AH25" s="1810">
        <v>395</v>
      </c>
    </row>
    <row r="26" spans="1:34" ht="15.75" customHeight="1" x14ac:dyDescent="0.25">
      <c r="A26" s="1688" t="s">
        <v>1148</v>
      </c>
      <c r="B26" s="1824">
        <v>3165</v>
      </c>
      <c r="C26" s="1825">
        <v>0.53157541148807519</v>
      </c>
      <c r="D26" s="1824">
        <v>2790</v>
      </c>
      <c r="E26" s="1825">
        <v>0.46842458851192476</v>
      </c>
      <c r="F26" s="1824">
        <v>5135</v>
      </c>
      <c r="G26" s="1825">
        <v>0.86242230807995968</v>
      </c>
      <c r="H26" s="1824">
        <v>140</v>
      </c>
      <c r="I26" s="1825">
        <v>2.3349571644548966E-2</v>
      </c>
      <c r="J26" s="1824">
        <v>680</v>
      </c>
      <c r="K26" s="1825">
        <v>0.11422812027549135</v>
      </c>
      <c r="L26" s="1824">
        <v>5390</v>
      </c>
      <c r="M26" s="1825">
        <v>0.90542583571308588</v>
      </c>
      <c r="N26" s="1824">
        <v>565</v>
      </c>
      <c r="O26" s="1825">
        <v>9.4574164286914161E-2</v>
      </c>
      <c r="P26" s="1826">
        <v>5955</v>
      </c>
      <c r="Q26" s="1827">
        <v>3995</v>
      </c>
      <c r="R26" s="1825">
        <v>0.85840137516115167</v>
      </c>
      <c r="S26" s="1827">
        <v>660</v>
      </c>
      <c r="T26" s="1825">
        <v>0.1415986248388483</v>
      </c>
      <c r="U26" s="1828">
        <v>295</v>
      </c>
      <c r="V26" s="1829">
        <v>6.2916040369336484E-2</v>
      </c>
      <c r="W26" s="1828">
        <v>205</v>
      </c>
      <c r="X26" s="1829">
        <v>4.4234485720420873E-2</v>
      </c>
      <c r="Y26" s="1828">
        <v>110</v>
      </c>
      <c r="Z26" s="1829">
        <v>2.3405625939445996E-2</v>
      </c>
      <c r="AA26" s="1828">
        <v>55</v>
      </c>
      <c r="AB26" s="1829">
        <v>1.1595447713120034E-2</v>
      </c>
      <c r="AC26" s="1826">
        <v>4655</v>
      </c>
      <c r="AD26" s="1827">
        <v>435</v>
      </c>
      <c r="AE26" s="1825">
        <v>7.2712006717044503E-2</v>
      </c>
      <c r="AF26" s="1827">
        <v>5520</v>
      </c>
      <c r="AG26" s="1825">
        <v>0.92728799328295552</v>
      </c>
      <c r="AH26" s="1830">
        <v>5955</v>
      </c>
    </row>
    <row r="27" spans="1:34" ht="15.75" customHeight="1" x14ac:dyDescent="0.25">
      <c r="A27" s="63"/>
      <c r="B27" s="1831"/>
      <c r="C27" s="1831"/>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row>
    <row r="28" spans="1:34" ht="15.75" customHeight="1" x14ac:dyDescent="0.25">
      <c r="A28" s="98" t="s">
        <v>1028</v>
      </c>
      <c r="B28" s="58"/>
      <c r="C28" s="58"/>
      <c r="D28" s="58"/>
      <c r="E28" s="58"/>
      <c r="F28" s="58"/>
      <c r="G28" s="58"/>
      <c r="H28" s="58"/>
      <c r="I28" s="58"/>
      <c r="J28" s="58"/>
      <c r="K28" s="58"/>
      <c r="L28" s="58"/>
      <c r="M28" s="58"/>
      <c r="N28" s="58"/>
      <c r="O28" s="58"/>
      <c r="P28" s="58"/>
      <c r="Q28" s="58"/>
      <c r="R28" s="58"/>
      <c r="S28" s="58"/>
      <c r="T28" s="58"/>
      <c r="U28" s="58"/>
      <c r="V28" s="1690"/>
      <c r="W28" s="58"/>
      <c r="X28" s="1690"/>
      <c r="Y28" s="58"/>
      <c r="Z28" s="1690"/>
      <c r="AA28" s="58"/>
      <c r="AB28" s="1690"/>
      <c r="AC28" s="58"/>
      <c r="AD28" s="1691"/>
      <c r="AE28" s="58"/>
      <c r="AF28" s="1691"/>
      <c r="AG28" s="58"/>
      <c r="AH28" s="1691"/>
    </row>
    <row r="29" spans="1:34" ht="15.75" customHeight="1" x14ac:dyDescent="0.25">
      <c r="A29" s="1064" t="s">
        <v>1000</v>
      </c>
      <c r="B29" s="58"/>
      <c r="C29" s="58"/>
      <c r="D29" s="58"/>
      <c r="E29" s="58"/>
      <c r="F29" s="58"/>
      <c r="G29" s="58"/>
      <c r="H29" s="58"/>
      <c r="I29" s="58"/>
      <c r="J29" s="58"/>
      <c r="K29" s="58"/>
      <c r="L29" s="58"/>
      <c r="M29" s="58"/>
      <c r="N29" s="58"/>
      <c r="O29" s="58"/>
      <c r="P29" s="58"/>
      <c r="Q29" s="58"/>
      <c r="R29" s="58"/>
      <c r="S29" s="58"/>
      <c r="T29" s="58"/>
      <c r="U29" s="58"/>
      <c r="V29" s="1690"/>
      <c r="W29" s="58"/>
      <c r="X29" s="1690"/>
      <c r="Y29" s="58"/>
      <c r="Z29" s="1690"/>
      <c r="AA29" s="58"/>
      <c r="AB29" s="1690"/>
      <c r="AC29" s="58"/>
      <c r="AD29" s="1691"/>
      <c r="AE29" s="58"/>
      <c r="AF29" s="1691"/>
      <c r="AG29" s="58"/>
      <c r="AH29" s="1691"/>
    </row>
    <row r="30" spans="1:34" ht="15.75" customHeight="1" x14ac:dyDescent="0.25">
      <c r="A30" s="1064" t="s">
        <v>1001</v>
      </c>
      <c r="B30" s="58"/>
      <c r="C30" s="58"/>
      <c r="D30" s="58"/>
      <c r="E30" s="58"/>
      <c r="F30" s="58"/>
      <c r="G30" s="58"/>
      <c r="H30" s="58"/>
      <c r="I30" s="58"/>
      <c r="J30" s="58"/>
      <c r="K30" s="58"/>
      <c r="L30" s="58"/>
      <c r="M30" s="58"/>
      <c r="N30" s="58"/>
      <c r="O30" s="58"/>
      <c r="P30" s="58"/>
      <c r="Q30" s="58"/>
      <c r="R30" s="58"/>
      <c r="S30" s="58"/>
      <c r="T30" s="58"/>
      <c r="U30" s="58"/>
      <c r="V30" s="1690"/>
      <c r="W30" s="58"/>
      <c r="X30" s="1690"/>
      <c r="Y30" s="58"/>
      <c r="Z30" s="1690"/>
      <c r="AA30" s="58"/>
      <c r="AB30" s="1690"/>
      <c r="AC30" s="58"/>
      <c r="AD30" s="1691"/>
      <c r="AE30" s="58"/>
      <c r="AF30" s="1691"/>
      <c r="AG30" s="58"/>
      <c r="AH30" s="1691"/>
    </row>
    <row r="31" spans="1:34" ht="15.75" customHeight="1" x14ac:dyDescent="0.25">
      <c r="A31"/>
    </row>
    <row r="32" spans="1:34" ht="15.75" customHeight="1" x14ac:dyDescent="0.25">
      <c r="A32" s="697" t="s">
        <v>135</v>
      </c>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32" location="Index!A1" display="Back to index" xr:uid="{0B7C96D8-CA94-4FAB-B9AC-4ECC295C5E89}"/>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A343-2FF6-441E-B156-ADE7FD3ED8CF}">
  <dimension ref="A1:O37"/>
  <sheetViews>
    <sheetView showGridLines="0" zoomScaleNormal="100" workbookViewId="0">
      <selection activeCell="A33" sqref="A33:A37"/>
    </sheetView>
  </sheetViews>
  <sheetFormatPr defaultColWidth="10.42578125" defaultRowHeight="15" x14ac:dyDescent="0.25"/>
  <cols>
    <col min="1" max="1" width="31.85546875" style="57" customWidth="1"/>
    <col min="2" max="2" width="10.85546875" style="30" customWidth="1"/>
    <col min="3" max="3" width="4.85546875" style="30" customWidth="1"/>
    <col min="4" max="15" width="10.85546875" style="30" customWidth="1"/>
    <col min="16" max="16384" width="10.42578125" style="30"/>
  </cols>
  <sheetData>
    <row r="1" spans="1:15" x14ac:dyDescent="0.25">
      <c r="A1" s="1638" t="s">
        <v>1160</v>
      </c>
    </row>
    <row r="2" spans="1:15" x14ac:dyDescent="0.25">
      <c r="A2" s="60"/>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641" t="s">
        <v>774</v>
      </c>
    </row>
    <row r="4" spans="1:15" x14ac:dyDescent="0.25">
      <c r="A4" s="3766" t="s">
        <v>1124</v>
      </c>
      <c r="B4" s="1642" t="s">
        <v>1021</v>
      </c>
      <c r="C4" s="400" t="s">
        <v>151</v>
      </c>
      <c r="D4" s="1643">
        <v>7925</v>
      </c>
      <c r="E4" s="1643">
        <v>7950</v>
      </c>
      <c r="F4" s="1643">
        <v>8840</v>
      </c>
      <c r="G4" s="1643">
        <v>8725</v>
      </c>
      <c r="H4" s="1643">
        <v>10905</v>
      </c>
      <c r="I4" s="1643">
        <v>13285</v>
      </c>
      <c r="J4" s="1643">
        <v>13995</v>
      </c>
      <c r="K4" s="1643">
        <v>12370</v>
      </c>
      <c r="L4" s="1643">
        <v>12070</v>
      </c>
      <c r="M4" s="1643">
        <v>12515</v>
      </c>
      <c r="N4" s="1643">
        <v>12860</v>
      </c>
      <c r="O4" s="1832">
        <v>12455</v>
      </c>
    </row>
    <row r="5" spans="1:15" x14ac:dyDescent="0.25">
      <c r="A5" s="3766"/>
      <c r="B5" s="1642"/>
      <c r="C5" s="400" t="s">
        <v>150</v>
      </c>
      <c r="D5" s="509">
        <v>0.75791585751957302</v>
      </c>
      <c r="E5" s="509">
        <v>0.76216645129537519</v>
      </c>
      <c r="F5" s="509">
        <v>0.78890223272280835</v>
      </c>
      <c r="G5" s="509">
        <v>0.77554043522730387</v>
      </c>
      <c r="H5" s="509">
        <v>0.79399368484355171</v>
      </c>
      <c r="I5" s="509">
        <v>0.79228515141556388</v>
      </c>
      <c r="J5" s="509">
        <v>0.81889485068309054</v>
      </c>
      <c r="K5" s="509">
        <v>0.80465741464236618</v>
      </c>
      <c r="L5" s="509">
        <v>0.81304423968100015</v>
      </c>
      <c r="M5" s="509">
        <v>0.81844776876731973</v>
      </c>
      <c r="N5" s="509">
        <v>0.82861603811639839</v>
      </c>
      <c r="O5" s="1833">
        <v>0.82255827775209667</v>
      </c>
    </row>
    <row r="6" spans="1:15" x14ac:dyDescent="0.25">
      <c r="A6" s="3766"/>
      <c r="B6" s="1642" t="s">
        <v>1019</v>
      </c>
      <c r="C6" s="400" t="s">
        <v>151</v>
      </c>
      <c r="D6" s="1643">
        <v>2530</v>
      </c>
      <c r="E6" s="1643">
        <v>2480</v>
      </c>
      <c r="F6" s="1643">
        <v>2365</v>
      </c>
      <c r="G6" s="1643">
        <v>2525</v>
      </c>
      <c r="H6" s="1643">
        <v>2830</v>
      </c>
      <c r="I6" s="1643">
        <v>3485</v>
      </c>
      <c r="J6" s="1643">
        <v>3095</v>
      </c>
      <c r="K6" s="1643">
        <v>3000</v>
      </c>
      <c r="L6" s="1643">
        <v>2775</v>
      </c>
      <c r="M6" s="1643">
        <v>2775</v>
      </c>
      <c r="N6" s="1643">
        <v>2660</v>
      </c>
      <c r="O6" s="1832">
        <v>2685</v>
      </c>
    </row>
    <row r="7" spans="1:15" x14ac:dyDescent="0.25">
      <c r="A7" s="3766"/>
      <c r="B7" s="1642"/>
      <c r="C7" s="400" t="s">
        <v>150</v>
      </c>
      <c r="D7" s="509">
        <v>0.24208414248042692</v>
      </c>
      <c r="E7" s="509">
        <v>0.23783354870462484</v>
      </c>
      <c r="F7" s="509">
        <v>0.21109776727719173</v>
      </c>
      <c r="G7" s="509">
        <v>0.22445956477269599</v>
      </c>
      <c r="H7" s="509">
        <v>0.20600631515644824</v>
      </c>
      <c r="I7" s="509">
        <v>0.20771484858443609</v>
      </c>
      <c r="J7" s="509">
        <v>0.18110514931690955</v>
      </c>
      <c r="K7" s="509">
        <v>0.19534258535763385</v>
      </c>
      <c r="L7" s="509">
        <v>0.18695576031899985</v>
      </c>
      <c r="M7" s="509">
        <v>0.18155223123268033</v>
      </c>
      <c r="N7" s="509">
        <v>0.17138396188360164</v>
      </c>
      <c r="O7" s="1833">
        <v>0.17744172224790333</v>
      </c>
    </row>
    <row r="8" spans="1:15" x14ac:dyDescent="0.25">
      <c r="A8" s="3765" t="s">
        <v>1061</v>
      </c>
      <c r="B8" s="1644" t="s">
        <v>318</v>
      </c>
      <c r="C8" s="1644" t="s">
        <v>151</v>
      </c>
      <c r="D8" s="1645">
        <v>3455</v>
      </c>
      <c r="E8" s="1645">
        <v>3350</v>
      </c>
      <c r="F8" s="1645">
        <v>3440</v>
      </c>
      <c r="G8" s="1645">
        <v>3580</v>
      </c>
      <c r="H8" s="1645">
        <v>3840</v>
      </c>
      <c r="I8" s="1645">
        <v>4780</v>
      </c>
      <c r="J8" s="1645">
        <v>4575</v>
      </c>
      <c r="K8" s="1645">
        <v>4255</v>
      </c>
      <c r="L8" s="1645">
        <v>3900</v>
      </c>
      <c r="M8" s="1645">
        <v>3805</v>
      </c>
      <c r="N8" s="1645">
        <v>4055</v>
      </c>
      <c r="O8" s="1834">
        <v>4135</v>
      </c>
    </row>
    <row r="9" spans="1:15" x14ac:dyDescent="0.25">
      <c r="A9" s="3765"/>
      <c r="B9" s="1644"/>
      <c r="C9" s="1644" t="s">
        <v>150</v>
      </c>
      <c r="D9" s="1646">
        <v>0.3306973775796242</v>
      </c>
      <c r="E9" s="1646">
        <v>0.32105765589056595</v>
      </c>
      <c r="F9" s="1646">
        <v>0.30676383674285146</v>
      </c>
      <c r="G9" s="1646">
        <v>0.31833227735899183</v>
      </c>
      <c r="H9" s="1646">
        <v>0.27963533138554125</v>
      </c>
      <c r="I9" s="1646">
        <v>0.28514425826861456</v>
      </c>
      <c r="J9" s="1646">
        <v>0.26759445991936665</v>
      </c>
      <c r="K9" s="1646">
        <v>0.27671169064034418</v>
      </c>
      <c r="L9" s="1646">
        <v>0.26259093113482068</v>
      </c>
      <c r="M9" s="1646">
        <v>0.2486728649768446</v>
      </c>
      <c r="N9" s="1646">
        <v>0.26121447691120053</v>
      </c>
      <c r="O9" s="1835">
        <v>0.27301545370492669</v>
      </c>
    </row>
    <row r="10" spans="1:15" x14ac:dyDescent="0.25">
      <c r="A10" s="3765"/>
      <c r="B10" s="1644" t="s">
        <v>1065</v>
      </c>
      <c r="C10" s="1644" t="s">
        <v>151</v>
      </c>
      <c r="D10" s="1645">
        <v>1740</v>
      </c>
      <c r="E10" s="1645">
        <v>1845</v>
      </c>
      <c r="F10" s="1645">
        <v>1680</v>
      </c>
      <c r="G10" s="1645">
        <v>1555</v>
      </c>
      <c r="H10" s="1645">
        <v>1820</v>
      </c>
      <c r="I10" s="1645">
        <v>2260</v>
      </c>
      <c r="J10" s="1645">
        <v>2375</v>
      </c>
      <c r="K10" s="1645">
        <v>2340</v>
      </c>
      <c r="L10" s="1645">
        <v>2290</v>
      </c>
      <c r="M10" s="1645">
        <v>2320</v>
      </c>
      <c r="N10" s="1645">
        <v>2305</v>
      </c>
      <c r="O10" s="1834">
        <v>2255</v>
      </c>
    </row>
    <row r="11" spans="1:15" x14ac:dyDescent="0.25">
      <c r="A11" s="3765"/>
      <c r="B11" s="1644"/>
      <c r="C11" s="1644" t="s">
        <v>150</v>
      </c>
      <c r="D11" s="1646">
        <v>0.16636906567121171</v>
      </c>
      <c r="E11" s="1646">
        <v>0.17707301733902203</v>
      </c>
      <c r="F11" s="1646">
        <v>0.14976213079415843</v>
      </c>
      <c r="G11" s="1646">
        <v>0.13805124304323216</v>
      </c>
      <c r="H11" s="1646">
        <v>0.13233579974386997</v>
      </c>
      <c r="I11" s="1646">
        <v>0.13494006659863256</v>
      </c>
      <c r="J11" s="1646">
        <v>0.13902623247955057</v>
      </c>
      <c r="K11" s="1646">
        <v>0.15229080963128314</v>
      </c>
      <c r="L11" s="1646">
        <v>0.15410739303804286</v>
      </c>
      <c r="M11" s="1646">
        <v>0.15168966946850515</v>
      </c>
      <c r="N11" s="1646">
        <v>0.14845432437343656</v>
      </c>
      <c r="O11" s="1835">
        <v>0.14892352397305508</v>
      </c>
    </row>
    <row r="12" spans="1:15" x14ac:dyDescent="0.25">
      <c r="A12" s="3765"/>
      <c r="B12" s="1644" t="s">
        <v>1066</v>
      </c>
      <c r="C12" s="1644" t="s">
        <v>151</v>
      </c>
      <c r="D12" s="1645">
        <v>5255</v>
      </c>
      <c r="E12" s="1645">
        <v>5235</v>
      </c>
      <c r="F12" s="1645">
        <v>6090</v>
      </c>
      <c r="G12" s="1645">
        <v>6120</v>
      </c>
      <c r="H12" s="1645">
        <v>8075</v>
      </c>
      <c r="I12" s="1645">
        <v>9725</v>
      </c>
      <c r="J12" s="1645">
        <v>10140</v>
      </c>
      <c r="K12" s="1645">
        <v>8775</v>
      </c>
      <c r="L12" s="1645">
        <v>8660</v>
      </c>
      <c r="M12" s="1645">
        <v>9170</v>
      </c>
      <c r="N12" s="1645">
        <v>9160</v>
      </c>
      <c r="O12" s="1834">
        <v>8755</v>
      </c>
    </row>
    <row r="13" spans="1:15" x14ac:dyDescent="0.25">
      <c r="A13" s="3765"/>
      <c r="B13" s="1644"/>
      <c r="C13" s="1644" t="s">
        <v>150</v>
      </c>
      <c r="D13" s="1646">
        <v>0.50293355674916407</v>
      </c>
      <c r="E13" s="1646">
        <v>0.50186932677041207</v>
      </c>
      <c r="F13" s="1646">
        <v>0.54347403246299009</v>
      </c>
      <c r="G13" s="1646">
        <v>0.54361647959777593</v>
      </c>
      <c r="H13" s="1646">
        <v>0.58802886887058881</v>
      </c>
      <c r="I13" s="1646">
        <v>0.57991567513275299</v>
      </c>
      <c r="J13" s="1646">
        <v>0.59337930760108282</v>
      </c>
      <c r="K13" s="1646">
        <v>0.57099749972837277</v>
      </c>
      <c r="L13" s="1646">
        <v>0.58330167582713643</v>
      </c>
      <c r="M13" s="1646">
        <v>0.59963746555465025</v>
      </c>
      <c r="N13" s="1646">
        <v>0.59033119871536288</v>
      </c>
      <c r="O13" s="1835">
        <v>0.57806102232201828</v>
      </c>
    </row>
    <row r="14" spans="1:15" x14ac:dyDescent="0.25">
      <c r="A14" s="3766" t="s">
        <v>1062</v>
      </c>
      <c r="B14" s="1642" t="s">
        <v>441</v>
      </c>
      <c r="C14" s="400" t="s">
        <v>151</v>
      </c>
      <c r="D14" s="1643">
        <v>2130</v>
      </c>
      <c r="E14" s="1643">
        <v>2025</v>
      </c>
      <c r="F14" s="1643">
        <v>2385</v>
      </c>
      <c r="G14" s="1643">
        <v>2275</v>
      </c>
      <c r="H14" s="1643">
        <v>2650</v>
      </c>
      <c r="I14" s="1643">
        <v>3335</v>
      </c>
      <c r="J14" s="1643">
        <v>3510</v>
      </c>
      <c r="K14" s="1643">
        <v>3580</v>
      </c>
      <c r="L14" s="1643">
        <v>3535</v>
      </c>
      <c r="M14" s="1643">
        <v>3775</v>
      </c>
      <c r="N14" s="1643">
        <v>3825</v>
      </c>
      <c r="O14" s="1832">
        <v>3910</v>
      </c>
    </row>
    <row r="15" spans="1:15" x14ac:dyDescent="0.25">
      <c r="A15" s="3766"/>
      <c r="B15" s="1642"/>
      <c r="C15" s="400" t="s">
        <v>150</v>
      </c>
      <c r="D15" s="509">
        <v>0.20389974699853808</v>
      </c>
      <c r="E15" s="509">
        <v>0.19404060117779834</v>
      </c>
      <c r="F15" s="509">
        <v>0.21294201202015725</v>
      </c>
      <c r="G15" s="509">
        <v>0.20236941092626873</v>
      </c>
      <c r="H15" s="509">
        <v>0.19295518597822675</v>
      </c>
      <c r="I15" s="509">
        <v>0.19897579104515001</v>
      </c>
      <c r="J15" s="509">
        <v>0.20531214000328815</v>
      </c>
      <c r="K15" s="509">
        <v>0.23288411948468052</v>
      </c>
      <c r="L15" s="509">
        <v>0.23800638581648187</v>
      </c>
      <c r="M15" s="509">
        <v>0.24682663520659404</v>
      </c>
      <c r="N15" s="509">
        <v>0.24642999385181716</v>
      </c>
      <c r="O15" s="1833">
        <v>0.25829258622968149</v>
      </c>
    </row>
    <row r="16" spans="1:15" x14ac:dyDescent="0.25">
      <c r="A16" s="3766"/>
      <c r="B16" s="1642" t="s">
        <v>440</v>
      </c>
      <c r="C16" s="400" t="s">
        <v>151</v>
      </c>
      <c r="D16" s="1643">
        <v>8320</v>
      </c>
      <c r="E16" s="1643">
        <v>8410</v>
      </c>
      <c r="F16" s="1643">
        <v>8820</v>
      </c>
      <c r="G16" s="1643">
        <v>8975</v>
      </c>
      <c r="H16" s="1643">
        <v>11085</v>
      </c>
      <c r="I16" s="1643">
        <v>13430</v>
      </c>
      <c r="J16" s="1643">
        <v>13585</v>
      </c>
      <c r="K16" s="1643">
        <v>11790</v>
      </c>
      <c r="L16" s="1643">
        <v>11310</v>
      </c>
      <c r="M16" s="1643">
        <v>11515</v>
      </c>
      <c r="N16" s="1643">
        <v>11695</v>
      </c>
      <c r="O16" s="1832">
        <v>11225</v>
      </c>
    </row>
    <row r="17" spans="1:15" x14ac:dyDescent="0.25">
      <c r="A17" s="3766"/>
      <c r="B17" s="1642"/>
      <c r="C17" s="400" t="s">
        <v>150</v>
      </c>
      <c r="D17" s="509">
        <v>0.79610025300146192</v>
      </c>
      <c r="E17" s="509">
        <v>0.80595939882220169</v>
      </c>
      <c r="F17" s="509">
        <v>0.78705798797984272</v>
      </c>
      <c r="G17" s="509">
        <v>0.7976305890737313</v>
      </c>
      <c r="H17" s="509">
        <v>0.8070448140217733</v>
      </c>
      <c r="I17" s="509">
        <v>0.80102420895484994</v>
      </c>
      <c r="J17" s="509">
        <v>0.79468785999671199</v>
      </c>
      <c r="K17" s="509">
        <v>0.76711588051531954</v>
      </c>
      <c r="L17" s="509">
        <v>0.76199361418351808</v>
      </c>
      <c r="M17" s="509">
        <v>0.75317336479340591</v>
      </c>
      <c r="N17" s="509">
        <v>0.75357000614818292</v>
      </c>
      <c r="O17" s="1833">
        <v>0.74170741377031846</v>
      </c>
    </row>
    <row r="18" spans="1:15" ht="26.25" customHeight="1" x14ac:dyDescent="0.25">
      <c r="A18" s="3765" t="s">
        <v>1063</v>
      </c>
      <c r="B18" s="1647" t="s">
        <v>400</v>
      </c>
      <c r="C18" s="1647" t="s">
        <v>151</v>
      </c>
      <c r="D18" s="1648">
        <v>2265</v>
      </c>
      <c r="E18" s="1648">
        <v>2175</v>
      </c>
      <c r="F18" s="1648">
        <v>2300</v>
      </c>
      <c r="G18" s="1648">
        <v>2400</v>
      </c>
      <c r="H18" s="1648">
        <v>2545</v>
      </c>
      <c r="I18" s="1648">
        <v>3255</v>
      </c>
      <c r="J18" s="1648">
        <v>3025</v>
      </c>
      <c r="K18" s="1648">
        <v>2675</v>
      </c>
      <c r="L18" s="1648">
        <v>2545</v>
      </c>
      <c r="M18" s="1648">
        <v>2525</v>
      </c>
      <c r="N18" s="1648">
        <v>2635</v>
      </c>
      <c r="O18" s="1836">
        <v>2720</v>
      </c>
    </row>
    <row r="19" spans="1:15" x14ac:dyDescent="0.25">
      <c r="A19" s="3765"/>
      <c r="B19" s="1647"/>
      <c r="C19" s="1647" t="s">
        <v>150</v>
      </c>
      <c r="D19" s="1646">
        <v>0.81476151082254622</v>
      </c>
      <c r="E19" s="1646">
        <v>0.78168089448698663</v>
      </c>
      <c r="F19" s="1646">
        <v>0.76288143740365644</v>
      </c>
      <c r="G19" s="1646">
        <v>0.74459978919957825</v>
      </c>
      <c r="H19" s="1646">
        <v>0.73865586480247392</v>
      </c>
      <c r="I19" s="1646">
        <v>0.73239985142329722</v>
      </c>
      <c r="J19" s="1646">
        <v>0.72684694556788332</v>
      </c>
      <c r="K19" s="1646">
        <v>0.70150082942642467</v>
      </c>
      <c r="L19" s="1646">
        <v>0.71064672005985097</v>
      </c>
      <c r="M19" s="1646">
        <v>0.71002057867689228</v>
      </c>
      <c r="N19" s="1646">
        <v>0.70801325784028279</v>
      </c>
      <c r="O19" s="1835">
        <v>0.70385710587626193</v>
      </c>
    </row>
    <row r="20" spans="1:15" x14ac:dyDescent="0.25">
      <c r="A20" s="3765"/>
      <c r="B20" s="1647" t="s">
        <v>401</v>
      </c>
      <c r="C20" s="1647" t="s">
        <v>151</v>
      </c>
      <c r="D20" s="1648">
        <v>515</v>
      </c>
      <c r="E20" s="1648">
        <v>605</v>
      </c>
      <c r="F20" s="1648">
        <v>715</v>
      </c>
      <c r="G20" s="1648">
        <v>825</v>
      </c>
      <c r="H20" s="1648">
        <v>900</v>
      </c>
      <c r="I20" s="1648">
        <v>1190</v>
      </c>
      <c r="J20" s="1648">
        <v>1135</v>
      </c>
      <c r="K20" s="1648">
        <v>1140</v>
      </c>
      <c r="L20" s="1648">
        <v>1035</v>
      </c>
      <c r="M20" s="1648">
        <v>1030</v>
      </c>
      <c r="N20" s="1648">
        <v>1085</v>
      </c>
      <c r="O20" s="1836">
        <v>1145</v>
      </c>
    </row>
    <row r="21" spans="1:15" x14ac:dyDescent="0.25">
      <c r="A21" s="3765"/>
      <c r="B21" s="1647"/>
      <c r="C21" s="1647" t="s">
        <v>150</v>
      </c>
      <c r="D21" s="1646">
        <v>0.18523848917745367</v>
      </c>
      <c r="E21" s="1646">
        <v>0.21831910551301337</v>
      </c>
      <c r="F21" s="1646">
        <v>0.23711856259634351</v>
      </c>
      <c r="G21" s="1646">
        <v>0.25540021080042158</v>
      </c>
      <c r="H21" s="1646">
        <v>0.26134413519752597</v>
      </c>
      <c r="I21" s="1646">
        <v>0.26760014857670272</v>
      </c>
      <c r="J21" s="1646">
        <v>0.27315305443211663</v>
      </c>
      <c r="K21" s="1646">
        <v>0.29849917057357511</v>
      </c>
      <c r="L21" s="1646">
        <v>0.28935327994014898</v>
      </c>
      <c r="M21" s="1646">
        <v>0.28997942132310767</v>
      </c>
      <c r="N21" s="1646">
        <v>0.29198674215971726</v>
      </c>
      <c r="O21" s="1835">
        <v>0.29614289412373801</v>
      </c>
    </row>
    <row r="22" spans="1:15" x14ac:dyDescent="0.25">
      <c r="A22" s="3765"/>
      <c r="B22" s="1649" t="s">
        <v>1040</v>
      </c>
      <c r="C22" s="1649" t="s">
        <v>151</v>
      </c>
      <c r="D22" s="1649">
        <v>285</v>
      </c>
      <c r="E22" s="1649">
        <v>345</v>
      </c>
      <c r="F22" s="1649">
        <v>375</v>
      </c>
      <c r="G22" s="1649">
        <v>440</v>
      </c>
      <c r="H22" s="1649">
        <v>440</v>
      </c>
      <c r="I22" s="1649">
        <v>605</v>
      </c>
      <c r="J22" s="1649">
        <v>515</v>
      </c>
      <c r="K22" s="1649">
        <v>550</v>
      </c>
      <c r="L22" s="1649">
        <v>480</v>
      </c>
      <c r="M22" s="1649">
        <v>480</v>
      </c>
      <c r="N22" s="1649">
        <v>540</v>
      </c>
      <c r="O22" s="1837">
        <v>555</v>
      </c>
    </row>
    <row r="23" spans="1:15" x14ac:dyDescent="0.25">
      <c r="A23" s="3765"/>
      <c r="B23" s="1649"/>
      <c r="C23" s="1649" t="s">
        <v>150</v>
      </c>
      <c r="D23" s="1651">
        <v>0.10267024098377664</v>
      </c>
      <c r="E23" s="1651">
        <v>0.12438553815858086</v>
      </c>
      <c r="F23" s="1651">
        <v>0.12419485836468816</v>
      </c>
      <c r="G23" s="1651">
        <v>0.13594457188914374</v>
      </c>
      <c r="H23" s="1651">
        <v>0.12777850370951116</v>
      </c>
      <c r="I23" s="1651">
        <v>0.13637765496437534</v>
      </c>
      <c r="J23" s="1651">
        <v>0.12404928232079643</v>
      </c>
      <c r="K23" s="1651">
        <v>0.14376724695942489</v>
      </c>
      <c r="L23" s="1651">
        <v>0.13441068831426231</v>
      </c>
      <c r="M23" s="1651">
        <v>0.13456261877719924</v>
      </c>
      <c r="N23" s="1651">
        <v>0.14499285537780549</v>
      </c>
      <c r="O23" s="1838">
        <v>0.1431159420289855</v>
      </c>
    </row>
    <row r="24" spans="1:15" x14ac:dyDescent="0.25">
      <c r="A24" s="3765"/>
      <c r="B24" s="1649" t="s">
        <v>1039</v>
      </c>
      <c r="C24" s="1649" t="s">
        <v>151</v>
      </c>
      <c r="D24" s="1649">
        <v>150</v>
      </c>
      <c r="E24" s="1649">
        <v>170</v>
      </c>
      <c r="F24" s="1649">
        <v>205</v>
      </c>
      <c r="G24" s="1649">
        <v>255</v>
      </c>
      <c r="H24" s="1649">
        <v>315</v>
      </c>
      <c r="I24" s="1649">
        <v>370</v>
      </c>
      <c r="J24" s="1649">
        <v>380</v>
      </c>
      <c r="K24" s="1649">
        <v>385</v>
      </c>
      <c r="L24" s="1649">
        <v>325</v>
      </c>
      <c r="M24" s="1649">
        <v>320</v>
      </c>
      <c r="N24" s="1649">
        <v>330</v>
      </c>
      <c r="O24" s="1837">
        <v>340</v>
      </c>
    </row>
    <row r="25" spans="1:15" x14ac:dyDescent="0.25">
      <c r="A25" s="3765"/>
      <c r="B25" s="1649"/>
      <c r="C25" s="1649" t="s">
        <v>150</v>
      </c>
      <c r="D25" s="1651">
        <v>5.4305428055316997E-2</v>
      </c>
      <c r="E25" s="1651">
        <v>6.1203679048053718E-2</v>
      </c>
      <c r="F25" s="1651">
        <v>6.7905388606189207E-2</v>
      </c>
      <c r="G25" s="1651">
        <v>7.865955731911467E-2</v>
      </c>
      <c r="H25" s="1651">
        <v>9.1551606486925938E-2</v>
      </c>
      <c r="I25" s="1651">
        <v>8.3038618686897103E-2</v>
      </c>
      <c r="J25" s="1651">
        <v>9.1759125087411936E-2</v>
      </c>
      <c r="K25" s="1651">
        <v>0.10150711891590164</v>
      </c>
      <c r="L25" s="1651">
        <v>9.126996312352921E-2</v>
      </c>
      <c r="M25" s="1651">
        <v>8.9834920777716543E-2</v>
      </c>
      <c r="N25" s="1651">
        <v>8.8759844000128943E-2</v>
      </c>
      <c r="O25" s="1838">
        <v>8.7732919254658384E-2</v>
      </c>
    </row>
    <row r="26" spans="1:15" x14ac:dyDescent="0.25">
      <c r="A26" s="3765"/>
      <c r="B26" s="1649" t="s">
        <v>1041</v>
      </c>
      <c r="C26" s="1649" t="s">
        <v>151</v>
      </c>
      <c r="D26" s="1649">
        <v>30</v>
      </c>
      <c r="E26" s="1649">
        <v>40</v>
      </c>
      <c r="F26" s="1649">
        <v>60</v>
      </c>
      <c r="G26" s="1649">
        <v>65</v>
      </c>
      <c r="H26" s="1649">
        <v>70</v>
      </c>
      <c r="I26" s="1649">
        <v>110</v>
      </c>
      <c r="J26" s="1649">
        <v>115</v>
      </c>
      <c r="K26" s="1649">
        <v>110</v>
      </c>
      <c r="L26" s="1649">
        <v>115</v>
      </c>
      <c r="M26" s="1649">
        <v>105</v>
      </c>
      <c r="N26" s="1649">
        <v>115</v>
      </c>
      <c r="O26" s="1837">
        <v>115</v>
      </c>
    </row>
    <row r="27" spans="1:15" x14ac:dyDescent="0.25">
      <c r="A27" s="3765"/>
      <c r="B27" s="1649"/>
      <c r="C27" s="1649" t="s">
        <v>150</v>
      </c>
      <c r="D27" s="1651">
        <v>1.1581158273523103E-2</v>
      </c>
      <c r="E27" s="1651">
        <v>1.4326818041440969E-2</v>
      </c>
      <c r="F27" s="1651">
        <v>2.0596376655450763E-2</v>
      </c>
      <c r="G27" s="1651">
        <v>1.9933039866079732E-2</v>
      </c>
      <c r="H27" s="1651">
        <v>2.0938774917606744E-2</v>
      </c>
      <c r="I27" s="1651">
        <v>2.4956383733102216E-2</v>
      </c>
      <c r="J27" s="1651">
        <v>2.8041515573146082E-2</v>
      </c>
      <c r="K27" s="1651">
        <v>2.9353571512805657E-2</v>
      </c>
      <c r="L27" s="1651">
        <v>3.1731630855640201E-2</v>
      </c>
      <c r="M27" s="1651">
        <v>2.9968401048050649E-2</v>
      </c>
      <c r="N27" s="1651">
        <v>3.0525801218346107E-2</v>
      </c>
      <c r="O27" s="1838">
        <v>3.0279503105590064E-2</v>
      </c>
    </row>
    <row r="28" spans="1:15" x14ac:dyDescent="0.25">
      <c r="A28" s="3765"/>
      <c r="B28" s="1649" t="s">
        <v>1042</v>
      </c>
      <c r="C28" s="1649" t="s">
        <v>151</v>
      </c>
      <c r="D28" s="1649">
        <v>45</v>
      </c>
      <c r="E28" s="1649">
        <v>50</v>
      </c>
      <c r="F28" s="1649">
        <v>75</v>
      </c>
      <c r="G28" s="1649">
        <v>65</v>
      </c>
      <c r="H28" s="1649">
        <v>75</v>
      </c>
      <c r="I28" s="1649">
        <v>105</v>
      </c>
      <c r="J28" s="1649">
        <v>120</v>
      </c>
      <c r="K28" s="1649">
        <v>90</v>
      </c>
      <c r="L28" s="1649">
        <v>115</v>
      </c>
      <c r="M28" s="1649">
        <v>125</v>
      </c>
      <c r="N28" s="1649">
        <v>105</v>
      </c>
      <c r="O28" s="1837">
        <v>135</v>
      </c>
    </row>
    <row r="29" spans="1:15" x14ac:dyDescent="0.25">
      <c r="A29" s="3765"/>
      <c r="B29" s="1649"/>
      <c r="C29" s="1649" t="s">
        <v>150</v>
      </c>
      <c r="D29" s="1651">
        <v>1.6681661864836911E-2</v>
      </c>
      <c r="E29" s="1651">
        <v>1.8403070264937836E-2</v>
      </c>
      <c r="F29" s="1651">
        <v>2.4421938970015419E-2</v>
      </c>
      <c r="G29" s="1651">
        <v>2.0863041726083453E-2</v>
      </c>
      <c r="H29" s="1651">
        <v>2.1075250083482145E-2</v>
      </c>
      <c r="I29" s="1651">
        <v>2.3227491192328042E-2</v>
      </c>
      <c r="J29" s="1651">
        <v>2.9303131450762132E-2</v>
      </c>
      <c r="K29" s="1651">
        <v>2.3871233185442972E-2</v>
      </c>
      <c r="L29" s="1651">
        <v>3.1940997646717262E-2</v>
      </c>
      <c r="M29" s="1651">
        <v>3.5613480720141234E-2</v>
      </c>
      <c r="N29" s="1651">
        <v>2.7708241563436726E-2</v>
      </c>
      <c r="O29" s="1838">
        <v>3.5196687370600416E-2</v>
      </c>
    </row>
    <row r="30" spans="1:15" ht="45" customHeight="1" x14ac:dyDescent="0.25">
      <c r="A30" s="1652" t="s">
        <v>1161</v>
      </c>
      <c r="B30" s="194"/>
      <c r="C30" s="1839" t="s">
        <v>151</v>
      </c>
      <c r="D30" s="1840">
        <v>10455</v>
      </c>
      <c r="E30" s="1840">
        <v>10430</v>
      </c>
      <c r="F30" s="1840">
        <v>11210</v>
      </c>
      <c r="G30" s="1840">
        <v>11255</v>
      </c>
      <c r="H30" s="1840">
        <v>13735</v>
      </c>
      <c r="I30" s="1840">
        <v>16765</v>
      </c>
      <c r="J30" s="1840">
        <v>17090</v>
      </c>
      <c r="K30" s="1840">
        <v>15370</v>
      </c>
      <c r="L30" s="1840">
        <v>14845</v>
      </c>
      <c r="M30" s="1840">
        <v>15295</v>
      </c>
      <c r="N30" s="1840">
        <v>15520</v>
      </c>
      <c r="O30" s="1841">
        <v>15145</v>
      </c>
    </row>
    <row r="31" spans="1:15" x14ac:dyDescent="0.25">
      <c r="A31" s="60"/>
    </row>
    <row r="32" spans="1:15" x14ac:dyDescent="0.25">
      <c r="A32" s="1636" t="s">
        <v>1131</v>
      </c>
    </row>
    <row r="33" spans="1:15" x14ac:dyDescent="0.25">
      <c r="A33" s="1064" t="s">
        <v>1000</v>
      </c>
      <c r="O33" s="23"/>
    </row>
    <row r="34" spans="1:15" s="23" customFormat="1" x14ac:dyDescent="0.25">
      <c r="A34" s="447" t="s">
        <v>1001</v>
      </c>
      <c r="B34" s="199"/>
      <c r="O34" s="30"/>
    </row>
    <row r="35" spans="1:15" x14ac:dyDescent="0.25">
      <c r="A35"/>
    </row>
    <row r="36" spans="1:15" x14ac:dyDescent="0.25">
      <c r="A36" s="697" t="s">
        <v>135</v>
      </c>
    </row>
    <row r="37" spans="1:15" x14ac:dyDescent="0.25">
      <c r="A37" s="23"/>
    </row>
  </sheetData>
  <mergeCells count="4">
    <mergeCell ref="A4:A7"/>
    <mergeCell ref="A8:A13"/>
    <mergeCell ref="A14:A17"/>
    <mergeCell ref="A18:A29"/>
  </mergeCells>
  <hyperlinks>
    <hyperlink ref="A34:B34" location="Index!A1" display="Back to index" xr:uid="{21F75EC3-BD1D-4174-A2E3-A4872996D52F}"/>
    <hyperlink ref="A35" location="Index!A1" display="Back to index" xr:uid="{06CB2420-762A-4D93-8753-2A3A81F3C0F4}"/>
    <hyperlink ref="A36" location="Index!A1" display="Back to index" xr:uid="{BC983139-46C8-46D6-86EC-81E3FE08B4C7}"/>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2C5D2-506F-4ED0-95F2-AB6733A4D0AA}">
  <dimension ref="A1:XFD36"/>
  <sheetViews>
    <sheetView showGridLines="0" zoomScaleNormal="100" workbookViewId="0">
      <selection activeCell="F31" sqref="F31"/>
    </sheetView>
  </sheetViews>
  <sheetFormatPr defaultColWidth="13.28515625" defaultRowHeight="15" x14ac:dyDescent="0.25"/>
  <cols>
    <col min="1" max="1" width="31.85546875" style="364" customWidth="1"/>
    <col min="2" max="2" width="10.85546875" customWidth="1"/>
    <col min="3" max="3" width="4.85546875" customWidth="1"/>
    <col min="4" max="15" width="10.85546875" customWidth="1"/>
  </cols>
  <sheetData>
    <row r="1" spans="1:15" s="23" customFormat="1" x14ac:dyDescent="0.25">
      <c r="A1" s="1638" t="s">
        <v>1162</v>
      </c>
    </row>
    <row r="2" spans="1:15" s="23" customFormat="1" x14ac:dyDescent="0.25">
      <c r="A2" s="1842"/>
    </row>
    <row r="3" spans="1:15" s="23" customFormat="1"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s="23" customFormat="1" x14ac:dyDescent="0.25">
      <c r="A4" s="3763" t="s">
        <v>1124</v>
      </c>
      <c r="B4" s="1642" t="s">
        <v>1021</v>
      </c>
      <c r="C4" s="400" t="s">
        <v>151</v>
      </c>
      <c r="D4" s="1643">
        <v>1080</v>
      </c>
      <c r="E4" s="1643">
        <v>1250</v>
      </c>
      <c r="F4" s="1643">
        <v>1360</v>
      </c>
      <c r="G4" s="1643">
        <v>1170</v>
      </c>
      <c r="H4" s="1643">
        <v>1360</v>
      </c>
      <c r="I4" s="1643">
        <v>1435</v>
      </c>
      <c r="J4" s="1643">
        <v>1380</v>
      </c>
      <c r="K4" s="1643">
        <v>1270</v>
      </c>
      <c r="L4" s="1643">
        <v>1070</v>
      </c>
      <c r="M4" s="1643">
        <v>1185</v>
      </c>
      <c r="N4" s="1643">
        <v>1115</v>
      </c>
      <c r="O4" s="1844">
        <v>1120</v>
      </c>
    </row>
    <row r="5" spans="1:15" s="23" customFormat="1" x14ac:dyDescent="0.25">
      <c r="A5" s="3763"/>
      <c r="B5" s="1642"/>
      <c r="C5" s="400" t="s">
        <v>150</v>
      </c>
      <c r="D5" s="509">
        <v>0.67102524989314127</v>
      </c>
      <c r="E5" s="509">
        <v>0.72181607656243785</v>
      </c>
      <c r="F5" s="509">
        <v>0.76807895568905549</v>
      </c>
      <c r="G5" s="509">
        <v>0.71713865391688125</v>
      </c>
      <c r="H5" s="509">
        <v>0.74934378146959935</v>
      </c>
      <c r="I5" s="509">
        <v>0.73464518144159918</v>
      </c>
      <c r="J5" s="509">
        <v>0.72419286376808545</v>
      </c>
      <c r="K5" s="509">
        <v>0.72466326215854948</v>
      </c>
      <c r="L5" s="509">
        <v>0.6936658373553849</v>
      </c>
      <c r="M5" s="509">
        <v>0.71717153405966561</v>
      </c>
      <c r="N5" s="509">
        <v>0.68400125369502018</v>
      </c>
      <c r="O5" s="1845">
        <v>0.70043777360850534</v>
      </c>
    </row>
    <row r="6" spans="1:15" s="23" customFormat="1" x14ac:dyDescent="0.25">
      <c r="A6" s="3763"/>
      <c r="B6" s="1642" t="s">
        <v>1019</v>
      </c>
      <c r="C6" s="400" t="s">
        <v>151</v>
      </c>
      <c r="D6" s="1643">
        <v>530</v>
      </c>
      <c r="E6" s="1643">
        <v>480</v>
      </c>
      <c r="F6" s="1643">
        <v>410</v>
      </c>
      <c r="G6" s="1643">
        <v>460</v>
      </c>
      <c r="H6" s="1643">
        <v>455</v>
      </c>
      <c r="I6" s="1643">
        <v>520</v>
      </c>
      <c r="J6" s="1643">
        <v>525</v>
      </c>
      <c r="K6" s="1643">
        <v>480</v>
      </c>
      <c r="L6" s="1643">
        <v>470</v>
      </c>
      <c r="M6" s="1643">
        <v>470</v>
      </c>
      <c r="N6" s="1643">
        <v>515</v>
      </c>
      <c r="O6" s="1844">
        <v>480</v>
      </c>
    </row>
    <row r="7" spans="1:15" s="23" customFormat="1" x14ac:dyDescent="0.25">
      <c r="A7" s="3763"/>
      <c r="B7" s="1642"/>
      <c r="C7" s="400" t="s">
        <v>150</v>
      </c>
      <c r="D7" s="509">
        <v>0.32897475010685862</v>
      </c>
      <c r="E7" s="509">
        <v>0.2781839234375621</v>
      </c>
      <c r="F7" s="509">
        <v>0.23192104431094446</v>
      </c>
      <c r="G7" s="509">
        <v>0.2828613460831188</v>
      </c>
      <c r="H7" s="509">
        <v>0.25065621853040071</v>
      </c>
      <c r="I7" s="509">
        <v>0.26535481855840082</v>
      </c>
      <c r="J7" s="509">
        <v>0.27580713623191444</v>
      </c>
      <c r="K7" s="509">
        <v>0.27533673784145046</v>
      </c>
      <c r="L7" s="509">
        <v>0.30633416264461516</v>
      </c>
      <c r="M7" s="509">
        <v>0.28282846594033439</v>
      </c>
      <c r="N7" s="509">
        <v>0.31599874630497971</v>
      </c>
      <c r="O7" s="1845">
        <v>0.29956222639149466</v>
      </c>
    </row>
    <row r="8" spans="1:15" s="23" customFormat="1" x14ac:dyDescent="0.25">
      <c r="A8" s="3764" t="s">
        <v>1061</v>
      </c>
      <c r="B8" s="1644" t="s">
        <v>318</v>
      </c>
      <c r="C8" s="1644" t="s">
        <v>151</v>
      </c>
      <c r="D8" s="1644">
        <v>640</v>
      </c>
      <c r="E8" s="1644">
        <v>570</v>
      </c>
      <c r="F8" s="1644">
        <v>540</v>
      </c>
      <c r="G8" s="1644">
        <v>520</v>
      </c>
      <c r="H8" s="1644">
        <v>560</v>
      </c>
      <c r="I8" s="1644">
        <v>605</v>
      </c>
      <c r="J8" s="1644">
        <v>600</v>
      </c>
      <c r="K8" s="1644">
        <v>655</v>
      </c>
      <c r="L8" s="1644">
        <v>595</v>
      </c>
      <c r="M8" s="1644">
        <v>520</v>
      </c>
      <c r="N8" s="1644">
        <v>585</v>
      </c>
      <c r="O8" s="1846">
        <v>585</v>
      </c>
    </row>
    <row r="9" spans="1:15" s="23" customFormat="1" x14ac:dyDescent="0.25">
      <c r="A9" s="3764"/>
      <c r="B9" s="1644"/>
      <c r="C9" s="1644" t="s">
        <v>150</v>
      </c>
      <c r="D9" s="1646">
        <v>0.39985474225829304</v>
      </c>
      <c r="E9" s="1646">
        <v>0.32897254195137404</v>
      </c>
      <c r="F9" s="1646">
        <v>0.30430462080491438</v>
      </c>
      <c r="G9" s="1646">
        <v>0.31826651955375757</v>
      </c>
      <c r="H9" s="1646">
        <v>0.30894273151995066</v>
      </c>
      <c r="I9" s="1646">
        <v>0.30874002160811487</v>
      </c>
      <c r="J9" s="1646">
        <v>0.31501501344135319</v>
      </c>
      <c r="K9" s="1646">
        <v>0.37321634620877175</v>
      </c>
      <c r="L9" s="1646">
        <v>0.3852269996037494</v>
      </c>
      <c r="M9" s="1646">
        <v>0.3130721679386545</v>
      </c>
      <c r="N9" s="1646">
        <v>0.35863666812111672</v>
      </c>
      <c r="O9" s="1847">
        <v>0.36733416770963706</v>
      </c>
    </row>
    <row r="10" spans="1:15" s="23" customFormat="1" x14ac:dyDescent="0.25">
      <c r="A10" s="3764"/>
      <c r="B10" s="1644" t="s">
        <v>1065</v>
      </c>
      <c r="C10" s="1644" t="s">
        <v>151</v>
      </c>
      <c r="D10" s="1644">
        <v>210</v>
      </c>
      <c r="E10" s="1644">
        <v>275</v>
      </c>
      <c r="F10" s="1644">
        <v>260</v>
      </c>
      <c r="G10" s="1644">
        <v>205</v>
      </c>
      <c r="H10" s="1644">
        <v>235</v>
      </c>
      <c r="I10" s="1644">
        <v>260</v>
      </c>
      <c r="J10" s="1644">
        <v>295</v>
      </c>
      <c r="K10" s="1644">
        <v>260</v>
      </c>
      <c r="L10" s="1644">
        <v>220</v>
      </c>
      <c r="M10" s="1644">
        <v>265</v>
      </c>
      <c r="N10" s="1644">
        <v>270</v>
      </c>
      <c r="O10" s="1846">
        <v>260</v>
      </c>
    </row>
    <row r="11" spans="1:15" s="23" customFormat="1" x14ac:dyDescent="0.25">
      <c r="A11" s="3764"/>
      <c r="B11" s="1644"/>
      <c r="C11" s="1644" t="s">
        <v>150</v>
      </c>
      <c r="D11" s="1646">
        <v>0.13003322551974861</v>
      </c>
      <c r="E11" s="1646">
        <v>0.15881106634674694</v>
      </c>
      <c r="F11" s="1646">
        <v>0.14777090202809523</v>
      </c>
      <c r="G11" s="1646">
        <v>0.12570185117077357</v>
      </c>
      <c r="H11" s="1646">
        <v>0.12993952334046874</v>
      </c>
      <c r="I11" s="1646">
        <v>0.13281310004761976</v>
      </c>
      <c r="J11" s="1646">
        <v>0.15359300735213202</v>
      </c>
      <c r="K11" s="1646">
        <v>0.14843883881139255</v>
      </c>
      <c r="L11" s="1646">
        <v>0.14201360243726577</v>
      </c>
      <c r="M11" s="1646">
        <v>0.16017983068361044</v>
      </c>
      <c r="N11" s="1646">
        <v>0.1655430527473743</v>
      </c>
      <c r="O11" s="1847">
        <v>0.16332916145181478</v>
      </c>
    </row>
    <row r="12" spans="1:15" s="23" customFormat="1" x14ac:dyDescent="0.25">
      <c r="A12" s="3764"/>
      <c r="B12" s="1644" t="s">
        <v>1163</v>
      </c>
      <c r="C12" s="1644" t="s">
        <v>151</v>
      </c>
      <c r="D12" s="1645">
        <v>755</v>
      </c>
      <c r="E12" s="1645">
        <v>890</v>
      </c>
      <c r="F12" s="1645">
        <v>970</v>
      </c>
      <c r="G12" s="1645">
        <v>905</v>
      </c>
      <c r="H12" s="1645">
        <v>1020</v>
      </c>
      <c r="I12" s="1645">
        <v>1090</v>
      </c>
      <c r="J12" s="1645">
        <v>1015</v>
      </c>
      <c r="K12" s="1645">
        <v>835</v>
      </c>
      <c r="L12" s="1645">
        <v>730</v>
      </c>
      <c r="M12" s="1645">
        <v>870</v>
      </c>
      <c r="N12" s="1645">
        <v>775</v>
      </c>
      <c r="O12" s="1846">
        <v>750</v>
      </c>
    </row>
    <row r="13" spans="1:15" s="23" customFormat="1" x14ac:dyDescent="0.25">
      <c r="A13" s="3764"/>
      <c r="B13" s="1644"/>
      <c r="C13" s="1644" t="s">
        <v>150</v>
      </c>
      <c r="D13" s="1646">
        <v>0.47011203222195846</v>
      </c>
      <c r="E13" s="1646">
        <v>0.51221639170187905</v>
      </c>
      <c r="F13" s="1646">
        <v>0.54792447716699044</v>
      </c>
      <c r="G13" s="1646">
        <v>0.5560316292754689</v>
      </c>
      <c r="H13" s="1646">
        <v>0.56111774513958057</v>
      </c>
      <c r="I13" s="1646">
        <v>0.55844687834426543</v>
      </c>
      <c r="J13" s="1646">
        <v>0.53139197920651471</v>
      </c>
      <c r="K13" s="1646">
        <v>0.47834481497983572</v>
      </c>
      <c r="L13" s="1646">
        <v>0.47275939795898486</v>
      </c>
      <c r="M13" s="1646">
        <v>0.52674800137773514</v>
      </c>
      <c r="N13" s="1646">
        <v>0.47582027913150893</v>
      </c>
      <c r="O13" s="1847">
        <v>0.46933667083854819</v>
      </c>
    </row>
    <row r="14" spans="1:15" s="23" customFormat="1" x14ac:dyDescent="0.25">
      <c r="A14" s="3763" t="s">
        <v>1062</v>
      </c>
      <c r="B14" s="1642" t="s">
        <v>441</v>
      </c>
      <c r="C14" s="400" t="s">
        <v>151</v>
      </c>
      <c r="D14" s="1656">
        <v>235</v>
      </c>
      <c r="E14" s="1656">
        <v>280</v>
      </c>
      <c r="F14" s="1656">
        <v>305</v>
      </c>
      <c r="G14" s="1656">
        <v>275</v>
      </c>
      <c r="H14" s="1656">
        <v>320</v>
      </c>
      <c r="I14" s="1656">
        <v>360</v>
      </c>
      <c r="J14" s="1656">
        <v>400</v>
      </c>
      <c r="K14" s="1656">
        <v>385</v>
      </c>
      <c r="L14" s="1656">
        <v>355</v>
      </c>
      <c r="M14" s="1656">
        <v>415</v>
      </c>
      <c r="N14" s="1656">
        <v>400</v>
      </c>
      <c r="O14" s="1844">
        <v>420</v>
      </c>
    </row>
    <row r="15" spans="1:15" s="23" customFormat="1" x14ac:dyDescent="0.25">
      <c r="A15" s="3763"/>
      <c r="B15" s="1642"/>
      <c r="C15" s="400" t="s">
        <v>150</v>
      </c>
      <c r="D15" s="509">
        <v>0.14497716270890737</v>
      </c>
      <c r="E15" s="509">
        <v>0.16121592993999681</v>
      </c>
      <c r="F15" s="509">
        <v>0.1721622476173269</v>
      </c>
      <c r="G15" s="509">
        <v>0.16712026480323647</v>
      </c>
      <c r="H15" s="509">
        <v>0.17594360647799123</v>
      </c>
      <c r="I15" s="509">
        <v>0.18380210653517462</v>
      </c>
      <c r="J15" s="509">
        <v>0.20967987045994058</v>
      </c>
      <c r="K15" s="509">
        <v>0.22059613165621322</v>
      </c>
      <c r="L15" s="509">
        <v>0.23194299188660741</v>
      </c>
      <c r="M15" s="509">
        <v>0.25073569844521387</v>
      </c>
      <c r="N15" s="509">
        <v>0.2449098813791746</v>
      </c>
      <c r="O15" s="1845">
        <v>0.26203877423389621</v>
      </c>
    </row>
    <row r="16" spans="1:15" s="23" customFormat="1" x14ac:dyDescent="0.25">
      <c r="A16" s="3763"/>
      <c r="B16" s="1642" t="s">
        <v>440</v>
      </c>
      <c r="C16" s="400" t="s">
        <v>151</v>
      </c>
      <c r="D16" s="1643">
        <v>1375</v>
      </c>
      <c r="E16" s="1643">
        <v>1455</v>
      </c>
      <c r="F16" s="1643">
        <v>1465</v>
      </c>
      <c r="G16" s="1643">
        <v>1360</v>
      </c>
      <c r="H16" s="1643">
        <v>1500</v>
      </c>
      <c r="I16" s="1643">
        <v>1595</v>
      </c>
      <c r="J16" s="1643">
        <v>1510</v>
      </c>
      <c r="K16" s="1643">
        <v>1365</v>
      </c>
      <c r="L16" s="1643">
        <v>1180</v>
      </c>
      <c r="M16" s="1643">
        <v>1240</v>
      </c>
      <c r="N16" s="1643">
        <v>1230</v>
      </c>
      <c r="O16" s="1844">
        <v>1180</v>
      </c>
    </row>
    <row r="17" spans="1:16384" s="23" customFormat="1" x14ac:dyDescent="0.25">
      <c r="A17" s="3763"/>
      <c r="B17" s="1642"/>
      <c r="C17" s="400" t="s">
        <v>150</v>
      </c>
      <c r="D17" s="509">
        <v>0.85502283729109263</v>
      </c>
      <c r="E17" s="509">
        <v>0.83878407006000322</v>
      </c>
      <c r="F17" s="509">
        <v>0.8278377523826731</v>
      </c>
      <c r="G17" s="509">
        <v>0.8328797351967635</v>
      </c>
      <c r="H17" s="509">
        <v>0.82405639352200877</v>
      </c>
      <c r="I17" s="509">
        <v>0.81619789346482541</v>
      </c>
      <c r="J17" s="509">
        <v>0.79032012954005937</v>
      </c>
      <c r="K17" s="509">
        <v>0.77940386834378672</v>
      </c>
      <c r="L17" s="509">
        <v>0.76805700811339261</v>
      </c>
      <c r="M17" s="509">
        <v>0.74926430155478607</v>
      </c>
      <c r="N17" s="509">
        <v>0.75509011862082542</v>
      </c>
      <c r="O17" s="1845">
        <v>0.73796122576610379</v>
      </c>
    </row>
    <row r="18" spans="1:16384" s="23" customFormat="1" ht="15" customHeight="1" x14ac:dyDescent="0.25">
      <c r="A18" s="3765" t="s">
        <v>1063</v>
      </c>
      <c r="B18" s="1647" t="s">
        <v>400</v>
      </c>
      <c r="C18" s="1647" t="s">
        <v>151</v>
      </c>
      <c r="D18" s="1647">
        <v>450</v>
      </c>
      <c r="E18" s="1647">
        <v>400</v>
      </c>
      <c r="F18" s="1647">
        <v>370</v>
      </c>
      <c r="G18" s="1647">
        <v>345</v>
      </c>
      <c r="H18" s="1647">
        <v>390</v>
      </c>
      <c r="I18" s="1647">
        <v>455</v>
      </c>
      <c r="J18" s="1647">
        <v>440</v>
      </c>
      <c r="K18" s="1647">
        <v>460</v>
      </c>
      <c r="L18" s="1647">
        <v>410</v>
      </c>
      <c r="M18" s="1647">
        <v>365</v>
      </c>
      <c r="N18" s="1647">
        <v>420</v>
      </c>
      <c r="O18" s="1848">
        <v>440</v>
      </c>
    </row>
    <row r="19" spans="1:16384" s="23" customFormat="1" x14ac:dyDescent="0.25">
      <c r="A19" s="3765"/>
      <c r="B19" s="1647"/>
      <c r="C19" s="1647" t="s">
        <v>150</v>
      </c>
      <c r="D19" s="1646">
        <v>0.86902090637904672</v>
      </c>
      <c r="E19" s="1646">
        <v>0.81824400408106479</v>
      </c>
      <c r="F19" s="1646">
        <v>0.75517837178575054</v>
      </c>
      <c r="G19" s="1646">
        <v>0.73376056547935875</v>
      </c>
      <c r="H19" s="1646">
        <v>0.74456137670225564</v>
      </c>
      <c r="I19" s="1646">
        <v>0.80691320325953808</v>
      </c>
      <c r="J19" s="1646">
        <v>0.79068389876144318</v>
      </c>
      <c r="K19" s="1646">
        <v>0.74447453339603364</v>
      </c>
      <c r="L19" s="1646">
        <v>0.7435104844540853</v>
      </c>
      <c r="M19" s="1646">
        <v>0.75702694871051868</v>
      </c>
      <c r="N19" s="1646">
        <v>0.78855852465186294</v>
      </c>
      <c r="O19" s="1847">
        <v>0.79636363636363638</v>
      </c>
    </row>
    <row r="20" spans="1:16384" s="23" customFormat="1" x14ac:dyDescent="0.25">
      <c r="A20" s="3765"/>
      <c r="B20" s="1647" t="s">
        <v>401</v>
      </c>
      <c r="C20" s="1647" t="s">
        <v>151</v>
      </c>
      <c r="D20" s="1647">
        <v>70</v>
      </c>
      <c r="E20" s="1647">
        <v>90</v>
      </c>
      <c r="F20" s="1647">
        <v>120</v>
      </c>
      <c r="G20" s="1647">
        <v>125</v>
      </c>
      <c r="H20" s="1647">
        <v>135</v>
      </c>
      <c r="I20" s="1647">
        <v>110</v>
      </c>
      <c r="J20" s="1647">
        <v>115</v>
      </c>
      <c r="K20" s="1647">
        <v>160</v>
      </c>
      <c r="L20" s="1647">
        <v>140</v>
      </c>
      <c r="M20" s="1647">
        <v>115</v>
      </c>
      <c r="N20" s="1647">
        <v>110</v>
      </c>
      <c r="O20" s="1848">
        <v>110</v>
      </c>
    </row>
    <row r="21" spans="1:16384" s="23" customFormat="1" x14ac:dyDescent="0.25">
      <c r="A21" s="3765"/>
      <c r="B21" s="1647"/>
      <c r="C21" s="1647" t="s">
        <v>150</v>
      </c>
      <c r="D21" s="1646">
        <v>0.13097909362095311</v>
      </c>
      <c r="E21" s="1646">
        <v>0.18175599591893526</v>
      </c>
      <c r="F21" s="1646">
        <v>0.24482162821424944</v>
      </c>
      <c r="G21" s="1646">
        <v>0.26623943452064125</v>
      </c>
      <c r="H21" s="1646">
        <v>0.2554386232977443</v>
      </c>
      <c r="I21" s="1646">
        <v>0.19308679674046197</v>
      </c>
      <c r="J21" s="1646">
        <v>0.20931610123855687</v>
      </c>
      <c r="K21" s="1646">
        <v>0.25552546660396636</v>
      </c>
      <c r="L21" s="1646">
        <v>0.2564895155459147</v>
      </c>
      <c r="M21" s="1646">
        <v>0.24297305128948132</v>
      </c>
      <c r="N21" s="1646">
        <v>0.21144147534813704</v>
      </c>
      <c r="O21" s="1847">
        <v>0.20363636363636364</v>
      </c>
    </row>
    <row r="22" spans="1:16384" s="23" customFormat="1" x14ac:dyDescent="0.25">
      <c r="A22" s="3765"/>
      <c r="B22" s="1649" t="s">
        <v>1040</v>
      </c>
      <c r="C22" s="1649" t="s">
        <v>151</v>
      </c>
      <c r="D22" s="1649">
        <v>40</v>
      </c>
      <c r="E22" s="1649">
        <v>50</v>
      </c>
      <c r="F22" s="1649">
        <v>65</v>
      </c>
      <c r="G22" s="1649">
        <v>55</v>
      </c>
      <c r="H22" s="1649">
        <v>55</v>
      </c>
      <c r="I22" s="1649">
        <v>55</v>
      </c>
      <c r="J22" s="1649">
        <v>60</v>
      </c>
      <c r="K22" s="1649">
        <v>75</v>
      </c>
      <c r="L22" s="1649">
        <v>65</v>
      </c>
      <c r="M22" s="1649">
        <v>55</v>
      </c>
      <c r="N22" s="1649">
        <v>50</v>
      </c>
      <c r="O22" s="1849">
        <v>50</v>
      </c>
    </row>
    <row r="23" spans="1:16384" s="23" customFormat="1" x14ac:dyDescent="0.25">
      <c r="A23" s="3765"/>
      <c r="B23" s="1649"/>
      <c r="C23" s="1649" t="s">
        <v>150</v>
      </c>
      <c r="D23" s="1651">
        <v>8.0256792179932868E-2</v>
      </c>
      <c r="E23" s="1651">
        <v>9.9419191155145817E-2</v>
      </c>
      <c r="F23" s="1651">
        <v>0.13607073889622931</v>
      </c>
      <c r="G23" s="1651">
        <v>0.12161212714769315</v>
      </c>
      <c r="H23" s="1651">
        <v>0.10317627060373971</v>
      </c>
      <c r="I23" s="1651">
        <v>9.9206419656647796E-2</v>
      </c>
      <c r="J23" s="1651">
        <v>0.10595943277688029</v>
      </c>
      <c r="K23" s="1651">
        <v>0.12294669931407999</v>
      </c>
      <c r="L23" s="1651">
        <v>0.11693781634128704</v>
      </c>
      <c r="M23" s="1651">
        <v>0.11872335140952932</v>
      </c>
      <c r="N23" s="1651">
        <v>9.8494542717350406E-2</v>
      </c>
      <c r="O23" s="1850">
        <v>9.2558983666061703E-2</v>
      </c>
    </row>
    <row r="24" spans="1:16384" s="23" customFormat="1" x14ac:dyDescent="0.25">
      <c r="A24" s="3765"/>
      <c r="B24" s="1649" t="s">
        <v>1039</v>
      </c>
      <c r="C24" s="1649" t="s">
        <v>151</v>
      </c>
      <c r="D24" s="1649">
        <v>20</v>
      </c>
      <c r="E24" s="1649">
        <v>25</v>
      </c>
      <c r="F24" s="1649">
        <v>30</v>
      </c>
      <c r="G24" s="1649">
        <v>50</v>
      </c>
      <c r="H24" s="1649">
        <v>50</v>
      </c>
      <c r="I24" s="1649">
        <v>40</v>
      </c>
      <c r="J24" s="1649">
        <v>40</v>
      </c>
      <c r="K24" s="1649">
        <v>50</v>
      </c>
      <c r="L24" s="1649">
        <v>50</v>
      </c>
      <c r="M24" s="1649">
        <v>35</v>
      </c>
      <c r="N24" s="1649">
        <v>35</v>
      </c>
      <c r="O24" s="1849">
        <v>45</v>
      </c>
    </row>
    <row r="25" spans="1:16384" s="23" customFormat="1" x14ac:dyDescent="0.25">
      <c r="A25" s="3765"/>
      <c r="B25" s="1649"/>
      <c r="C25" s="1649" t="s">
        <v>150</v>
      </c>
      <c r="D25" s="1651">
        <v>3.6597113567910428E-2</v>
      </c>
      <c r="E25" s="1651">
        <v>5.5005060333292416E-2</v>
      </c>
      <c r="F25" s="1651">
        <v>6.1327370667750791E-2</v>
      </c>
      <c r="G25" s="1651">
        <v>0.10647448316975028</v>
      </c>
      <c r="H25" s="1651">
        <v>9.7484577038409376E-2</v>
      </c>
      <c r="I25" s="1651">
        <v>7.04990501890745E-2</v>
      </c>
      <c r="J25" s="1651">
        <v>7.1297792137856766E-2</v>
      </c>
      <c r="K25" s="1651">
        <v>8.1305031701503175E-2</v>
      </c>
      <c r="L25" s="1651">
        <v>8.5900216919739689E-2</v>
      </c>
      <c r="M25" s="1651">
        <v>7.0041809827379231E-2</v>
      </c>
      <c r="N25" s="1651">
        <v>6.2438840797892359E-2</v>
      </c>
      <c r="O25" s="1850">
        <v>7.8039927404718698E-2</v>
      </c>
    </row>
    <row r="26" spans="1:16384" s="23" customFormat="1" x14ac:dyDescent="0.25">
      <c r="A26" s="3765"/>
      <c r="B26" s="1649" t="s">
        <v>1041</v>
      </c>
      <c r="C26" s="1649" t="s">
        <v>151</v>
      </c>
      <c r="D26" s="1649">
        <v>5</v>
      </c>
      <c r="E26" s="1649">
        <v>5</v>
      </c>
      <c r="F26" s="1649">
        <v>5</v>
      </c>
      <c r="G26" s="1649">
        <v>10</v>
      </c>
      <c r="H26" s="1649">
        <v>20</v>
      </c>
      <c r="I26" s="1649">
        <v>5</v>
      </c>
      <c r="J26" s="1649">
        <v>10</v>
      </c>
      <c r="K26" s="1649">
        <v>20</v>
      </c>
      <c r="L26" s="1649">
        <v>15</v>
      </c>
      <c r="M26" s="1649">
        <v>15</v>
      </c>
      <c r="N26" s="1649">
        <v>15</v>
      </c>
      <c r="O26" s="1849">
        <v>10</v>
      </c>
    </row>
    <row r="27" spans="1:16384" s="23" customFormat="1" x14ac:dyDescent="0.25">
      <c r="A27" s="3765"/>
      <c r="B27" s="1649"/>
      <c r="C27" s="1649" t="s">
        <v>150</v>
      </c>
      <c r="D27" s="1651">
        <v>7.704651432901442E-3</v>
      </c>
      <c r="E27" s="1651">
        <v>1.0591052504227467E-2</v>
      </c>
      <c r="F27" s="1651">
        <v>1.2867161296879764E-2</v>
      </c>
      <c r="G27" s="1651">
        <v>2.3781643211479912E-2</v>
      </c>
      <c r="H27" s="1651">
        <v>3.3768168535248388E-2</v>
      </c>
      <c r="I27" s="1651">
        <v>7.9890638592504479E-3</v>
      </c>
      <c r="J27" s="1651">
        <v>1.5580685693771319E-2</v>
      </c>
      <c r="K27" s="1651">
        <v>3.0161020934343023E-2</v>
      </c>
      <c r="L27" s="1651">
        <v>2.9537237888647865E-2</v>
      </c>
      <c r="M27" s="1651">
        <v>3.4172289605497362E-2</v>
      </c>
      <c r="N27" s="1651">
        <v>2.4162589386526157E-2</v>
      </c>
      <c r="O27" s="1850">
        <v>1.6333938294010888E-2</v>
      </c>
    </row>
    <row r="28" spans="1:16384" s="23" customFormat="1" x14ac:dyDescent="0.25">
      <c r="A28" s="3765"/>
      <c r="B28" s="1649" t="s">
        <v>1042</v>
      </c>
      <c r="C28" s="1649" t="s">
        <v>151</v>
      </c>
      <c r="D28" s="1649">
        <v>5</v>
      </c>
      <c r="E28" s="1649">
        <v>10</v>
      </c>
      <c r="F28" s="1649">
        <v>15</v>
      </c>
      <c r="G28" s="1649">
        <v>5</v>
      </c>
      <c r="H28" s="1649">
        <v>10</v>
      </c>
      <c r="I28" s="1649">
        <v>10</v>
      </c>
      <c r="J28" s="1649">
        <v>10</v>
      </c>
      <c r="K28" s="1649">
        <v>15</v>
      </c>
      <c r="L28" s="1649">
        <v>15</v>
      </c>
      <c r="M28" s="1649">
        <v>10</v>
      </c>
      <c r="N28" s="1649">
        <v>15</v>
      </c>
      <c r="O28" s="1849">
        <v>10</v>
      </c>
    </row>
    <row r="29" spans="1:16384" s="23" customFormat="1" x14ac:dyDescent="0.25">
      <c r="A29" s="3765"/>
      <c r="B29" s="1649"/>
      <c r="C29" s="1649" t="s">
        <v>150</v>
      </c>
      <c r="D29" s="1651">
        <v>6.4205364402083413E-3</v>
      </c>
      <c r="E29" s="1651">
        <v>1.6740691926269594E-2</v>
      </c>
      <c r="F29" s="1651">
        <v>3.455635735338957E-2</v>
      </c>
      <c r="G29" s="1651">
        <v>1.4371180991717941E-2</v>
      </c>
      <c r="H29" s="1651">
        <v>2.1009607120346847E-2</v>
      </c>
      <c r="I29" s="1651">
        <v>1.5392263035489198E-2</v>
      </c>
      <c r="J29" s="1651">
        <v>1.6478190630048468E-2</v>
      </c>
      <c r="K29" s="1651">
        <v>2.1112714654040115E-2</v>
      </c>
      <c r="L29" s="1651">
        <v>2.4114244396240055E-2</v>
      </c>
      <c r="M29" s="1651">
        <v>2.0035600447075381E-2</v>
      </c>
      <c r="N29" s="1651">
        <v>2.6345502446368085E-2</v>
      </c>
      <c r="O29" s="1850">
        <v>1.8148820326678767E-2</v>
      </c>
    </row>
    <row r="30" spans="1:16384" s="1854" customFormat="1" ht="45.95" customHeight="1" x14ac:dyDescent="0.25">
      <c r="A30" s="1851" t="s">
        <v>1164</v>
      </c>
      <c r="B30" s="1852"/>
      <c r="C30" s="1839" t="s">
        <v>151</v>
      </c>
      <c r="D30" s="1840">
        <v>1605</v>
      </c>
      <c r="E30" s="1840">
        <v>1735</v>
      </c>
      <c r="F30" s="1840">
        <v>1770</v>
      </c>
      <c r="G30" s="1840">
        <v>1630</v>
      </c>
      <c r="H30" s="1840">
        <v>1815</v>
      </c>
      <c r="I30" s="1840">
        <v>1955</v>
      </c>
      <c r="J30" s="1840">
        <v>1910</v>
      </c>
      <c r="K30" s="1840">
        <v>1750</v>
      </c>
      <c r="L30" s="1840">
        <v>1540</v>
      </c>
      <c r="M30" s="1840">
        <v>1655</v>
      </c>
      <c r="N30" s="1840">
        <v>1625</v>
      </c>
      <c r="O30" s="1853">
        <v>1600</v>
      </c>
    </row>
    <row r="31" spans="1:16384" s="23" customFormat="1" x14ac:dyDescent="0.25">
      <c r="A31" s="1636" t="s">
        <v>1131</v>
      </c>
      <c r="D31" s="1855"/>
      <c r="E31" s="1855"/>
    </row>
    <row r="32" spans="1:16384" s="23" customFormat="1" x14ac:dyDescent="0.25">
      <c r="A32" s="1064" t="s">
        <v>1000</v>
      </c>
      <c r="B32" s="447"/>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c r="BN32" s="447"/>
      <c r="BO32" s="447"/>
      <c r="BP32" s="447"/>
      <c r="BQ32" s="447"/>
      <c r="BR32" s="447"/>
      <c r="BS32" s="447"/>
      <c r="BT32" s="447"/>
      <c r="BU32" s="447"/>
      <c r="BV32" s="447"/>
      <c r="BW32" s="447"/>
      <c r="BX32" s="447"/>
      <c r="BY32" s="447"/>
      <c r="BZ32" s="447"/>
      <c r="CA32" s="447"/>
      <c r="CB32" s="447"/>
      <c r="CC32" s="447"/>
      <c r="CD32" s="447"/>
      <c r="CE32" s="447"/>
      <c r="CF32" s="447"/>
      <c r="CG32" s="447"/>
      <c r="CH32" s="447"/>
      <c r="CI32" s="447"/>
      <c r="CJ32" s="447"/>
      <c r="CK32" s="447"/>
      <c r="CL32" s="447"/>
      <c r="CM32" s="447"/>
      <c r="CN32" s="447"/>
      <c r="CO32" s="447"/>
      <c r="CP32" s="447"/>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7"/>
      <c r="DP32" s="447"/>
      <c r="DQ32" s="447"/>
      <c r="DR32" s="447"/>
      <c r="DS32" s="447"/>
      <c r="DT32" s="447"/>
      <c r="DU32" s="447"/>
      <c r="DV32" s="447"/>
      <c r="DW32" s="447"/>
      <c r="DX32" s="447"/>
      <c r="DY32" s="447"/>
      <c r="DZ32" s="447"/>
      <c r="EA32" s="447"/>
      <c r="EB32" s="447"/>
      <c r="EC32" s="447"/>
      <c r="ED32" s="447"/>
      <c r="EE32" s="447"/>
      <c r="EF32" s="447"/>
      <c r="EG32" s="447"/>
      <c r="EH32" s="447"/>
      <c r="EI32" s="447"/>
      <c r="EJ32" s="447"/>
      <c r="EK32" s="447"/>
      <c r="EL32" s="447"/>
      <c r="EM32" s="447"/>
      <c r="EN32" s="447"/>
      <c r="EO32" s="447"/>
      <c r="EP32" s="447"/>
      <c r="EQ32" s="447"/>
      <c r="ER32" s="447"/>
      <c r="ES32" s="447"/>
      <c r="ET32" s="447"/>
      <c r="EU32" s="447"/>
      <c r="EV32" s="447"/>
      <c r="EW32" s="447"/>
      <c r="EX32" s="447"/>
      <c r="EY32" s="447"/>
      <c r="EZ32" s="447"/>
      <c r="FA32" s="447"/>
      <c r="FB32" s="447"/>
      <c r="FC32" s="447"/>
      <c r="FD32" s="447"/>
      <c r="FE32" s="447"/>
      <c r="FF32" s="447"/>
      <c r="FG32" s="447"/>
      <c r="FH32" s="447"/>
      <c r="FI32" s="447"/>
      <c r="FJ32" s="447"/>
      <c r="FK32" s="447"/>
      <c r="FL32" s="447"/>
      <c r="FM32" s="447"/>
      <c r="FN32" s="447"/>
      <c r="FO32" s="447"/>
      <c r="FP32" s="447"/>
      <c r="FQ32" s="447"/>
      <c r="FR32" s="447"/>
      <c r="FS32" s="447"/>
      <c r="FT32" s="447"/>
      <c r="FU32" s="447"/>
      <c r="FV32" s="447"/>
      <c r="FW32" s="447"/>
      <c r="FX32" s="447"/>
      <c r="FY32" s="447"/>
      <c r="FZ32" s="447"/>
      <c r="GA32" s="447"/>
      <c r="GB32" s="447"/>
      <c r="GC32" s="447"/>
      <c r="GD32" s="447"/>
      <c r="GE32" s="447"/>
      <c r="GF32" s="447"/>
      <c r="GG32" s="447"/>
      <c r="GH32" s="447"/>
      <c r="GI32" s="447"/>
      <c r="GJ32" s="447"/>
      <c r="GK32" s="447"/>
      <c r="GL32" s="447"/>
      <c r="GM32" s="447"/>
      <c r="GN32" s="447"/>
      <c r="GO32" s="447"/>
      <c r="GP32" s="447"/>
      <c r="GQ32" s="447"/>
      <c r="GR32" s="447"/>
      <c r="GS32" s="447"/>
      <c r="GT32" s="447"/>
      <c r="GU32" s="447"/>
      <c r="GV32" s="447"/>
      <c r="GW32" s="447"/>
      <c r="GX32" s="447"/>
      <c r="GY32" s="447"/>
      <c r="GZ32" s="447"/>
      <c r="HA32" s="447"/>
      <c r="HB32" s="447"/>
      <c r="HC32" s="447"/>
      <c r="HD32" s="447"/>
      <c r="HE32" s="447"/>
      <c r="HF32" s="447"/>
      <c r="HG32" s="447"/>
      <c r="HH32" s="447"/>
      <c r="HI32" s="447"/>
      <c r="HJ32" s="447"/>
      <c r="HK32" s="447"/>
      <c r="HL32" s="447"/>
      <c r="HM32" s="447"/>
      <c r="HN32" s="447"/>
      <c r="HO32" s="447"/>
      <c r="HP32" s="447"/>
      <c r="HQ32" s="447"/>
      <c r="HR32" s="447"/>
      <c r="HS32" s="447"/>
      <c r="HT32" s="447"/>
      <c r="HU32" s="447"/>
      <c r="HV32" s="447"/>
      <c r="HW32" s="447"/>
      <c r="HX32" s="447"/>
      <c r="HY32" s="447"/>
      <c r="HZ32" s="447"/>
      <c r="IA32" s="447"/>
      <c r="IB32" s="447"/>
      <c r="IC32" s="447"/>
      <c r="ID32" s="447"/>
      <c r="IE32" s="447"/>
      <c r="IF32" s="447"/>
      <c r="IG32" s="447"/>
      <c r="IH32" s="447"/>
      <c r="II32" s="447"/>
      <c r="IJ32" s="447"/>
      <c r="IK32" s="447"/>
      <c r="IL32" s="447"/>
      <c r="IM32" s="447"/>
      <c r="IN32" s="447"/>
      <c r="IO32" s="447"/>
      <c r="IP32" s="447"/>
      <c r="IQ32" s="447"/>
      <c r="IR32" s="447"/>
      <c r="IS32" s="447"/>
      <c r="IT32" s="447"/>
      <c r="IU32" s="447"/>
      <c r="IV32" s="447"/>
      <c r="IW32" s="447"/>
      <c r="IX32" s="447"/>
      <c r="IY32" s="447"/>
      <c r="IZ32" s="447"/>
      <c r="JA32" s="447"/>
      <c r="JB32" s="447"/>
      <c r="JC32" s="447"/>
      <c r="JD32" s="447"/>
      <c r="JE32" s="447"/>
      <c r="JF32" s="447"/>
      <c r="JG32" s="447"/>
      <c r="JH32" s="447"/>
      <c r="JI32" s="447"/>
      <c r="JJ32" s="447"/>
      <c r="JK32" s="447"/>
      <c r="JL32" s="447"/>
      <c r="JM32" s="447"/>
      <c r="JN32" s="447"/>
      <c r="JO32" s="447"/>
      <c r="JP32" s="447"/>
      <c r="JQ32" s="447"/>
      <c r="JR32" s="447"/>
      <c r="JS32" s="447"/>
      <c r="JT32" s="447"/>
      <c r="JU32" s="447"/>
      <c r="JV32" s="447"/>
      <c r="JW32" s="447"/>
      <c r="JX32" s="447"/>
      <c r="JY32" s="447"/>
      <c r="JZ32" s="447"/>
      <c r="KA32" s="447"/>
      <c r="KB32" s="447"/>
      <c r="KC32" s="447"/>
      <c r="KD32" s="447"/>
      <c r="KE32" s="447"/>
      <c r="KF32" s="447"/>
      <c r="KG32" s="447"/>
      <c r="KH32" s="447"/>
      <c r="KI32" s="447"/>
      <c r="KJ32" s="447"/>
      <c r="KK32" s="447"/>
      <c r="KL32" s="447"/>
      <c r="KM32" s="447"/>
      <c r="KN32" s="447"/>
      <c r="KO32" s="447"/>
      <c r="KP32" s="447"/>
      <c r="KQ32" s="447"/>
      <c r="KR32" s="447"/>
      <c r="KS32" s="447"/>
      <c r="KT32" s="447"/>
      <c r="KU32" s="447"/>
      <c r="KV32" s="447"/>
      <c r="KW32" s="447"/>
      <c r="KX32" s="447"/>
      <c r="KY32" s="447"/>
      <c r="KZ32" s="447"/>
      <c r="LA32" s="447"/>
      <c r="LB32" s="447"/>
      <c r="LC32" s="447"/>
      <c r="LD32" s="447"/>
      <c r="LE32" s="447"/>
      <c r="LF32" s="447"/>
      <c r="LG32" s="447"/>
      <c r="LH32" s="447"/>
      <c r="LI32" s="447"/>
      <c r="LJ32" s="447"/>
      <c r="LK32" s="447"/>
      <c r="LL32" s="447"/>
      <c r="LM32" s="447"/>
      <c r="LN32" s="447"/>
      <c r="LO32" s="447"/>
      <c r="LP32" s="447"/>
      <c r="LQ32" s="447"/>
      <c r="LR32" s="447"/>
      <c r="LS32" s="447"/>
      <c r="LT32" s="447"/>
      <c r="LU32" s="447"/>
      <c r="LV32" s="447"/>
      <c r="LW32" s="447"/>
      <c r="LX32" s="447"/>
      <c r="LY32" s="447"/>
      <c r="LZ32" s="447"/>
      <c r="MA32" s="447"/>
      <c r="MB32" s="447"/>
      <c r="MC32" s="447"/>
      <c r="MD32" s="447"/>
      <c r="ME32" s="447"/>
      <c r="MF32" s="447"/>
      <c r="MG32" s="447"/>
      <c r="MH32" s="447"/>
      <c r="MI32" s="447"/>
      <c r="MJ32" s="447"/>
      <c r="MK32" s="447"/>
      <c r="ML32" s="447"/>
      <c r="MM32" s="447"/>
      <c r="MN32" s="447"/>
      <c r="MO32" s="447"/>
      <c r="MP32" s="447"/>
      <c r="MQ32" s="447"/>
      <c r="MR32" s="447"/>
      <c r="MS32" s="447"/>
      <c r="MT32" s="447"/>
      <c r="MU32" s="447"/>
      <c r="MV32" s="447"/>
      <c r="MW32" s="447"/>
      <c r="MX32" s="447"/>
      <c r="MY32" s="447"/>
      <c r="MZ32" s="447"/>
      <c r="NA32" s="447"/>
      <c r="NB32" s="447"/>
      <c r="NC32" s="447"/>
      <c r="ND32" s="447"/>
      <c r="NE32" s="447"/>
      <c r="NF32" s="447"/>
      <c r="NG32" s="447"/>
      <c r="NH32" s="447"/>
      <c r="NI32" s="447"/>
      <c r="NJ32" s="447"/>
      <c r="NK32" s="447"/>
      <c r="NL32" s="447"/>
      <c r="NM32" s="447"/>
      <c r="NN32" s="447"/>
      <c r="NO32" s="447"/>
      <c r="NP32" s="447"/>
      <c r="NQ32" s="447"/>
      <c r="NR32" s="447"/>
      <c r="NS32" s="447"/>
      <c r="NT32" s="447"/>
      <c r="NU32" s="447"/>
      <c r="NV32" s="447"/>
      <c r="NW32" s="447"/>
      <c r="NX32" s="447"/>
      <c r="NY32" s="447"/>
      <c r="NZ32" s="447"/>
      <c r="OA32" s="447"/>
      <c r="OB32" s="447"/>
      <c r="OC32" s="447"/>
      <c r="OD32" s="447"/>
      <c r="OE32" s="447"/>
      <c r="OF32" s="447"/>
      <c r="OG32" s="447"/>
      <c r="OH32" s="447"/>
      <c r="OI32" s="447"/>
      <c r="OJ32" s="447"/>
      <c r="OK32" s="447"/>
      <c r="OL32" s="447"/>
      <c r="OM32" s="447"/>
      <c r="ON32" s="447"/>
      <c r="OO32" s="447"/>
      <c r="OP32" s="447"/>
      <c r="OQ32" s="447"/>
      <c r="OR32" s="447"/>
      <c r="OS32" s="447"/>
      <c r="OT32" s="447"/>
      <c r="OU32" s="447"/>
      <c r="OV32" s="447"/>
      <c r="OW32" s="447"/>
      <c r="OX32" s="447"/>
      <c r="OY32" s="447"/>
      <c r="OZ32" s="447"/>
      <c r="PA32" s="447"/>
      <c r="PB32" s="447"/>
      <c r="PC32" s="447"/>
      <c r="PD32" s="447"/>
      <c r="PE32" s="447"/>
      <c r="PF32" s="447"/>
      <c r="PG32" s="447"/>
      <c r="PH32" s="447"/>
      <c r="PI32" s="447"/>
      <c r="PJ32" s="447"/>
      <c r="PK32" s="447"/>
      <c r="PL32" s="447"/>
      <c r="PM32" s="447"/>
      <c r="PN32" s="447"/>
      <c r="PO32" s="447"/>
      <c r="PP32" s="447"/>
      <c r="PQ32" s="447"/>
      <c r="PR32" s="447"/>
      <c r="PS32" s="447"/>
      <c r="PT32" s="447"/>
      <c r="PU32" s="447"/>
      <c r="PV32" s="447"/>
      <c r="PW32" s="447"/>
      <c r="PX32" s="447"/>
      <c r="PY32" s="447"/>
      <c r="PZ32" s="447"/>
      <c r="QA32" s="447"/>
      <c r="QB32" s="447"/>
      <c r="QC32" s="447"/>
      <c r="QD32" s="447"/>
      <c r="QE32" s="447"/>
      <c r="QF32" s="447"/>
      <c r="QG32" s="447"/>
      <c r="QH32" s="447"/>
      <c r="QI32" s="447"/>
      <c r="QJ32" s="447"/>
      <c r="QK32" s="447"/>
      <c r="QL32" s="447"/>
      <c r="QM32" s="447"/>
      <c r="QN32" s="447"/>
      <c r="QO32" s="447"/>
      <c r="QP32" s="447"/>
      <c r="QQ32" s="447"/>
      <c r="QR32" s="447"/>
      <c r="QS32" s="447"/>
      <c r="QT32" s="447"/>
      <c r="QU32" s="447"/>
      <c r="QV32" s="447"/>
      <c r="QW32" s="447"/>
      <c r="QX32" s="447"/>
      <c r="QY32" s="447"/>
      <c r="QZ32" s="447"/>
      <c r="RA32" s="447"/>
      <c r="RB32" s="447"/>
      <c r="RC32" s="447"/>
      <c r="RD32" s="447"/>
      <c r="RE32" s="447"/>
      <c r="RF32" s="447"/>
      <c r="RG32" s="447"/>
      <c r="RH32" s="447"/>
      <c r="RI32" s="447"/>
      <c r="RJ32" s="447"/>
      <c r="RK32" s="447"/>
      <c r="RL32" s="447"/>
      <c r="RM32" s="447"/>
      <c r="RN32" s="447"/>
      <c r="RO32" s="447"/>
      <c r="RP32" s="447"/>
      <c r="RQ32" s="447"/>
      <c r="RR32" s="447"/>
      <c r="RS32" s="447"/>
      <c r="RT32" s="447"/>
      <c r="RU32" s="447"/>
      <c r="RV32" s="447"/>
      <c r="RW32" s="447"/>
      <c r="RX32" s="447"/>
      <c r="RY32" s="447"/>
      <c r="RZ32" s="447"/>
      <c r="SA32" s="447"/>
      <c r="SB32" s="447"/>
      <c r="SC32" s="447"/>
      <c r="SD32" s="447"/>
      <c r="SE32" s="447"/>
      <c r="SF32" s="447"/>
      <c r="SG32" s="447"/>
      <c r="SH32" s="447"/>
      <c r="SI32" s="447"/>
      <c r="SJ32" s="447"/>
      <c r="SK32" s="447"/>
      <c r="SL32" s="447"/>
      <c r="SM32" s="447"/>
      <c r="SN32" s="447"/>
      <c r="SO32" s="447"/>
      <c r="SP32" s="447"/>
      <c r="SQ32" s="447"/>
      <c r="SR32" s="447"/>
      <c r="SS32" s="447"/>
      <c r="ST32" s="447"/>
      <c r="SU32" s="447"/>
      <c r="SV32" s="447"/>
      <c r="SW32" s="447"/>
      <c r="SX32" s="447"/>
      <c r="SY32" s="447"/>
      <c r="SZ32" s="447"/>
      <c r="TA32" s="447"/>
      <c r="TB32" s="447"/>
      <c r="TC32" s="447"/>
      <c r="TD32" s="447"/>
      <c r="TE32" s="447"/>
      <c r="TF32" s="447"/>
      <c r="TG32" s="447"/>
      <c r="TH32" s="447"/>
      <c r="TI32" s="447"/>
      <c r="TJ32" s="447"/>
      <c r="TK32" s="447"/>
      <c r="TL32" s="447"/>
      <c r="TM32" s="447"/>
      <c r="TN32" s="447"/>
      <c r="TO32" s="447"/>
      <c r="TP32" s="447"/>
      <c r="TQ32" s="447"/>
      <c r="TR32" s="447"/>
      <c r="TS32" s="447"/>
      <c r="TT32" s="447"/>
      <c r="TU32" s="447"/>
      <c r="TV32" s="447"/>
      <c r="TW32" s="447"/>
      <c r="TX32" s="447"/>
      <c r="TY32" s="447"/>
      <c r="TZ32" s="447"/>
      <c r="UA32" s="447"/>
      <c r="UB32" s="447"/>
      <c r="UC32" s="447"/>
      <c r="UD32" s="447"/>
      <c r="UE32" s="447"/>
      <c r="UF32" s="447"/>
      <c r="UG32" s="447"/>
      <c r="UH32" s="447"/>
      <c r="UI32" s="447"/>
      <c r="UJ32" s="447"/>
      <c r="UK32" s="447"/>
      <c r="UL32" s="447"/>
      <c r="UM32" s="447"/>
      <c r="UN32" s="447"/>
      <c r="UO32" s="447"/>
      <c r="UP32" s="447"/>
      <c r="UQ32" s="447"/>
      <c r="UR32" s="447"/>
      <c r="US32" s="447"/>
      <c r="UT32" s="447"/>
      <c r="UU32" s="447"/>
      <c r="UV32" s="447"/>
      <c r="UW32" s="447"/>
      <c r="UX32" s="447"/>
      <c r="UY32" s="447"/>
      <c r="UZ32" s="447"/>
      <c r="VA32" s="447"/>
      <c r="VB32" s="447"/>
      <c r="VC32" s="447"/>
      <c r="VD32" s="447"/>
      <c r="VE32" s="447"/>
      <c r="VF32" s="447"/>
      <c r="VG32" s="447"/>
      <c r="VH32" s="447"/>
      <c r="VI32" s="447"/>
      <c r="VJ32" s="447"/>
      <c r="VK32" s="447"/>
      <c r="VL32" s="447"/>
      <c r="VM32" s="447"/>
      <c r="VN32" s="447"/>
      <c r="VO32" s="447"/>
      <c r="VP32" s="447"/>
      <c r="VQ32" s="447"/>
      <c r="VR32" s="447"/>
      <c r="VS32" s="447"/>
      <c r="VT32" s="447"/>
      <c r="VU32" s="447"/>
      <c r="VV32" s="447"/>
      <c r="VW32" s="447"/>
      <c r="VX32" s="447"/>
      <c r="VY32" s="447"/>
      <c r="VZ32" s="447"/>
      <c r="WA32" s="447"/>
      <c r="WB32" s="447"/>
      <c r="WC32" s="447"/>
      <c r="WD32" s="447"/>
      <c r="WE32" s="447"/>
      <c r="WF32" s="447"/>
      <c r="WG32" s="447"/>
      <c r="WH32" s="447"/>
      <c r="WI32" s="447"/>
      <c r="WJ32" s="447"/>
      <c r="WK32" s="447"/>
      <c r="WL32" s="447"/>
      <c r="WM32" s="447"/>
      <c r="WN32" s="447"/>
      <c r="WO32" s="447"/>
      <c r="WP32" s="447"/>
      <c r="WQ32" s="447"/>
      <c r="WR32" s="447"/>
      <c r="WS32" s="447"/>
      <c r="WT32" s="447"/>
      <c r="WU32" s="447"/>
      <c r="WV32" s="447"/>
      <c r="WW32" s="447"/>
      <c r="WX32" s="447"/>
      <c r="WY32" s="447"/>
      <c r="WZ32" s="447"/>
      <c r="XA32" s="447"/>
      <c r="XB32" s="447"/>
      <c r="XC32" s="447"/>
      <c r="XD32" s="447"/>
      <c r="XE32" s="447"/>
      <c r="XF32" s="447"/>
      <c r="XG32" s="447"/>
      <c r="XH32" s="447"/>
      <c r="XI32" s="447"/>
      <c r="XJ32" s="447"/>
      <c r="XK32" s="447"/>
      <c r="XL32" s="447"/>
      <c r="XM32" s="447"/>
      <c r="XN32" s="447"/>
      <c r="XO32" s="447"/>
      <c r="XP32" s="447"/>
      <c r="XQ32" s="447"/>
      <c r="XR32" s="447"/>
      <c r="XS32" s="447"/>
      <c r="XT32" s="447"/>
      <c r="XU32" s="447"/>
      <c r="XV32" s="447"/>
      <c r="XW32" s="447"/>
      <c r="XX32" s="447"/>
      <c r="XY32" s="447"/>
      <c r="XZ32" s="447"/>
      <c r="YA32" s="447"/>
      <c r="YB32" s="447"/>
      <c r="YC32" s="447"/>
      <c r="YD32" s="447"/>
      <c r="YE32" s="447"/>
      <c r="YF32" s="447"/>
      <c r="YG32" s="447"/>
      <c r="YH32" s="447"/>
      <c r="YI32" s="447"/>
      <c r="YJ32" s="447"/>
      <c r="YK32" s="447"/>
      <c r="YL32" s="447"/>
      <c r="YM32" s="447"/>
      <c r="YN32" s="447"/>
      <c r="YO32" s="447"/>
      <c r="YP32" s="447"/>
      <c r="YQ32" s="447"/>
      <c r="YR32" s="447"/>
      <c r="YS32" s="447"/>
      <c r="YT32" s="447"/>
      <c r="YU32" s="447"/>
      <c r="YV32" s="447"/>
      <c r="YW32" s="447"/>
      <c r="YX32" s="447"/>
      <c r="YY32" s="447"/>
      <c r="YZ32" s="447"/>
      <c r="ZA32" s="447"/>
      <c r="ZB32" s="447"/>
      <c r="ZC32" s="447"/>
      <c r="ZD32" s="447"/>
      <c r="ZE32" s="447"/>
      <c r="ZF32" s="447"/>
      <c r="ZG32" s="447"/>
      <c r="ZH32" s="447"/>
      <c r="ZI32" s="447"/>
      <c r="ZJ32" s="447"/>
      <c r="ZK32" s="447"/>
      <c r="ZL32" s="447"/>
      <c r="ZM32" s="447"/>
      <c r="ZN32" s="447"/>
      <c r="ZO32" s="447"/>
      <c r="ZP32" s="447"/>
      <c r="ZQ32" s="447"/>
      <c r="ZR32" s="447"/>
      <c r="ZS32" s="447"/>
      <c r="ZT32" s="447"/>
      <c r="ZU32" s="447"/>
      <c r="ZV32" s="447"/>
      <c r="ZW32" s="447"/>
      <c r="ZX32" s="447"/>
      <c r="ZY32" s="447"/>
      <c r="ZZ32" s="447"/>
      <c r="AAA32" s="447"/>
      <c r="AAB32" s="447"/>
      <c r="AAC32" s="447"/>
      <c r="AAD32" s="447"/>
      <c r="AAE32" s="447"/>
      <c r="AAF32" s="447"/>
      <c r="AAG32" s="447"/>
      <c r="AAH32" s="447"/>
      <c r="AAI32" s="447"/>
      <c r="AAJ32" s="447"/>
      <c r="AAK32" s="447"/>
      <c r="AAL32" s="447"/>
      <c r="AAM32" s="447"/>
      <c r="AAN32" s="447"/>
      <c r="AAO32" s="447"/>
      <c r="AAP32" s="447"/>
      <c r="AAQ32" s="447"/>
      <c r="AAR32" s="447"/>
      <c r="AAS32" s="447"/>
      <c r="AAT32" s="447"/>
      <c r="AAU32" s="447"/>
      <c r="AAV32" s="447"/>
      <c r="AAW32" s="447"/>
      <c r="AAX32" s="447"/>
      <c r="AAY32" s="447"/>
      <c r="AAZ32" s="447"/>
      <c r="ABA32" s="447"/>
      <c r="ABB32" s="447"/>
      <c r="ABC32" s="447"/>
      <c r="ABD32" s="447"/>
      <c r="ABE32" s="447"/>
      <c r="ABF32" s="447"/>
      <c r="ABG32" s="447"/>
      <c r="ABH32" s="447"/>
      <c r="ABI32" s="447"/>
      <c r="ABJ32" s="447"/>
      <c r="ABK32" s="447"/>
      <c r="ABL32" s="447"/>
      <c r="ABM32" s="447"/>
      <c r="ABN32" s="447"/>
      <c r="ABO32" s="447"/>
      <c r="ABP32" s="447"/>
      <c r="ABQ32" s="447"/>
      <c r="ABR32" s="447"/>
      <c r="ABS32" s="447"/>
      <c r="ABT32" s="447"/>
      <c r="ABU32" s="447"/>
      <c r="ABV32" s="447"/>
      <c r="ABW32" s="447"/>
      <c r="ABX32" s="447"/>
      <c r="ABY32" s="447"/>
      <c r="ABZ32" s="447"/>
      <c r="ACA32" s="447"/>
      <c r="ACB32" s="447"/>
      <c r="ACC32" s="447"/>
      <c r="ACD32" s="447"/>
      <c r="ACE32" s="447"/>
      <c r="ACF32" s="447"/>
      <c r="ACG32" s="447"/>
      <c r="ACH32" s="447"/>
      <c r="ACI32" s="447"/>
      <c r="ACJ32" s="447"/>
      <c r="ACK32" s="447"/>
      <c r="ACL32" s="447"/>
      <c r="ACM32" s="447"/>
      <c r="ACN32" s="447"/>
      <c r="ACO32" s="447"/>
      <c r="ACP32" s="447"/>
      <c r="ACQ32" s="447"/>
      <c r="ACR32" s="447"/>
      <c r="ACS32" s="447"/>
      <c r="ACT32" s="447"/>
      <c r="ACU32" s="447"/>
      <c r="ACV32" s="447"/>
      <c r="ACW32" s="447"/>
      <c r="ACX32" s="447"/>
      <c r="ACY32" s="447"/>
      <c r="ACZ32" s="447"/>
      <c r="ADA32" s="447"/>
      <c r="ADB32" s="447"/>
      <c r="ADC32" s="447"/>
      <c r="ADD32" s="447"/>
      <c r="ADE32" s="447"/>
      <c r="ADF32" s="447"/>
      <c r="ADG32" s="447"/>
      <c r="ADH32" s="447"/>
      <c r="ADI32" s="447"/>
      <c r="ADJ32" s="447"/>
      <c r="ADK32" s="447"/>
      <c r="ADL32" s="447"/>
      <c r="ADM32" s="447"/>
      <c r="ADN32" s="447"/>
      <c r="ADO32" s="447"/>
      <c r="ADP32" s="447"/>
      <c r="ADQ32" s="447"/>
      <c r="ADR32" s="447"/>
      <c r="ADS32" s="447"/>
      <c r="ADT32" s="447"/>
      <c r="ADU32" s="447"/>
      <c r="ADV32" s="447"/>
      <c r="ADW32" s="447"/>
      <c r="ADX32" s="447"/>
      <c r="ADY32" s="447"/>
      <c r="ADZ32" s="447"/>
      <c r="AEA32" s="447"/>
      <c r="AEB32" s="447"/>
      <c r="AEC32" s="447"/>
      <c r="AED32" s="447"/>
      <c r="AEE32" s="447"/>
      <c r="AEF32" s="447"/>
      <c r="AEG32" s="447"/>
      <c r="AEH32" s="447"/>
      <c r="AEI32" s="447"/>
      <c r="AEJ32" s="447"/>
      <c r="AEK32" s="447"/>
      <c r="AEL32" s="447"/>
      <c r="AEM32" s="447"/>
      <c r="AEN32" s="447"/>
      <c r="AEO32" s="447"/>
      <c r="AEP32" s="447"/>
      <c r="AEQ32" s="447"/>
      <c r="AER32" s="447"/>
      <c r="AES32" s="447"/>
      <c r="AET32" s="447"/>
      <c r="AEU32" s="447"/>
      <c r="AEV32" s="447"/>
      <c r="AEW32" s="447"/>
      <c r="AEX32" s="447"/>
      <c r="AEY32" s="447"/>
      <c r="AEZ32" s="447"/>
      <c r="AFA32" s="447"/>
      <c r="AFB32" s="447"/>
      <c r="AFC32" s="447"/>
      <c r="AFD32" s="447"/>
      <c r="AFE32" s="447"/>
      <c r="AFF32" s="447"/>
      <c r="AFG32" s="447"/>
      <c r="AFH32" s="447"/>
      <c r="AFI32" s="447"/>
      <c r="AFJ32" s="447"/>
      <c r="AFK32" s="447"/>
      <c r="AFL32" s="447"/>
      <c r="AFM32" s="447"/>
      <c r="AFN32" s="447"/>
      <c r="AFO32" s="447"/>
      <c r="AFP32" s="447"/>
      <c r="AFQ32" s="447"/>
      <c r="AFR32" s="447"/>
      <c r="AFS32" s="447"/>
      <c r="AFT32" s="447"/>
      <c r="AFU32" s="447"/>
      <c r="AFV32" s="447"/>
      <c r="AFW32" s="447"/>
      <c r="AFX32" s="447"/>
      <c r="AFY32" s="447"/>
      <c r="AFZ32" s="447"/>
      <c r="AGA32" s="447"/>
      <c r="AGB32" s="447"/>
      <c r="AGC32" s="447"/>
      <c r="AGD32" s="447"/>
      <c r="AGE32" s="447"/>
      <c r="AGF32" s="447"/>
      <c r="AGG32" s="447"/>
      <c r="AGH32" s="447"/>
      <c r="AGI32" s="447"/>
      <c r="AGJ32" s="447"/>
      <c r="AGK32" s="447"/>
      <c r="AGL32" s="447"/>
      <c r="AGM32" s="447"/>
      <c r="AGN32" s="447"/>
      <c r="AGO32" s="447"/>
      <c r="AGP32" s="447"/>
      <c r="AGQ32" s="447"/>
      <c r="AGR32" s="447"/>
      <c r="AGS32" s="447"/>
      <c r="AGT32" s="447"/>
      <c r="AGU32" s="447"/>
      <c r="AGV32" s="447"/>
      <c r="AGW32" s="447"/>
      <c r="AGX32" s="447"/>
      <c r="AGY32" s="447"/>
      <c r="AGZ32" s="447"/>
      <c r="AHA32" s="447"/>
      <c r="AHB32" s="447"/>
      <c r="AHC32" s="447"/>
      <c r="AHD32" s="447"/>
      <c r="AHE32" s="447"/>
      <c r="AHF32" s="447"/>
      <c r="AHG32" s="447"/>
      <c r="AHH32" s="447"/>
      <c r="AHI32" s="447"/>
      <c r="AHJ32" s="447"/>
      <c r="AHK32" s="447"/>
      <c r="AHL32" s="447"/>
      <c r="AHM32" s="447"/>
      <c r="AHN32" s="447"/>
      <c r="AHO32" s="447"/>
      <c r="AHP32" s="447"/>
      <c r="AHQ32" s="447"/>
      <c r="AHR32" s="447"/>
      <c r="AHS32" s="447"/>
      <c r="AHT32" s="447"/>
      <c r="AHU32" s="447"/>
      <c r="AHV32" s="447"/>
      <c r="AHW32" s="447"/>
      <c r="AHX32" s="447"/>
      <c r="AHY32" s="447"/>
      <c r="AHZ32" s="447"/>
      <c r="AIA32" s="447"/>
      <c r="AIB32" s="447"/>
      <c r="AIC32" s="447"/>
      <c r="AID32" s="447"/>
      <c r="AIE32" s="447"/>
      <c r="AIF32" s="447"/>
      <c r="AIG32" s="447"/>
      <c r="AIH32" s="447"/>
      <c r="AII32" s="447"/>
      <c r="AIJ32" s="447"/>
      <c r="AIK32" s="447"/>
      <c r="AIL32" s="447"/>
      <c r="AIM32" s="447"/>
      <c r="AIN32" s="447"/>
      <c r="AIO32" s="447"/>
      <c r="AIP32" s="447"/>
      <c r="AIQ32" s="447"/>
      <c r="AIR32" s="447"/>
      <c r="AIS32" s="447"/>
      <c r="AIT32" s="447"/>
      <c r="AIU32" s="447"/>
      <c r="AIV32" s="447"/>
      <c r="AIW32" s="447"/>
      <c r="AIX32" s="447"/>
      <c r="AIY32" s="447"/>
      <c r="AIZ32" s="447"/>
      <c r="AJA32" s="447"/>
      <c r="AJB32" s="447"/>
      <c r="AJC32" s="447"/>
      <c r="AJD32" s="447"/>
      <c r="AJE32" s="447"/>
      <c r="AJF32" s="447"/>
      <c r="AJG32" s="447"/>
      <c r="AJH32" s="447"/>
      <c r="AJI32" s="447"/>
      <c r="AJJ32" s="447"/>
      <c r="AJK32" s="447"/>
      <c r="AJL32" s="447"/>
      <c r="AJM32" s="447"/>
      <c r="AJN32" s="447"/>
      <c r="AJO32" s="447"/>
      <c r="AJP32" s="447"/>
      <c r="AJQ32" s="447"/>
      <c r="AJR32" s="447"/>
      <c r="AJS32" s="447"/>
      <c r="AJT32" s="447"/>
      <c r="AJU32" s="447"/>
      <c r="AJV32" s="447"/>
      <c r="AJW32" s="447"/>
      <c r="AJX32" s="447"/>
      <c r="AJY32" s="447"/>
      <c r="AJZ32" s="447"/>
      <c r="AKA32" s="447"/>
      <c r="AKB32" s="447"/>
      <c r="AKC32" s="447"/>
      <c r="AKD32" s="447"/>
      <c r="AKE32" s="447"/>
      <c r="AKF32" s="447"/>
      <c r="AKG32" s="447"/>
      <c r="AKH32" s="447"/>
      <c r="AKI32" s="447"/>
      <c r="AKJ32" s="447"/>
      <c r="AKK32" s="447"/>
      <c r="AKL32" s="447"/>
      <c r="AKM32" s="447"/>
      <c r="AKN32" s="447"/>
      <c r="AKO32" s="447"/>
      <c r="AKP32" s="447"/>
      <c r="AKQ32" s="447"/>
      <c r="AKR32" s="447"/>
      <c r="AKS32" s="447"/>
      <c r="AKT32" s="447"/>
      <c r="AKU32" s="447"/>
      <c r="AKV32" s="447"/>
      <c r="AKW32" s="447"/>
      <c r="AKX32" s="447"/>
      <c r="AKY32" s="447"/>
      <c r="AKZ32" s="447"/>
      <c r="ALA32" s="447"/>
      <c r="ALB32" s="447"/>
      <c r="ALC32" s="447"/>
      <c r="ALD32" s="447"/>
      <c r="ALE32" s="447"/>
      <c r="ALF32" s="447"/>
      <c r="ALG32" s="447"/>
      <c r="ALH32" s="447"/>
      <c r="ALI32" s="447"/>
      <c r="ALJ32" s="447"/>
      <c r="ALK32" s="447"/>
      <c r="ALL32" s="447"/>
      <c r="ALM32" s="447"/>
      <c r="ALN32" s="447"/>
      <c r="ALO32" s="447"/>
      <c r="ALP32" s="447"/>
      <c r="ALQ32" s="447"/>
      <c r="ALR32" s="447"/>
      <c r="ALS32" s="447"/>
      <c r="ALT32" s="447"/>
      <c r="ALU32" s="447"/>
      <c r="ALV32" s="447"/>
      <c r="ALW32" s="447"/>
      <c r="ALX32" s="447"/>
      <c r="ALY32" s="447"/>
      <c r="ALZ32" s="447"/>
      <c r="AMA32" s="447"/>
      <c r="AMB32" s="447"/>
      <c r="AMC32" s="447"/>
      <c r="AMD32" s="447"/>
      <c r="AME32" s="447"/>
      <c r="AMF32" s="447"/>
      <c r="AMG32" s="447"/>
      <c r="AMH32" s="447"/>
      <c r="AMI32" s="447"/>
      <c r="AMJ32" s="447"/>
      <c r="AMK32" s="447"/>
      <c r="AML32" s="447"/>
      <c r="AMM32" s="447"/>
      <c r="AMN32" s="447"/>
      <c r="AMO32" s="447"/>
      <c r="AMP32" s="447"/>
      <c r="AMQ32" s="447"/>
      <c r="AMR32" s="447"/>
      <c r="AMS32" s="447"/>
      <c r="AMT32" s="447"/>
      <c r="AMU32" s="447"/>
      <c r="AMV32" s="447"/>
      <c r="AMW32" s="447"/>
      <c r="AMX32" s="447"/>
      <c r="AMY32" s="447"/>
      <c r="AMZ32" s="447"/>
      <c r="ANA32" s="447"/>
      <c r="ANB32" s="447"/>
      <c r="ANC32" s="447"/>
      <c r="AND32" s="447"/>
      <c r="ANE32" s="447"/>
      <c r="ANF32" s="447"/>
      <c r="ANG32" s="447"/>
      <c r="ANH32" s="447"/>
      <c r="ANI32" s="447"/>
      <c r="ANJ32" s="447"/>
      <c r="ANK32" s="447"/>
      <c r="ANL32" s="447"/>
      <c r="ANM32" s="447"/>
      <c r="ANN32" s="447"/>
      <c r="ANO32" s="447"/>
      <c r="ANP32" s="447"/>
      <c r="ANQ32" s="447"/>
      <c r="ANR32" s="447"/>
      <c r="ANS32" s="447"/>
      <c r="ANT32" s="447"/>
      <c r="ANU32" s="447"/>
      <c r="ANV32" s="447"/>
      <c r="ANW32" s="447"/>
      <c r="ANX32" s="447"/>
      <c r="ANY32" s="447"/>
      <c r="ANZ32" s="447"/>
      <c r="AOA32" s="447"/>
      <c r="AOB32" s="447"/>
      <c r="AOC32" s="447"/>
      <c r="AOD32" s="447"/>
      <c r="AOE32" s="447"/>
      <c r="AOF32" s="447"/>
      <c r="AOG32" s="447"/>
      <c r="AOH32" s="447"/>
      <c r="AOI32" s="447"/>
      <c r="AOJ32" s="447"/>
      <c r="AOK32" s="447"/>
      <c r="AOL32" s="447"/>
      <c r="AOM32" s="447"/>
      <c r="AON32" s="447"/>
      <c r="AOO32" s="447"/>
      <c r="AOP32" s="447"/>
      <c r="AOQ32" s="447"/>
      <c r="AOR32" s="447"/>
      <c r="AOS32" s="447"/>
      <c r="AOT32" s="447"/>
      <c r="AOU32" s="447"/>
      <c r="AOV32" s="447"/>
      <c r="AOW32" s="447"/>
      <c r="AOX32" s="447"/>
      <c r="AOY32" s="447"/>
      <c r="AOZ32" s="447"/>
      <c r="APA32" s="447"/>
      <c r="APB32" s="447"/>
      <c r="APC32" s="447"/>
      <c r="APD32" s="447"/>
      <c r="APE32" s="447"/>
      <c r="APF32" s="447"/>
      <c r="APG32" s="447"/>
      <c r="APH32" s="447"/>
      <c r="API32" s="447"/>
      <c r="APJ32" s="447"/>
      <c r="APK32" s="447"/>
      <c r="APL32" s="447"/>
      <c r="APM32" s="447"/>
      <c r="APN32" s="447"/>
      <c r="APO32" s="447"/>
      <c r="APP32" s="447"/>
      <c r="APQ32" s="447"/>
      <c r="APR32" s="447"/>
      <c r="APS32" s="447"/>
      <c r="APT32" s="447"/>
      <c r="APU32" s="447"/>
      <c r="APV32" s="447"/>
      <c r="APW32" s="447"/>
      <c r="APX32" s="447"/>
      <c r="APY32" s="447"/>
      <c r="APZ32" s="447"/>
      <c r="AQA32" s="447"/>
      <c r="AQB32" s="447"/>
      <c r="AQC32" s="447"/>
      <c r="AQD32" s="447"/>
      <c r="AQE32" s="447"/>
      <c r="AQF32" s="447"/>
      <c r="AQG32" s="447"/>
      <c r="AQH32" s="447"/>
      <c r="AQI32" s="447"/>
      <c r="AQJ32" s="447"/>
      <c r="AQK32" s="447"/>
      <c r="AQL32" s="447"/>
      <c r="AQM32" s="447"/>
      <c r="AQN32" s="447"/>
      <c r="AQO32" s="447"/>
      <c r="AQP32" s="447"/>
      <c r="AQQ32" s="447"/>
      <c r="AQR32" s="447"/>
      <c r="AQS32" s="447"/>
      <c r="AQT32" s="447"/>
      <c r="AQU32" s="447"/>
      <c r="AQV32" s="447"/>
      <c r="AQW32" s="447"/>
      <c r="AQX32" s="447"/>
      <c r="AQY32" s="447"/>
      <c r="AQZ32" s="447"/>
      <c r="ARA32" s="447"/>
      <c r="ARB32" s="447"/>
      <c r="ARC32" s="447"/>
      <c r="ARD32" s="447"/>
      <c r="ARE32" s="447"/>
      <c r="ARF32" s="447"/>
      <c r="ARG32" s="447"/>
      <c r="ARH32" s="447"/>
      <c r="ARI32" s="447"/>
      <c r="ARJ32" s="447"/>
      <c r="ARK32" s="447"/>
      <c r="ARL32" s="447"/>
      <c r="ARM32" s="447"/>
      <c r="ARN32" s="447"/>
      <c r="ARO32" s="447"/>
      <c r="ARP32" s="447"/>
      <c r="ARQ32" s="447"/>
      <c r="ARR32" s="447"/>
      <c r="ARS32" s="447"/>
      <c r="ART32" s="447"/>
      <c r="ARU32" s="447"/>
      <c r="ARV32" s="447"/>
      <c r="ARW32" s="447"/>
      <c r="ARX32" s="447"/>
      <c r="ARY32" s="447"/>
      <c r="ARZ32" s="447"/>
      <c r="ASA32" s="447"/>
      <c r="ASB32" s="447"/>
      <c r="ASC32" s="447"/>
      <c r="ASD32" s="447"/>
      <c r="ASE32" s="447"/>
      <c r="ASF32" s="447"/>
      <c r="ASG32" s="447"/>
      <c r="ASH32" s="447"/>
      <c r="ASI32" s="447"/>
      <c r="ASJ32" s="447"/>
      <c r="ASK32" s="447"/>
      <c r="ASL32" s="447"/>
      <c r="ASM32" s="447"/>
      <c r="ASN32" s="447"/>
      <c r="ASO32" s="447"/>
      <c r="ASP32" s="447"/>
      <c r="ASQ32" s="447"/>
      <c r="ASR32" s="447"/>
      <c r="ASS32" s="447"/>
      <c r="AST32" s="447"/>
      <c r="ASU32" s="447"/>
      <c r="ASV32" s="447"/>
      <c r="ASW32" s="447"/>
      <c r="ASX32" s="447"/>
      <c r="ASY32" s="447"/>
      <c r="ASZ32" s="447"/>
      <c r="ATA32" s="447"/>
      <c r="ATB32" s="447"/>
      <c r="ATC32" s="447"/>
      <c r="ATD32" s="447"/>
      <c r="ATE32" s="447"/>
      <c r="ATF32" s="447"/>
      <c r="ATG32" s="447"/>
      <c r="ATH32" s="447"/>
      <c r="ATI32" s="447"/>
      <c r="ATJ32" s="447"/>
      <c r="ATK32" s="447"/>
      <c r="ATL32" s="447"/>
      <c r="ATM32" s="447"/>
      <c r="ATN32" s="447"/>
      <c r="ATO32" s="447"/>
      <c r="ATP32" s="447"/>
      <c r="ATQ32" s="447"/>
      <c r="ATR32" s="447"/>
      <c r="ATS32" s="447"/>
      <c r="ATT32" s="447"/>
      <c r="ATU32" s="447"/>
      <c r="ATV32" s="447"/>
      <c r="ATW32" s="447"/>
      <c r="ATX32" s="447"/>
      <c r="ATY32" s="447"/>
      <c r="ATZ32" s="447"/>
      <c r="AUA32" s="447"/>
      <c r="AUB32" s="447"/>
      <c r="AUC32" s="447"/>
      <c r="AUD32" s="447"/>
      <c r="AUE32" s="447"/>
      <c r="AUF32" s="447"/>
      <c r="AUG32" s="447"/>
      <c r="AUH32" s="447"/>
      <c r="AUI32" s="447"/>
      <c r="AUJ32" s="447"/>
      <c r="AUK32" s="447"/>
      <c r="AUL32" s="447"/>
      <c r="AUM32" s="447"/>
      <c r="AUN32" s="447"/>
      <c r="AUO32" s="447"/>
      <c r="AUP32" s="447"/>
      <c r="AUQ32" s="447"/>
      <c r="AUR32" s="447"/>
      <c r="AUS32" s="447"/>
      <c r="AUT32" s="447"/>
      <c r="AUU32" s="447"/>
      <c r="AUV32" s="447"/>
      <c r="AUW32" s="447"/>
      <c r="AUX32" s="447"/>
      <c r="AUY32" s="447"/>
      <c r="AUZ32" s="447"/>
      <c r="AVA32" s="447"/>
      <c r="AVB32" s="447"/>
      <c r="AVC32" s="447"/>
      <c r="AVD32" s="447"/>
      <c r="AVE32" s="447"/>
      <c r="AVF32" s="447"/>
      <c r="AVG32" s="447"/>
      <c r="AVH32" s="447"/>
      <c r="AVI32" s="447"/>
      <c r="AVJ32" s="447"/>
      <c r="AVK32" s="447"/>
      <c r="AVL32" s="447"/>
      <c r="AVM32" s="447"/>
      <c r="AVN32" s="447"/>
      <c r="AVO32" s="447"/>
      <c r="AVP32" s="447"/>
      <c r="AVQ32" s="447"/>
      <c r="AVR32" s="447"/>
      <c r="AVS32" s="447"/>
      <c r="AVT32" s="447"/>
      <c r="AVU32" s="447"/>
      <c r="AVV32" s="447"/>
      <c r="AVW32" s="447"/>
      <c r="AVX32" s="447"/>
      <c r="AVY32" s="447"/>
      <c r="AVZ32" s="447"/>
      <c r="AWA32" s="447"/>
      <c r="AWB32" s="447"/>
      <c r="AWC32" s="447"/>
      <c r="AWD32" s="447"/>
      <c r="AWE32" s="447"/>
      <c r="AWF32" s="447"/>
      <c r="AWG32" s="447"/>
      <c r="AWH32" s="447"/>
      <c r="AWI32" s="447"/>
      <c r="AWJ32" s="447"/>
      <c r="AWK32" s="447"/>
      <c r="AWL32" s="447"/>
      <c r="AWM32" s="447"/>
      <c r="AWN32" s="447"/>
      <c r="AWO32" s="447"/>
      <c r="AWP32" s="447"/>
      <c r="AWQ32" s="447"/>
      <c r="AWR32" s="447"/>
      <c r="AWS32" s="447"/>
      <c r="AWT32" s="447"/>
      <c r="AWU32" s="447"/>
      <c r="AWV32" s="447"/>
      <c r="AWW32" s="447"/>
      <c r="AWX32" s="447"/>
      <c r="AWY32" s="447"/>
      <c r="AWZ32" s="447"/>
      <c r="AXA32" s="447"/>
      <c r="AXB32" s="447"/>
      <c r="AXC32" s="447"/>
      <c r="AXD32" s="447"/>
      <c r="AXE32" s="447"/>
      <c r="AXF32" s="447"/>
      <c r="AXG32" s="447"/>
      <c r="AXH32" s="447"/>
      <c r="AXI32" s="447"/>
      <c r="AXJ32" s="447"/>
      <c r="AXK32" s="447"/>
      <c r="AXL32" s="447"/>
      <c r="AXM32" s="447"/>
      <c r="AXN32" s="447"/>
      <c r="AXO32" s="447"/>
      <c r="AXP32" s="447"/>
      <c r="AXQ32" s="447"/>
      <c r="AXR32" s="447"/>
      <c r="AXS32" s="447"/>
      <c r="AXT32" s="447"/>
      <c r="AXU32" s="447"/>
      <c r="AXV32" s="447"/>
      <c r="AXW32" s="447"/>
      <c r="AXX32" s="447"/>
      <c r="AXY32" s="447"/>
      <c r="AXZ32" s="447"/>
      <c r="AYA32" s="447"/>
      <c r="AYB32" s="447"/>
      <c r="AYC32" s="447"/>
      <c r="AYD32" s="447"/>
      <c r="AYE32" s="447"/>
      <c r="AYF32" s="447"/>
      <c r="AYG32" s="447"/>
      <c r="AYH32" s="447"/>
      <c r="AYI32" s="447"/>
      <c r="AYJ32" s="447"/>
      <c r="AYK32" s="447"/>
      <c r="AYL32" s="447"/>
      <c r="AYM32" s="447"/>
      <c r="AYN32" s="447"/>
      <c r="AYO32" s="447"/>
      <c r="AYP32" s="447"/>
      <c r="AYQ32" s="447"/>
      <c r="AYR32" s="447"/>
      <c r="AYS32" s="447"/>
      <c r="AYT32" s="447"/>
      <c r="AYU32" s="447"/>
      <c r="AYV32" s="447"/>
      <c r="AYW32" s="447"/>
      <c r="AYX32" s="447"/>
      <c r="AYY32" s="447"/>
      <c r="AYZ32" s="447"/>
      <c r="AZA32" s="447"/>
      <c r="AZB32" s="447"/>
      <c r="AZC32" s="447"/>
      <c r="AZD32" s="447"/>
      <c r="AZE32" s="447"/>
      <c r="AZF32" s="447"/>
      <c r="AZG32" s="447"/>
      <c r="AZH32" s="447"/>
      <c r="AZI32" s="447"/>
      <c r="AZJ32" s="447"/>
      <c r="AZK32" s="447"/>
      <c r="AZL32" s="447"/>
      <c r="AZM32" s="447"/>
      <c r="AZN32" s="447"/>
      <c r="AZO32" s="447"/>
      <c r="AZP32" s="447"/>
      <c r="AZQ32" s="447"/>
      <c r="AZR32" s="447"/>
      <c r="AZS32" s="447"/>
      <c r="AZT32" s="447"/>
      <c r="AZU32" s="447"/>
      <c r="AZV32" s="447"/>
      <c r="AZW32" s="447"/>
      <c r="AZX32" s="447"/>
      <c r="AZY32" s="447"/>
      <c r="AZZ32" s="447"/>
      <c r="BAA32" s="447"/>
      <c r="BAB32" s="447"/>
      <c r="BAC32" s="447"/>
      <c r="BAD32" s="447"/>
      <c r="BAE32" s="447"/>
      <c r="BAF32" s="447"/>
      <c r="BAG32" s="447"/>
      <c r="BAH32" s="447"/>
      <c r="BAI32" s="447"/>
      <c r="BAJ32" s="447"/>
      <c r="BAK32" s="447"/>
      <c r="BAL32" s="447"/>
      <c r="BAM32" s="447"/>
      <c r="BAN32" s="447"/>
      <c r="BAO32" s="447"/>
      <c r="BAP32" s="447"/>
      <c r="BAQ32" s="447"/>
      <c r="BAR32" s="447"/>
      <c r="BAS32" s="447"/>
      <c r="BAT32" s="447"/>
      <c r="BAU32" s="447"/>
      <c r="BAV32" s="447"/>
      <c r="BAW32" s="447"/>
      <c r="BAX32" s="447"/>
      <c r="BAY32" s="447"/>
      <c r="BAZ32" s="447"/>
      <c r="BBA32" s="447"/>
      <c r="BBB32" s="447"/>
      <c r="BBC32" s="447"/>
      <c r="BBD32" s="447"/>
      <c r="BBE32" s="447"/>
      <c r="BBF32" s="447"/>
      <c r="BBG32" s="447"/>
      <c r="BBH32" s="447"/>
      <c r="BBI32" s="447"/>
      <c r="BBJ32" s="447"/>
      <c r="BBK32" s="447"/>
      <c r="BBL32" s="447"/>
      <c r="BBM32" s="447"/>
      <c r="BBN32" s="447"/>
      <c r="BBO32" s="447"/>
      <c r="BBP32" s="447"/>
      <c r="BBQ32" s="447"/>
      <c r="BBR32" s="447"/>
      <c r="BBS32" s="447"/>
      <c r="BBT32" s="447"/>
      <c r="BBU32" s="447"/>
      <c r="BBV32" s="447"/>
      <c r="BBW32" s="447"/>
      <c r="BBX32" s="447"/>
      <c r="BBY32" s="447"/>
      <c r="BBZ32" s="447"/>
      <c r="BCA32" s="447"/>
      <c r="BCB32" s="447"/>
      <c r="BCC32" s="447"/>
      <c r="BCD32" s="447"/>
      <c r="BCE32" s="447"/>
      <c r="BCF32" s="447"/>
      <c r="BCG32" s="447"/>
      <c r="BCH32" s="447"/>
      <c r="BCI32" s="447"/>
      <c r="BCJ32" s="447"/>
      <c r="BCK32" s="447"/>
      <c r="BCL32" s="447"/>
      <c r="BCM32" s="447"/>
      <c r="BCN32" s="447"/>
      <c r="BCO32" s="447"/>
      <c r="BCP32" s="447"/>
      <c r="BCQ32" s="447"/>
      <c r="BCR32" s="447"/>
      <c r="BCS32" s="447"/>
      <c r="BCT32" s="447"/>
      <c r="BCU32" s="447"/>
      <c r="BCV32" s="447"/>
      <c r="BCW32" s="447"/>
      <c r="BCX32" s="447"/>
      <c r="BCY32" s="447"/>
      <c r="BCZ32" s="447"/>
      <c r="BDA32" s="447"/>
      <c r="BDB32" s="447"/>
      <c r="BDC32" s="447"/>
      <c r="BDD32" s="447"/>
      <c r="BDE32" s="447"/>
      <c r="BDF32" s="447"/>
      <c r="BDG32" s="447"/>
      <c r="BDH32" s="447"/>
      <c r="BDI32" s="447"/>
      <c r="BDJ32" s="447"/>
      <c r="BDK32" s="447"/>
      <c r="BDL32" s="447"/>
      <c r="BDM32" s="447"/>
      <c r="BDN32" s="447"/>
      <c r="BDO32" s="447"/>
      <c r="BDP32" s="447"/>
      <c r="BDQ32" s="447"/>
      <c r="BDR32" s="447"/>
      <c r="BDS32" s="447"/>
      <c r="BDT32" s="447"/>
      <c r="BDU32" s="447"/>
      <c r="BDV32" s="447"/>
      <c r="BDW32" s="447"/>
      <c r="BDX32" s="447"/>
      <c r="BDY32" s="447"/>
      <c r="BDZ32" s="447"/>
      <c r="BEA32" s="447"/>
      <c r="BEB32" s="447"/>
      <c r="BEC32" s="447"/>
      <c r="BED32" s="447"/>
      <c r="BEE32" s="447"/>
      <c r="BEF32" s="447"/>
      <c r="BEG32" s="447"/>
      <c r="BEH32" s="447"/>
      <c r="BEI32" s="447"/>
      <c r="BEJ32" s="447"/>
      <c r="BEK32" s="447"/>
      <c r="BEL32" s="447"/>
      <c r="BEM32" s="447"/>
      <c r="BEN32" s="447"/>
      <c r="BEO32" s="447"/>
      <c r="BEP32" s="447"/>
      <c r="BEQ32" s="447"/>
      <c r="BER32" s="447"/>
      <c r="BES32" s="447"/>
      <c r="BET32" s="447"/>
      <c r="BEU32" s="447"/>
      <c r="BEV32" s="447"/>
      <c r="BEW32" s="447"/>
      <c r="BEX32" s="447"/>
      <c r="BEY32" s="447"/>
      <c r="BEZ32" s="447"/>
      <c r="BFA32" s="447"/>
      <c r="BFB32" s="447"/>
      <c r="BFC32" s="447"/>
      <c r="BFD32" s="447"/>
      <c r="BFE32" s="447"/>
      <c r="BFF32" s="447"/>
      <c r="BFG32" s="447"/>
      <c r="BFH32" s="447"/>
      <c r="BFI32" s="447"/>
      <c r="BFJ32" s="447"/>
      <c r="BFK32" s="447"/>
      <c r="BFL32" s="447"/>
      <c r="BFM32" s="447"/>
      <c r="BFN32" s="447"/>
      <c r="BFO32" s="447"/>
      <c r="BFP32" s="447"/>
      <c r="BFQ32" s="447"/>
      <c r="BFR32" s="447"/>
      <c r="BFS32" s="447"/>
      <c r="BFT32" s="447"/>
      <c r="BFU32" s="447"/>
      <c r="BFV32" s="447"/>
      <c r="BFW32" s="447"/>
      <c r="BFX32" s="447"/>
      <c r="BFY32" s="447"/>
      <c r="BFZ32" s="447"/>
      <c r="BGA32" s="447"/>
      <c r="BGB32" s="447"/>
      <c r="BGC32" s="447"/>
      <c r="BGD32" s="447"/>
      <c r="BGE32" s="447"/>
      <c r="BGF32" s="447"/>
      <c r="BGG32" s="447"/>
      <c r="BGH32" s="447"/>
      <c r="BGI32" s="447"/>
      <c r="BGJ32" s="447"/>
      <c r="BGK32" s="447"/>
      <c r="BGL32" s="447"/>
      <c r="BGM32" s="447"/>
      <c r="BGN32" s="447"/>
      <c r="BGO32" s="447"/>
      <c r="BGP32" s="447"/>
      <c r="BGQ32" s="447"/>
      <c r="BGR32" s="447"/>
      <c r="BGS32" s="447"/>
      <c r="BGT32" s="447"/>
      <c r="BGU32" s="447"/>
      <c r="BGV32" s="447"/>
      <c r="BGW32" s="447"/>
      <c r="BGX32" s="447"/>
      <c r="BGY32" s="447"/>
      <c r="BGZ32" s="447"/>
      <c r="BHA32" s="447"/>
      <c r="BHB32" s="447"/>
      <c r="BHC32" s="447"/>
      <c r="BHD32" s="447"/>
      <c r="BHE32" s="447"/>
      <c r="BHF32" s="447"/>
      <c r="BHG32" s="447"/>
      <c r="BHH32" s="447"/>
      <c r="BHI32" s="447"/>
      <c r="BHJ32" s="447"/>
      <c r="BHK32" s="447"/>
      <c r="BHL32" s="447"/>
      <c r="BHM32" s="447"/>
      <c r="BHN32" s="447"/>
      <c r="BHO32" s="447"/>
      <c r="BHP32" s="447"/>
      <c r="BHQ32" s="447"/>
      <c r="BHR32" s="447"/>
      <c r="BHS32" s="447"/>
      <c r="BHT32" s="447"/>
      <c r="BHU32" s="447"/>
      <c r="BHV32" s="447"/>
      <c r="BHW32" s="447"/>
      <c r="BHX32" s="447"/>
      <c r="BHY32" s="447"/>
      <c r="BHZ32" s="447"/>
      <c r="BIA32" s="447"/>
      <c r="BIB32" s="447"/>
      <c r="BIC32" s="447"/>
      <c r="BID32" s="447"/>
      <c r="BIE32" s="447"/>
      <c r="BIF32" s="447"/>
      <c r="BIG32" s="447"/>
      <c r="BIH32" s="447"/>
      <c r="BII32" s="447"/>
      <c r="BIJ32" s="447"/>
      <c r="BIK32" s="447"/>
      <c r="BIL32" s="447"/>
      <c r="BIM32" s="447"/>
      <c r="BIN32" s="447"/>
      <c r="BIO32" s="447"/>
      <c r="BIP32" s="447"/>
      <c r="BIQ32" s="447"/>
      <c r="BIR32" s="447"/>
      <c r="BIS32" s="447"/>
      <c r="BIT32" s="447"/>
      <c r="BIU32" s="447"/>
      <c r="BIV32" s="447"/>
      <c r="BIW32" s="447"/>
      <c r="BIX32" s="447"/>
      <c r="BIY32" s="447"/>
      <c r="BIZ32" s="447"/>
      <c r="BJA32" s="447"/>
      <c r="BJB32" s="447"/>
      <c r="BJC32" s="447"/>
      <c r="BJD32" s="447"/>
      <c r="BJE32" s="447"/>
      <c r="BJF32" s="447"/>
      <c r="BJG32" s="447"/>
      <c r="BJH32" s="447"/>
      <c r="BJI32" s="447"/>
      <c r="BJJ32" s="447"/>
      <c r="BJK32" s="447"/>
      <c r="BJL32" s="447"/>
      <c r="BJM32" s="447"/>
      <c r="BJN32" s="447"/>
      <c r="BJO32" s="447"/>
      <c r="BJP32" s="447"/>
      <c r="BJQ32" s="447"/>
      <c r="BJR32" s="447"/>
      <c r="BJS32" s="447"/>
      <c r="BJT32" s="447"/>
      <c r="BJU32" s="447"/>
      <c r="BJV32" s="447"/>
      <c r="BJW32" s="447"/>
      <c r="BJX32" s="447"/>
      <c r="BJY32" s="447"/>
      <c r="BJZ32" s="447"/>
      <c r="BKA32" s="447"/>
      <c r="BKB32" s="447"/>
      <c r="BKC32" s="447"/>
      <c r="BKD32" s="447"/>
      <c r="BKE32" s="447"/>
      <c r="BKF32" s="447"/>
      <c r="BKG32" s="447"/>
      <c r="BKH32" s="447"/>
      <c r="BKI32" s="447"/>
      <c r="BKJ32" s="447"/>
      <c r="BKK32" s="447"/>
      <c r="BKL32" s="447"/>
      <c r="BKM32" s="447"/>
      <c r="BKN32" s="447"/>
      <c r="BKO32" s="447"/>
      <c r="BKP32" s="447"/>
      <c r="BKQ32" s="447"/>
      <c r="BKR32" s="447"/>
      <c r="BKS32" s="447"/>
      <c r="BKT32" s="447"/>
      <c r="BKU32" s="447"/>
      <c r="BKV32" s="447"/>
      <c r="BKW32" s="447"/>
      <c r="BKX32" s="447"/>
      <c r="BKY32" s="447"/>
      <c r="BKZ32" s="447"/>
      <c r="BLA32" s="447"/>
      <c r="BLB32" s="447"/>
      <c r="BLC32" s="447"/>
      <c r="BLD32" s="447"/>
      <c r="BLE32" s="447"/>
      <c r="BLF32" s="447"/>
      <c r="BLG32" s="447"/>
      <c r="BLH32" s="447"/>
      <c r="BLI32" s="447"/>
      <c r="BLJ32" s="447"/>
      <c r="BLK32" s="447"/>
      <c r="BLL32" s="447"/>
      <c r="BLM32" s="447"/>
      <c r="BLN32" s="447"/>
      <c r="BLO32" s="447"/>
      <c r="BLP32" s="447"/>
      <c r="BLQ32" s="447"/>
      <c r="BLR32" s="447"/>
      <c r="BLS32" s="447"/>
      <c r="BLT32" s="447"/>
      <c r="BLU32" s="447"/>
      <c r="BLV32" s="447"/>
      <c r="BLW32" s="447"/>
      <c r="BLX32" s="447"/>
      <c r="BLY32" s="447"/>
      <c r="BLZ32" s="447"/>
      <c r="BMA32" s="447"/>
      <c r="BMB32" s="447"/>
      <c r="BMC32" s="447"/>
      <c r="BMD32" s="447"/>
      <c r="BME32" s="447"/>
      <c r="BMF32" s="447"/>
      <c r="BMG32" s="447"/>
      <c r="BMH32" s="447"/>
      <c r="BMI32" s="447"/>
      <c r="BMJ32" s="447"/>
      <c r="BMK32" s="447"/>
      <c r="BML32" s="447"/>
      <c r="BMM32" s="447"/>
      <c r="BMN32" s="447"/>
      <c r="BMO32" s="447"/>
      <c r="BMP32" s="447"/>
      <c r="BMQ32" s="447"/>
      <c r="BMR32" s="447"/>
      <c r="BMS32" s="447"/>
      <c r="BMT32" s="447"/>
      <c r="BMU32" s="447"/>
      <c r="BMV32" s="447"/>
      <c r="BMW32" s="447"/>
      <c r="BMX32" s="447"/>
      <c r="BMY32" s="447"/>
      <c r="BMZ32" s="447"/>
      <c r="BNA32" s="447"/>
      <c r="BNB32" s="447"/>
      <c r="BNC32" s="447"/>
      <c r="BND32" s="447"/>
      <c r="BNE32" s="447"/>
      <c r="BNF32" s="447"/>
      <c r="BNG32" s="447"/>
      <c r="BNH32" s="447"/>
      <c r="BNI32" s="447"/>
      <c r="BNJ32" s="447"/>
      <c r="BNK32" s="447"/>
      <c r="BNL32" s="447"/>
      <c r="BNM32" s="447"/>
      <c r="BNN32" s="447"/>
      <c r="BNO32" s="447"/>
      <c r="BNP32" s="447"/>
      <c r="BNQ32" s="447"/>
      <c r="BNR32" s="447"/>
      <c r="BNS32" s="447"/>
      <c r="BNT32" s="447"/>
      <c r="BNU32" s="447"/>
      <c r="BNV32" s="447"/>
      <c r="BNW32" s="447"/>
      <c r="BNX32" s="447"/>
      <c r="BNY32" s="447"/>
      <c r="BNZ32" s="447"/>
      <c r="BOA32" s="447"/>
      <c r="BOB32" s="447"/>
      <c r="BOC32" s="447"/>
      <c r="BOD32" s="447"/>
      <c r="BOE32" s="447"/>
      <c r="BOF32" s="447"/>
      <c r="BOG32" s="447"/>
      <c r="BOH32" s="447"/>
      <c r="BOI32" s="447"/>
      <c r="BOJ32" s="447"/>
      <c r="BOK32" s="447"/>
      <c r="BOL32" s="447"/>
      <c r="BOM32" s="447"/>
      <c r="BON32" s="447"/>
      <c r="BOO32" s="447"/>
      <c r="BOP32" s="447"/>
      <c r="BOQ32" s="447"/>
      <c r="BOR32" s="447"/>
      <c r="BOS32" s="447"/>
      <c r="BOT32" s="447"/>
      <c r="BOU32" s="447"/>
      <c r="BOV32" s="447"/>
      <c r="BOW32" s="447"/>
      <c r="BOX32" s="447"/>
      <c r="BOY32" s="447"/>
      <c r="BOZ32" s="447"/>
      <c r="BPA32" s="447"/>
      <c r="BPB32" s="447"/>
      <c r="BPC32" s="447"/>
      <c r="BPD32" s="447"/>
      <c r="BPE32" s="447"/>
      <c r="BPF32" s="447"/>
      <c r="BPG32" s="447"/>
      <c r="BPH32" s="447"/>
      <c r="BPI32" s="447"/>
      <c r="BPJ32" s="447"/>
      <c r="BPK32" s="447"/>
      <c r="BPL32" s="447"/>
      <c r="BPM32" s="447"/>
      <c r="BPN32" s="447"/>
      <c r="BPO32" s="447"/>
      <c r="BPP32" s="447"/>
      <c r="BPQ32" s="447"/>
      <c r="BPR32" s="447"/>
      <c r="BPS32" s="447"/>
      <c r="BPT32" s="447"/>
      <c r="BPU32" s="447"/>
      <c r="BPV32" s="447"/>
      <c r="BPW32" s="447"/>
      <c r="BPX32" s="447"/>
      <c r="BPY32" s="447"/>
      <c r="BPZ32" s="447"/>
      <c r="BQA32" s="447"/>
      <c r="BQB32" s="447"/>
      <c r="BQC32" s="447"/>
      <c r="BQD32" s="447"/>
      <c r="BQE32" s="447"/>
      <c r="BQF32" s="447"/>
      <c r="BQG32" s="447"/>
      <c r="BQH32" s="447"/>
      <c r="BQI32" s="447"/>
      <c r="BQJ32" s="447"/>
      <c r="BQK32" s="447"/>
      <c r="BQL32" s="447"/>
      <c r="BQM32" s="447"/>
      <c r="BQN32" s="447"/>
      <c r="BQO32" s="447"/>
      <c r="BQP32" s="447"/>
      <c r="BQQ32" s="447"/>
      <c r="BQR32" s="447"/>
      <c r="BQS32" s="447"/>
      <c r="BQT32" s="447"/>
      <c r="BQU32" s="447"/>
      <c r="BQV32" s="447"/>
      <c r="BQW32" s="447"/>
      <c r="BQX32" s="447"/>
      <c r="BQY32" s="447"/>
      <c r="BQZ32" s="447"/>
      <c r="BRA32" s="447"/>
      <c r="BRB32" s="447"/>
      <c r="BRC32" s="447"/>
      <c r="BRD32" s="447"/>
      <c r="BRE32" s="447"/>
      <c r="BRF32" s="447"/>
      <c r="BRG32" s="447"/>
      <c r="BRH32" s="447"/>
      <c r="BRI32" s="447"/>
      <c r="BRJ32" s="447"/>
      <c r="BRK32" s="447"/>
      <c r="BRL32" s="447"/>
      <c r="BRM32" s="447"/>
      <c r="BRN32" s="447"/>
      <c r="BRO32" s="447"/>
      <c r="BRP32" s="447"/>
      <c r="BRQ32" s="447"/>
      <c r="BRR32" s="447"/>
      <c r="BRS32" s="447"/>
      <c r="BRT32" s="447"/>
      <c r="BRU32" s="447"/>
      <c r="BRV32" s="447"/>
      <c r="BRW32" s="447"/>
      <c r="BRX32" s="447"/>
      <c r="BRY32" s="447"/>
      <c r="BRZ32" s="447"/>
      <c r="BSA32" s="447"/>
      <c r="BSB32" s="447"/>
      <c r="BSC32" s="447"/>
      <c r="BSD32" s="447"/>
      <c r="BSE32" s="447"/>
      <c r="BSF32" s="447"/>
      <c r="BSG32" s="447"/>
      <c r="BSH32" s="447"/>
      <c r="BSI32" s="447"/>
      <c r="BSJ32" s="447"/>
      <c r="BSK32" s="447"/>
      <c r="BSL32" s="447"/>
      <c r="BSM32" s="447"/>
      <c r="BSN32" s="447"/>
      <c r="BSO32" s="447"/>
      <c r="BSP32" s="447"/>
      <c r="BSQ32" s="447"/>
      <c r="BSR32" s="447"/>
      <c r="BSS32" s="447"/>
      <c r="BST32" s="447"/>
      <c r="BSU32" s="447"/>
      <c r="BSV32" s="447"/>
      <c r="BSW32" s="447"/>
      <c r="BSX32" s="447"/>
      <c r="BSY32" s="447"/>
      <c r="BSZ32" s="447"/>
      <c r="BTA32" s="447"/>
      <c r="BTB32" s="447"/>
      <c r="BTC32" s="447"/>
      <c r="BTD32" s="447"/>
      <c r="BTE32" s="447"/>
      <c r="BTF32" s="447"/>
      <c r="BTG32" s="447"/>
      <c r="BTH32" s="447"/>
      <c r="BTI32" s="447"/>
      <c r="BTJ32" s="447"/>
      <c r="BTK32" s="447"/>
      <c r="BTL32" s="447"/>
      <c r="BTM32" s="447"/>
      <c r="BTN32" s="447"/>
      <c r="BTO32" s="447"/>
      <c r="BTP32" s="447"/>
      <c r="BTQ32" s="447"/>
      <c r="BTR32" s="447"/>
      <c r="BTS32" s="447"/>
      <c r="BTT32" s="447"/>
      <c r="BTU32" s="447"/>
      <c r="BTV32" s="447"/>
      <c r="BTW32" s="447"/>
      <c r="BTX32" s="447"/>
      <c r="BTY32" s="447"/>
      <c r="BTZ32" s="447"/>
      <c r="BUA32" s="447"/>
      <c r="BUB32" s="447"/>
      <c r="BUC32" s="447"/>
      <c r="BUD32" s="447"/>
      <c r="BUE32" s="447"/>
      <c r="BUF32" s="447"/>
      <c r="BUG32" s="447"/>
      <c r="BUH32" s="447"/>
      <c r="BUI32" s="447"/>
      <c r="BUJ32" s="447"/>
      <c r="BUK32" s="447"/>
      <c r="BUL32" s="447"/>
      <c r="BUM32" s="447"/>
      <c r="BUN32" s="447"/>
      <c r="BUO32" s="447"/>
      <c r="BUP32" s="447"/>
      <c r="BUQ32" s="447"/>
      <c r="BUR32" s="447"/>
      <c r="BUS32" s="447"/>
      <c r="BUT32" s="447"/>
      <c r="BUU32" s="447"/>
      <c r="BUV32" s="447"/>
      <c r="BUW32" s="447"/>
      <c r="BUX32" s="447"/>
      <c r="BUY32" s="447"/>
      <c r="BUZ32" s="447"/>
      <c r="BVA32" s="447"/>
      <c r="BVB32" s="447"/>
      <c r="BVC32" s="447"/>
      <c r="BVD32" s="447"/>
      <c r="BVE32" s="447"/>
      <c r="BVF32" s="447"/>
      <c r="BVG32" s="447"/>
      <c r="BVH32" s="447"/>
      <c r="BVI32" s="447"/>
      <c r="BVJ32" s="447"/>
      <c r="BVK32" s="447"/>
      <c r="BVL32" s="447"/>
      <c r="BVM32" s="447"/>
      <c r="BVN32" s="447"/>
      <c r="BVO32" s="447"/>
      <c r="BVP32" s="447"/>
      <c r="BVQ32" s="447"/>
      <c r="BVR32" s="447"/>
      <c r="BVS32" s="447"/>
      <c r="BVT32" s="447"/>
      <c r="BVU32" s="447"/>
      <c r="BVV32" s="447"/>
      <c r="BVW32" s="447"/>
      <c r="BVX32" s="447"/>
      <c r="BVY32" s="447"/>
      <c r="BVZ32" s="447"/>
      <c r="BWA32" s="447"/>
      <c r="BWB32" s="447"/>
      <c r="BWC32" s="447"/>
      <c r="BWD32" s="447"/>
      <c r="BWE32" s="447"/>
      <c r="BWF32" s="447"/>
      <c r="BWG32" s="447"/>
      <c r="BWH32" s="447"/>
      <c r="BWI32" s="447"/>
      <c r="BWJ32" s="447"/>
      <c r="BWK32" s="447"/>
      <c r="BWL32" s="447"/>
      <c r="BWM32" s="447"/>
      <c r="BWN32" s="447"/>
      <c r="BWO32" s="447"/>
      <c r="BWP32" s="447"/>
      <c r="BWQ32" s="447"/>
      <c r="BWR32" s="447"/>
      <c r="BWS32" s="447"/>
      <c r="BWT32" s="447"/>
      <c r="BWU32" s="447"/>
      <c r="BWV32" s="447"/>
      <c r="BWW32" s="447"/>
      <c r="BWX32" s="447"/>
      <c r="BWY32" s="447"/>
      <c r="BWZ32" s="447"/>
      <c r="BXA32" s="447"/>
      <c r="BXB32" s="447"/>
      <c r="BXC32" s="447"/>
      <c r="BXD32" s="447"/>
      <c r="BXE32" s="447"/>
      <c r="BXF32" s="447"/>
      <c r="BXG32" s="447"/>
      <c r="BXH32" s="447"/>
      <c r="BXI32" s="447"/>
      <c r="BXJ32" s="447"/>
      <c r="BXK32" s="447"/>
      <c r="BXL32" s="447"/>
      <c r="BXM32" s="447"/>
      <c r="BXN32" s="447"/>
      <c r="BXO32" s="447"/>
      <c r="BXP32" s="447"/>
      <c r="BXQ32" s="447"/>
      <c r="BXR32" s="447"/>
      <c r="BXS32" s="447"/>
      <c r="BXT32" s="447"/>
      <c r="BXU32" s="447"/>
      <c r="BXV32" s="447"/>
      <c r="BXW32" s="447"/>
      <c r="BXX32" s="447"/>
      <c r="BXY32" s="447"/>
      <c r="BXZ32" s="447"/>
      <c r="BYA32" s="447"/>
      <c r="BYB32" s="447"/>
      <c r="BYC32" s="447"/>
      <c r="BYD32" s="447"/>
      <c r="BYE32" s="447"/>
      <c r="BYF32" s="447"/>
      <c r="BYG32" s="447"/>
      <c r="BYH32" s="447"/>
      <c r="BYI32" s="447"/>
      <c r="BYJ32" s="447"/>
      <c r="BYK32" s="447"/>
      <c r="BYL32" s="447"/>
      <c r="BYM32" s="447"/>
      <c r="BYN32" s="447"/>
      <c r="BYO32" s="447"/>
      <c r="BYP32" s="447"/>
      <c r="BYQ32" s="447"/>
      <c r="BYR32" s="447"/>
      <c r="BYS32" s="447"/>
      <c r="BYT32" s="447"/>
      <c r="BYU32" s="447"/>
      <c r="BYV32" s="447"/>
      <c r="BYW32" s="447"/>
      <c r="BYX32" s="447"/>
      <c r="BYY32" s="447"/>
      <c r="BYZ32" s="447"/>
      <c r="BZA32" s="447"/>
      <c r="BZB32" s="447"/>
      <c r="BZC32" s="447"/>
      <c r="BZD32" s="447"/>
      <c r="BZE32" s="447"/>
      <c r="BZF32" s="447"/>
      <c r="BZG32" s="447"/>
      <c r="BZH32" s="447"/>
      <c r="BZI32" s="447"/>
      <c r="BZJ32" s="447"/>
      <c r="BZK32" s="447"/>
      <c r="BZL32" s="447"/>
      <c r="BZM32" s="447"/>
      <c r="BZN32" s="447"/>
      <c r="BZO32" s="447"/>
      <c r="BZP32" s="447"/>
      <c r="BZQ32" s="447"/>
      <c r="BZR32" s="447"/>
      <c r="BZS32" s="447"/>
      <c r="BZT32" s="447"/>
      <c r="BZU32" s="447"/>
      <c r="BZV32" s="447"/>
      <c r="BZW32" s="447"/>
      <c r="BZX32" s="447"/>
      <c r="BZY32" s="447"/>
      <c r="BZZ32" s="447"/>
      <c r="CAA32" s="447"/>
      <c r="CAB32" s="447"/>
      <c r="CAC32" s="447"/>
      <c r="CAD32" s="447"/>
      <c r="CAE32" s="447"/>
      <c r="CAF32" s="447"/>
      <c r="CAG32" s="447"/>
      <c r="CAH32" s="447"/>
      <c r="CAI32" s="447"/>
      <c r="CAJ32" s="447"/>
      <c r="CAK32" s="447"/>
      <c r="CAL32" s="447"/>
      <c r="CAM32" s="447"/>
      <c r="CAN32" s="447"/>
      <c r="CAO32" s="447"/>
      <c r="CAP32" s="447"/>
      <c r="CAQ32" s="447"/>
      <c r="CAR32" s="447"/>
      <c r="CAS32" s="447"/>
      <c r="CAT32" s="447"/>
      <c r="CAU32" s="447"/>
      <c r="CAV32" s="447"/>
      <c r="CAW32" s="447"/>
      <c r="CAX32" s="447"/>
      <c r="CAY32" s="447"/>
      <c r="CAZ32" s="447"/>
      <c r="CBA32" s="447"/>
      <c r="CBB32" s="447"/>
      <c r="CBC32" s="447"/>
      <c r="CBD32" s="447"/>
      <c r="CBE32" s="447"/>
      <c r="CBF32" s="447"/>
      <c r="CBG32" s="447"/>
      <c r="CBH32" s="447"/>
      <c r="CBI32" s="447"/>
      <c r="CBJ32" s="447"/>
      <c r="CBK32" s="447"/>
      <c r="CBL32" s="447"/>
      <c r="CBM32" s="447"/>
      <c r="CBN32" s="447"/>
      <c r="CBO32" s="447"/>
      <c r="CBP32" s="447"/>
      <c r="CBQ32" s="447"/>
      <c r="CBR32" s="447"/>
      <c r="CBS32" s="447"/>
      <c r="CBT32" s="447"/>
      <c r="CBU32" s="447"/>
      <c r="CBV32" s="447"/>
      <c r="CBW32" s="447"/>
      <c r="CBX32" s="447"/>
      <c r="CBY32" s="447"/>
      <c r="CBZ32" s="447"/>
      <c r="CCA32" s="447"/>
      <c r="CCB32" s="447"/>
      <c r="CCC32" s="447"/>
      <c r="CCD32" s="447"/>
      <c r="CCE32" s="447"/>
      <c r="CCF32" s="447"/>
      <c r="CCG32" s="447"/>
      <c r="CCH32" s="447"/>
      <c r="CCI32" s="447"/>
      <c r="CCJ32" s="447"/>
      <c r="CCK32" s="447"/>
      <c r="CCL32" s="447"/>
      <c r="CCM32" s="447"/>
      <c r="CCN32" s="447"/>
      <c r="CCO32" s="447"/>
      <c r="CCP32" s="447"/>
      <c r="CCQ32" s="447"/>
      <c r="CCR32" s="447"/>
      <c r="CCS32" s="447"/>
      <c r="CCT32" s="447"/>
      <c r="CCU32" s="447"/>
      <c r="CCV32" s="447"/>
      <c r="CCW32" s="447"/>
      <c r="CCX32" s="447"/>
      <c r="CCY32" s="447"/>
      <c r="CCZ32" s="447"/>
      <c r="CDA32" s="447"/>
      <c r="CDB32" s="447"/>
      <c r="CDC32" s="447"/>
      <c r="CDD32" s="447"/>
      <c r="CDE32" s="447"/>
      <c r="CDF32" s="447"/>
      <c r="CDG32" s="447"/>
      <c r="CDH32" s="447"/>
      <c r="CDI32" s="447"/>
      <c r="CDJ32" s="447"/>
      <c r="CDK32" s="447"/>
      <c r="CDL32" s="447"/>
      <c r="CDM32" s="447"/>
      <c r="CDN32" s="447"/>
      <c r="CDO32" s="447"/>
      <c r="CDP32" s="447"/>
      <c r="CDQ32" s="447"/>
      <c r="CDR32" s="447"/>
      <c r="CDS32" s="447"/>
      <c r="CDT32" s="447"/>
      <c r="CDU32" s="447"/>
      <c r="CDV32" s="447"/>
      <c r="CDW32" s="447"/>
      <c r="CDX32" s="447"/>
      <c r="CDY32" s="447"/>
      <c r="CDZ32" s="447"/>
      <c r="CEA32" s="447"/>
      <c r="CEB32" s="447"/>
      <c r="CEC32" s="447"/>
      <c r="CED32" s="447"/>
      <c r="CEE32" s="447"/>
      <c r="CEF32" s="447"/>
      <c r="CEG32" s="447"/>
      <c r="CEH32" s="447"/>
      <c r="CEI32" s="447"/>
      <c r="CEJ32" s="447"/>
      <c r="CEK32" s="447"/>
      <c r="CEL32" s="447"/>
      <c r="CEM32" s="447"/>
      <c r="CEN32" s="447"/>
      <c r="CEO32" s="447"/>
      <c r="CEP32" s="447"/>
      <c r="CEQ32" s="447"/>
      <c r="CER32" s="447"/>
      <c r="CES32" s="447"/>
      <c r="CET32" s="447"/>
      <c r="CEU32" s="447"/>
      <c r="CEV32" s="447"/>
      <c r="CEW32" s="447"/>
      <c r="CEX32" s="447"/>
      <c r="CEY32" s="447"/>
      <c r="CEZ32" s="447"/>
      <c r="CFA32" s="447"/>
      <c r="CFB32" s="447"/>
      <c r="CFC32" s="447"/>
      <c r="CFD32" s="447"/>
      <c r="CFE32" s="447"/>
      <c r="CFF32" s="447"/>
      <c r="CFG32" s="447"/>
      <c r="CFH32" s="447"/>
      <c r="CFI32" s="447"/>
      <c r="CFJ32" s="447"/>
      <c r="CFK32" s="447"/>
      <c r="CFL32" s="447"/>
      <c r="CFM32" s="447"/>
      <c r="CFN32" s="447"/>
      <c r="CFO32" s="447"/>
      <c r="CFP32" s="447"/>
      <c r="CFQ32" s="447"/>
      <c r="CFR32" s="447"/>
      <c r="CFS32" s="447"/>
      <c r="CFT32" s="447"/>
      <c r="CFU32" s="447"/>
      <c r="CFV32" s="447"/>
      <c r="CFW32" s="447"/>
      <c r="CFX32" s="447"/>
      <c r="CFY32" s="447"/>
      <c r="CFZ32" s="447"/>
      <c r="CGA32" s="447"/>
      <c r="CGB32" s="447"/>
      <c r="CGC32" s="447"/>
      <c r="CGD32" s="447"/>
      <c r="CGE32" s="447"/>
      <c r="CGF32" s="447"/>
      <c r="CGG32" s="447"/>
      <c r="CGH32" s="447"/>
      <c r="CGI32" s="447"/>
      <c r="CGJ32" s="447"/>
      <c r="CGK32" s="447"/>
      <c r="CGL32" s="447"/>
      <c r="CGM32" s="447"/>
      <c r="CGN32" s="447"/>
      <c r="CGO32" s="447"/>
      <c r="CGP32" s="447"/>
      <c r="CGQ32" s="447"/>
      <c r="CGR32" s="447"/>
      <c r="CGS32" s="447"/>
      <c r="CGT32" s="447"/>
      <c r="CGU32" s="447"/>
      <c r="CGV32" s="447"/>
      <c r="CGW32" s="447"/>
      <c r="CGX32" s="447"/>
      <c r="CGY32" s="447"/>
      <c r="CGZ32" s="447"/>
      <c r="CHA32" s="447"/>
      <c r="CHB32" s="447"/>
      <c r="CHC32" s="447"/>
      <c r="CHD32" s="447"/>
      <c r="CHE32" s="447"/>
      <c r="CHF32" s="447"/>
      <c r="CHG32" s="447"/>
      <c r="CHH32" s="447"/>
      <c r="CHI32" s="447"/>
      <c r="CHJ32" s="447"/>
      <c r="CHK32" s="447"/>
      <c r="CHL32" s="447"/>
      <c r="CHM32" s="447"/>
      <c r="CHN32" s="447"/>
      <c r="CHO32" s="447"/>
      <c r="CHP32" s="447"/>
      <c r="CHQ32" s="447"/>
      <c r="CHR32" s="447"/>
      <c r="CHS32" s="447"/>
      <c r="CHT32" s="447"/>
      <c r="CHU32" s="447"/>
      <c r="CHV32" s="447"/>
      <c r="CHW32" s="447"/>
      <c r="CHX32" s="447"/>
      <c r="CHY32" s="447"/>
      <c r="CHZ32" s="447"/>
      <c r="CIA32" s="447"/>
      <c r="CIB32" s="447"/>
      <c r="CIC32" s="447"/>
      <c r="CID32" s="447"/>
      <c r="CIE32" s="447"/>
      <c r="CIF32" s="447"/>
      <c r="CIG32" s="447"/>
      <c r="CIH32" s="447"/>
      <c r="CII32" s="447"/>
      <c r="CIJ32" s="447"/>
      <c r="CIK32" s="447"/>
      <c r="CIL32" s="447"/>
      <c r="CIM32" s="447"/>
      <c r="CIN32" s="447"/>
      <c r="CIO32" s="447"/>
      <c r="CIP32" s="447"/>
      <c r="CIQ32" s="447"/>
      <c r="CIR32" s="447"/>
      <c r="CIS32" s="447"/>
      <c r="CIT32" s="447"/>
      <c r="CIU32" s="447"/>
      <c r="CIV32" s="447"/>
      <c r="CIW32" s="447"/>
      <c r="CIX32" s="447"/>
      <c r="CIY32" s="447"/>
      <c r="CIZ32" s="447"/>
      <c r="CJA32" s="447"/>
      <c r="CJB32" s="447"/>
      <c r="CJC32" s="447"/>
      <c r="CJD32" s="447"/>
      <c r="CJE32" s="447"/>
      <c r="CJF32" s="447"/>
      <c r="CJG32" s="447"/>
      <c r="CJH32" s="447"/>
      <c r="CJI32" s="447"/>
      <c r="CJJ32" s="447"/>
      <c r="CJK32" s="447"/>
      <c r="CJL32" s="447"/>
      <c r="CJM32" s="447"/>
      <c r="CJN32" s="447"/>
      <c r="CJO32" s="447"/>
      <c r="CJP32" s="447"/>
      <c r="CJQ32" s="447"/>
      <c r="CJR32" s="447"/>
      <c r="CJS32" s="447"/>
      <c r="CJT32" s="447"/>
      <c r="CJU32" s="447"/>
      <c r="CJV32" s="447"/>
      <c r="CJW32" s="447"/>
      <c r="CJX32" s="447"/>
      <c r="CJY32" s="447"/>
      <c r="CJZ32" s="447"/>
      <c r="CKA32" s="447"/>
      <c r="CKB32" s="447"/>
      <c r="CKC32" s="447"/>
      <c r="CKD32" s="447"/>
      <c r="CKE32" s="447"/>
      <c r="CKF32" s="447"/>
      <c r="CKG32" s="447"/>
      <c r="CKH32" s="447"/>
      <c r="CKI32" s="447"/>
      <c r="CKJ32" s="447"/>
      <c r="CKK32" s="447"/>
      <c r="CKL32" s="447"/>
      <c r="CKM32" s="447"/>
      <c r="CKN32" s="447"/>
      <c r="CKO32" s="447"/>
      <c r="CKP32" s="447"/>
      <c r="CKQ32" s="447"/>
      <c r="CKR32" s="447"/>
      <c r="CKS32" s="447"/>
      <c r="CKT32" s="447"/>
      <c r="CKU32" s="447"/>
      <c r="CKV32" s="447"/>
      <c r="CKW32" s="447"/>
      <c r="CKX32" s="447"/>
      <c r="CKY32" s="447"/>
      <c r="CKZ32" s="447"/>
      <c r="CLA32" s="447"/>
      <c r="CLB32" s="447"/>
      <c r="CLC32" s="447"/>
      <c r="CLD32" s="447"/>
      <c r="CLE32" s="447"/>
      <c r="CLF32" s="447"/>
      <c r="CLG32" s="447"/>
      <c r="CLH32" s="447"/>
      <c r="CLI32" s="447"/>
      <c r="CLJ32" s="447"/>
      <c r="CLK32" s="447"/>
      <c r="CLL32" s="447"/>
      <c r="CLM32" s="447"/>
      <c r="CLN32" s="447"/>
      <c r="CLO32" s="447"/>
      <c r="CLP32" s="447"/>
      <c r="CLQ32" s="447"/>
      <c r="CLR32" s="447"/>
      <c r="CLS32" s="447"/>
      <c r="CLT32" s="447"/>
      <c r="CLU32" s="447"/>
      <c r="CLV32" s="447"/>
      <c r="CLW32" s="447"/>
      <c r="CLX32" s="447"/>
      <c r="CLY32" s="447"/>
      <c r="CLZ32" s="447"/>
      <c r="CMA32" s="447"/>
      <c r="CMB32" s="447"/>
      <c r="CMC32" s="447"/>
      <c r="CMD32" s="447"/>
      <c r="CME32" s="447"/>
      <c r="CMF32" s="447"/>
      <c r="CMG32" s="447"/>
      <c r="CMH32" s="447"/>
      <c r="CMI32" s="447"/>
      <c r="CMJ32" s="447"/>
      <c r="CMK32" s="447"/>
      <c r="CML32" s="447"/>
      <c r="CMM32" s="447"/>
      <c r="CMN32" s="447"/>
      <c r="CMO32" s="447"/>
      <c r="CMP32" s="447"/>
      <c r="CMQ32" s="447"/>
      <c r="CMR32" s="447"/>
      <c r="CMS32" s="447"/>
      <c r="CMT32" s="447"/>
      <c r="CMU32" s="447"/>
      <c r="CMV32" s="447"/>
      <c r="CMW32" s="447"/>
      <c r="CMX32" s="447"/>
      <c r="CMY32" s="447"/>
      <c r="CMZ32" s="447"/>
      <c r="CNA32" s="447"/>
      <c r="CNB32" s="447"/>
      <c r="CNC32" s="447"/>
      <c r="CND32" s="447"/>
      <c r="CNE32" s="447"/>
      <c r="CNF32" s="447"/>
      <c r="CNG32" s="447"/>
      <c r="CNH32" s="447"/>
      <c r="CNI32" s="447"/>
      <c r="CNJ32" s="447"/>
      <c r="CNK32" s="447"/>
      <c r="CNL32" s="447"/>
      <c r="CNM32" s="447"/>
      <c r="CNN32" s="447"/>
      <c r="CNO32" s="447"/>
      <c r="CNP32" s="447"/>
      <c r="CNQ32" s="447"/>
      <c r="CNR32" s="447"/>
      <c r="CNS32" s="447"/>
      <c r="CNT32" s="447"/>
      <c r="CNU32" s="447"/>
      <c r="CNV32" s="447"/>
      <c r="CNW32" s="447"/>
      <c r="CNX32" s="447"/>
      <c r="CNY32" s="447"/>
      <c r="CNZ32" s="447"/>
      <c r="COA32" s="447"/>
      <c r="COB32" s="447"/>
      <c r="COC32" s="447"/>
      <c r="COD32" s="447"/>
      <c r="COE32" s="447"/>
      <c r="COF32" s="447"/>
      <c r="COG32" s="447"/>
      <c r="COH32" s="447"/>
      <c r="COI32" s="447"/>
      <c r="COJ32" s="447"/>
      <c r="COK32" s="447"/>
      <c r="COL32" s="447"/>
      <c r="COM32" s="447"/>
      <c r="CON32" s="447"/>
      <c r="COO32" s="447"/>
      <c r="COP32" s="447"/>
      <c r="COQ32" s="447"/>
      <c r="COR32" s="447"/>
      <c r="COS32" s="447"/>
      <c r="COT32" s="447"/>
      <c r="COU32" s="447"/>
      <c r="COV32" s="447"/>
      <c r="COW32" s="447"/>
      <c r="COX32" s="447"/>
      <c r="COY32" s="447"/>
      <c r="COZ32" s="447"/>
      <c r="CPA32" s="447"/>
      <c r="CPB32" s="447"/>
      <c r="CPC32" s="447"/>
      <c r="CPD32" s="447"/>
      <c r="CPE32" s="447"/>
      <c r="CPF32" s="447"/>
      <c r="CPG32" s="447"/>
      <c r="CPH32" s="447"/>
      <c r="CPI32" s="447"/>
      <c r="CPJ32" s="447"/>
      <c r="CPK32" s="447"/>
      <c r="CPL32" s="447"/>
      <c r="CPM32" s="447"/>
      <c r="CPN32" s="447"/>
      <c r="CPO32" s="447"/>
      <c r="CPP32" s="447"/>
      <c r="CPQ32" s="447"/>
      <c r="CPR32" s="447"/>
      <c r="CPS32" s="447"/>
      <c r="CPT32" s="447"/>
      <c r="CPU32" s="447"/>
      <c r="CPV32" s="447"/>
      <c r="CPW32" s="447"/>
      <c r="CPX32" s="447"/>
      <c r="CPY32" s="447"/>
      <c r="CPZ32" s="447"/>
      <c r="CQA32" s="447"/>
      <c r="CQB32" s="447"/>
      <c r="CQC32" s="447"/>
      <c r="CQD32" s="447"/>
      <c r="CQE32" s="447"/>
      <c r="CQF32" s="447"/>
      <c r="CQG32" s="447"/>
      <c r="CQH32" s="447"/>
      <c r="CQI32" s="447"/>
      <c r="CQJ32" s="447"/>
      <c r="CQK32" s="447"/>
      <c r="CQL32" s="447"/>
      <c r="CQM32" s="447"/>
      <c r="CQN32" s="447"/>
      <c r="CQO32" s="447"/>
      <c r="CQP32" s="447"/>
      <c r="CQQ32" s="447"/>
      <c r="CQR32" s="447"/>
      <c r="CQS32" s="447"/>
      <c r="CQT32" s="447"/>
      <c r="CQU32" s="447"/>
      <c r="CQV32" s="447"/>
      <c r="CQW32" s="447"/>
      <c r="CQX32" s="447"/>
      <c r="CQY32" s="447"/>
      <c r="CQZ32" s="447"/>
      <c r="CRA32" s="447"/>
      <c r="CRB32" s="447"/>
      <c r="CRC32" s="447"/>
      <c r="CRD32" s="447"/>
      <c r="CRE32" s="447"/>
      <c r="CRF32" s="447"/>
      <c r="CRG32" s="447"/>
      <c r="CRH32" s="447"/>
      <c r="CRI32" s="447"/>
      <c r="CRJ32" s="447"/>
      <c r="CRK32" s="447"/>
      <c r="CRL32" s="447"/>
      <c r="CRM32" s="447"/>
      <c r="CRN32" s="447"/>
      <c r="CRO32" s="447"/>
      <c r="CRP32" s="447"/>
      <c r="CRQ32" s="447"/>
      <c r="CRR32" s="447"/>
      <c r="CRS32" s="447"/>
      <c r="CRT32" s="447"/>
      <c r="CRU32" s="447"/>
      <c r="CRV32" s="447"/>
      <c r="CRW32" s="447"/>
      <c r="CRX32" s="447"/>
      <c r="CRY32" s="447"/>
      <c r="CRZ32" s="447"/>
      <c r="CSA32" s="447"/>
      <c r="CSB32" s="447"/>
      <c r="CSC32" s="447"/>
      <c r="CSD32" s="447"/>
      <c r="CSE32" s="447"/>
      <c r="CSF32" s="447"/>
      <c r="CSG32" s="447"/>
      <c r="CSH32" s="447"/>
      <c r="CSI32" s="447"/>
      <c r="CSJ32" s="447"/>
      <c r="CSK32" s="447"/>
      <c r="CSL32" s="447"/>
      <c r="CSM32" s="447"/>
      <c r="CSN32" s="447"/>
      <c r="CSO32" s="447"/>
      <c r="CSP32" s="447"/>
      <c r="CSQ32" s="447"/>
      <c r="CSR32" s="447"/>
      <c r="CSS32" s="447"/>
      <c r="CST32" s="447"/>
      <c r="CSU32" s="447"/>
      <c r="CSV32" s="447"/>
      <c r="CSW32" s="447"/>
      <c r="CSX32" s="447"/>
      <c r="CSY32" s="447"/>
      <c r="CSZ32" s="447"/>
      <c r="CTA32" s="447"/>
      <c r="CTB32" s="447"/>
      <c r="CTC32" s="447"/>
      <c r="CTD32" s="447"/>
      <c r="CTE32" s="447"/>
      <c r="CTF32" s="447"/>
      <c r="CTG32" s="447"/>
      <c r="CTH32" s="447"/>
      <c r="CTI32" s="447"/>
      <c r="CTJ32" s="447"/>
      <c r="CTK32" s="447"/>
      <c r="CTL32" s="447"/>
      <c r="CTM32" s="447"/>
      <c r="CTN32" s="447"/>
      <c r="CTO32" s="447"/>
      <c r="CTP32" s="447"/>
      <c r="CTQ32" s="447"/>
      <c r="CTR32" s="447"/>
      <c r="CTS32" s="447"/>
      <c r="CTT32" s="447"/>
      <c r="CTU32" s="447"/>
      <c r="CTV32" s="447"/>
      <c r="CTW32" s="447"/>
      <c r="CTX32" s="447"/>
      <c r="CTY32" s="447"/>
      <c r="CTZ32" s="447"/>
      <c r="CUA32" s="447"/>
      <c r="CUB32" s="447"/>
      <c r="CUC32" s="447"/>
      <c r="CUD32" s="447"/>
      <c r="CUE32" s="447"/>
      <c r="CUF32" s="447"/>
      <c r="CUG32" s="447"/>
      <c r="CUH32" s="447"/>
      <c r="CUI32" s="447"/>
      <c r="CUJ32" s="447"/>
      <c r="CUK32" s="447"/>
      <c r="CUL32" s="447"/>
      <c r="CUM32" s="447"/>
      <c r="CUN32" s="447"/>
      <c r="CUO32" s="447"/>
      <c r="CUP32" s="447"/>
      <c r="CUQ32" s="447"/>
      <c r="CUR32" s="447"/>
      <c r="CUS32" s="447"/>
      <c r="CUT32" s="447"/>
      <c r="CUU32" s="447"/>
      <c r="CUV32" s="447"/>
      <c r="CUW32" s="447"/>
      <c r="CUX32" s="447"/>
      <c r="CUY32" s="447"/>
      <c r="CUZ32" s="447"/>
      <c r="CVA32" s="447"/>
      <c r="CVB32" s="447"/>
      <c r="CVC32" s="447"/>
      <c r="CVD32" s="447"/>
      <c r="CVE32" s="447"/>
      <c r="CVF32" s="447"/>
      <c r="CVG32" s="447"/>
      <c r="CVH32" s="447"/>
      <c r="CVI32" s="447"/>
      <c r="CVJ32" s="447"/>
      <c r="CVK32" s="447"/>
      <c r="CVL32" s="447"/>
      <c r="CVM32" s="447"/>
      <c r="CVN32" s="447"/>
      <c r="CVO32" s="447"/>
      <c r="CVP32" s="447"/>
      <c r="CVQ32" s="447"/>
      <c r="CVR32" s="447"/>
      <c r="CVS32" s="447"/>
      <c r="CVT32" s="447"/>
      <c r="CVU32" s="447"/>
      <c r="CVV32" s="447"/>
      <c r="CVW32" s="447"/>
      <c r="CVX32" s="447"/>
      <c r="CVY32" s="447"/>
      <c r="CVZ32" s="447"/>
      <c r="CWA32" s="447"/>
      <c r="CWB32" s="447"/>
      <c r="CWC32" s="447"/>
      <c r="CWD32" s="447"/>
      <c r="CWE32" s="447"/>
      <c r="CWF32" s="447"/>
      <c r="CWG32" s="447"/>
      <c r="CWH32" s="447"/>
      <c r="CWI32" s="447"/>
      <c r="CWJ32" s="447"/>
      <c r="CWK32" s="447"/>
      <c r="CWL32" s="447"/>
      <c r="CWM32" s="447"/>
      <c r="CWN32" s="447"/>
      <c r="CWO32" s="447"/>
      <c r="CWP32" s="447"/>
      <c r="CWQ32" s="447"/>
      <c r="CWR32" s="447"/>
      <c r="CWS32" s="447"/>
      <c r="CWT32" s="447"/>
      <c r="CWU32" s="447"/>
      <c r="CWV32" s="447"/>
      <c r="CWW32" s="447"/>
      <c r="CWX32" s="447"/>
      <c r="CWY32" s="447"/>
      <c r="CWZ32" s="447"/>
      <c r="CXA32" s="447"/>
      <c r="CXB32" s="447"/>
      <c r="CXC32" s="447"/>
      <c r="CXD32" s="447"/>
      <c r="CXE32" s="447"/>
      <c r="CXF32" s="447"/>
      <c r="CXG32" s="447"/>
      <c r="CXH32" s="447"/>
      <c r="CXI32" s="447"/>
      <c r="CXJ32" s="447"/>
      <c r="CXK32" s="447"/>
      <c r="CXL32" s="447"/>
      <c r="CXM32" s="447"/>
      <c r="CXN32" s="447"/>
      <c r="CXO32" s="447"/>
      <c r="CXP32" s="447"/>
      <c r="CXQ32" s="447"/>
      <c r="CXR32" s="447"/>
      <c r="CXS32" s="447"/>
      <c r="CXT32" s="447"/>
      <c r="CXU32" s="447"/>
      <c r="CXV32" s="447"/>
      <c r="CXW32" s="447"/>
      <c r="CXX32" s="447"/>
      <c r="CXY32" s="447"/>
      <c r="CXZ32" s="447"/>
      <c r="CYA32" s="447"/>
      <c r="CYB32" s="447"/>
      <c r="CYC32" s="447"/>
      <c r="CYD32" s="447"/>
      <c r="CYE32" s="447"/>
      <c r="CYF32" s="447"/>
      <c r="CYG32" s="447"/>
      <c r="CYH32" s="447"/>
      <c r="CYI32" s="447"/>
      <c r="CYJ32" s="447"/>
      <c r="CYK32" s="447"/>
      <c r="CYL32" s="447"/>
      <c r="CYM32" s="447"/>
      <c r="CYN32" s="447"/>
      <c r="CYO32" s="447"/>
      <c r="CYP32" s="447"/>
      <c r="CYQ32" s="447"/>
      <c r="CYR32" s="447"/>
      <c r="CYS32" s="447"/>
      <c r="CYT32" s="447"/>
      <c r="CYU32" s="447"/>
      <c r="CYV32" s="447"/>
      <c r="CYW32" s="447"/>
      <c r="CYX32" s="447"/>
      <c r="CYY32" s="447"/>
      <c r="CYZ32" s="447"/>
      <c r="CZA32" s="447"/>
      <c r="CZB32" s="447"/>
      <c r="CZC32" s="447"/>
      <c r="CZD32" s="447"/>
      <c r="CZE32" s="447"/>
      <c r="CZF32" s="447"/>
      <c r="CZG32" s="447"/>
      <c r="CZH32" s="447"/>
      <c r="CZI32" s="447"/>
      <c r="CZJ32" s="447"/>
      <c r="CZK32" s="447"/>
      <c r="CZL32" s="447"/>
      <c r="CZM32" s="447"/>
      <c r="CZN32" s="447"/>
      <c r="CZO32" s="447"/>
      <c r="CZP32" s="447"/>
      <c r="CZQ32" s="447"/>
      <c r="CZR32" s="447"/>
      <c r="CZS32" s="447"/>
      <c r="CZT32" s="447"/>
      <c r="CZU32" s="447"/>
      <c r="CZV32" s="447"/>
      <c r="CZW32" s="447"/>
      <c r="CZX32" s="447"/>
      <c r="CZY32" s="447"/>
      <c r="CZZ32" s="447"/>
      <c r="DAA32" s="447"/>
      <c r="DAB32" s="447"/>
      <c r="DAC32" s="447"/>
      <c r="DAD32" s="447"/>
      <c r="DAE32" s="447"/>
      <c r="DAF32" s="447"/>
      <c r="DAG32" s="447"/>
      <c r="DAH32" s="447"/>
      <c r="DAI32" s="447"/>
      <c r="DAJ32" s="447"/>
      <c r="DAK32" s="447"/>
      <c r="DAL32" s="447"/>
      <c r="DAM32" s="447"/>
      <c r="DAN32" s="447"/>
      <c r="DAO32" s="447"/>
      <c r="DAP32" s="447"/>
      <c r="DAQ32" s="447"/>
      <c r="DAR32" s="447"/>
      <c r="DAS32" s="447"/>
      <c r="DAT32" s="447"/>
      <c r="DAU32" s="447"/>
      <c r="DAV32" s="447"/>
      <c r="DAW32" s="447"/>
      <c r="DAX32" s="447"/>
      <c r="DAY32" s="447"/>
      <c r="DAZ32" s="447"/>
      <c r="DBA32" s="447"/>
      <c r="DBB32" s="447"/>
      <c r="DBC32" s="447"/>
      <c r="DBD32" s="447"/>
      <c r="DBE32" s="447"/>
      <c r="DBF32" s="447"/>
      <c r="DBG32" s="447"/>
      <c r="DBH32" s="447"/>
      <c r="DBI32" s="447"/>
      <c r="DBJ32" s="447"/>
      <c r="DBK32" s="447"/>
      <c r="DBL32" s="447"/>
      <c r="DBM32" s="447"/>
      <c r="DBN32" s="447"/>
      <c r="DBO32" s="447"/>
      <c r="DBP32" s="447"/>
      <c r="DBQ32" s="447"/>
      <c r="DBR32" s="447"/>
      <c r="DBS32" s="447"/>
      <c r="DBT32" s="447"/>
      <c r="DBU32" s="447"/>
      <c r="DBV32" s="447"/>
      <c r="DBW32" s="447"/>
      <c r="DBX32" s="447"/>
      <c r="DBY32" s="447"/>
      <c r="DBZ32" s="447"/>
      <c r="DCA32" s="447"/>
      <c r="DCB32" s="447"/>
      <c r="DCC32" s="447"/>
      <c r="DCD32" s="447"/>
      <c r="DCE32" s="447"/>
      <c r="DCF32" s="447"/>
      <c r="DCG32" s="447"/>
      <c r="DCH32" s="447"/>
      <c r="DCI32" s="447"/>
      <c r="DCJ32" s="447"/>
      <c r="DCK32" s="447"/>
      <c r="DCL32" s="447"/>
      <c r="DCM32" s="447"/>
      <c r="DCN32" s="447"/>
      <c r="DCO32" s="447"/>
      <c r="DCP32" s="447"/>
      <c r="DCQ32" s="447"/>
      <c r="DCR32" s="447"/>
      <c r="DCS32" s="447"/>
      <c r="DCT32" s="447"/>
      <c r="DCU32" s="447"/>
      <c r="DCV32" s="447"/>
      <c r="DCW32" s="447"/>
      <c r="DCX32" s="447"/>
      <c r="DCY32" s="447"/>
      <c r="DCZ32" s="447"/>
      <c r="DDA32" s="447"/>
      <c r="DDB32" s="447"/>
      <c r="DDC32" s="447"/>
      <c r="DDD32" s="447"/>
      <c r="DDE32" s="447"/>
      <c r="DDF32" s="447"/>
      <c r="DDG32" s="447"/>
      <c r="DDH32" s="447"/>
      <c r="DDI32" s="447"/>
      <c r="DDJ32" s="447"/>
      <c r="DDK32" s="447"/>
      <c r="DDL32" s="447"/>
      <c r="DDM32" s="447"/>
      <c r="DDN32" s="447"/>
      <c r="DDO32" s="447"/>
      <c r="DDP32" s="447"/>
      <c r="DDQ32" s="447"/>
      <c r="DDR32" s="447"/>
      <c r="DDS32" s="447"/>
      <c r="DDT32" s="447"/>
      <c r="DDU32" s="447"/>
      <c r="DDV32" s="447"/>
      <c r="DDW32" s="447"/>
      <c r="DDX32" s="447"/>
      <c r="DDY32" s="447"/>
      <c r="DDZ32" s="447"/>
      <c r="DEA32" s="447"/>
      <c r="DEB32" s="447"/>
      <c r="DEC32" s="447"/>
      <c r="DED32" s="447"/>
      <c r="DEE32" s="447"/>
      <c r="DEF32" s="447"/>
      <c r="DEG32" s="447"/>
      <c r="DEH32" s="447"/>
      <c r="DEI32" s="447"/>
      <c r="DEJ32" s="447"/>
      <c r="DEK32" s="447"/>
      <c r="DEL32" s="447"/>
      <c r="DEM32" s="447"/>
      <c r="DEN32" s="447"/>
      <c r="DEO32" s="447"/>
      <c r="DEP32" s="447"/>
      <c r="DEQ32" s="447"/>
      <c r="DER32" s="447"/>
      <c r="DES32" s="447"/>
      <c r="DET32" s="447"/>
      <c r="DEU32" s="447"/>
      <c r="DEV32" s="447"/>
      <c r="DEW32" s="447"/>
      <c r="DEX32" s="447"/>
      <c r="DEY32" s="447"/>
      <c r="DEZ32" s="447"/>
      <c r="DFA32" s="447"/>
      <c r="DFB32" s="447"/>
      <c r="DFC32" s="447"/>
      <c r="DFD32" s="447"/>
      <c r="DFE32" s="447"/>
      <c r="DFF32" s="447"/>
      <c r="DFG32" s="447"/>
      <c r="DFH32" s="447"/>
      <c r="DFI32" s="447"/>
      <c r="DFJ32" s="447"/>
      <c r="DFK32" s="447"/>
      <c r="DFL32" s="447"/>
      <c r="DFM32" s="447"/>
      <c r="DFN32" s="447"/>
      <c r="DFO32" s="447"/>
      <c r="DFP32" s="447"/>
      <c r="DFQ32" s="447"/>
      <c r="DFR32" s="447"/>
      <c r="DFS32" s="447"/>
      <c r="DFT32" s="447"/>
      <c r="DFU32" s="447"/>
      <c r="DFV32" s="447"/>
      <c r="DFW32" s="447"/>
      <c r="DFX32" s="447"/>
      <c r="DFY32" s="447"/>
      <c r="DFZ32" s="447"/>
      <c r="DGA32" s="447"/>
      <c r="DGB32" s="447"/>
      <c r="DGC32" s="447"/>
      <c r="DGD32" s="447"/>
      <c r="DGE32" s="447"/>
      <c r="DGF32" s="447"/>
      <c r="DGG32" s="447"/>
      <c r="DGH32" s="447"/>
      <c r="DGI32" s="447"/>
      <c r="DGJ32" s="447"/>
      <c r="DGK32" s="447"/>
      <c r="DGL32" s="447"/>
      <c r="DGM32" s="447"/>
      <c r="DGN32" s="447"/>
      <c r="DGO32" s="447"/>
      <c r="DGP32" s="447"/>
      <c r="DGQ32" s="447"/>
      <c r="DGR32" s="447"/>
      <c r="DGS32" s="447"/>
      <c r="DGT32" s="447"/>
      <c r="DGU32" s="447"/>
      <c r="DGV32" s="447"/>
      <c r="DGW32" s="447"/>
      <c r="DGX32" s="447"/>
      <c r="DGY32" s="447"/>
      <c r="DGZ32" s="447"/>
      <c r="DHA32" s="447"/>
      <c r="DHB32" s="447"/>
      <c r="DHC32" s="447"/>
      <c r="DHD32" s="447"/>
      <c r="DHE32" s="447"/>
      <c r="DHF32" s="447"/>
      <c r="DHG32" s="447"/>
      <c r="DHH32" s="447"/>
      <c r="DHI32" s="447"/>
      <c r="DHJ32" s="447"/>
      <c r="DHK32" s="447"/>
      <c r="DHL32" s="447"/>
      <c r="DHM32" s="447"/>
      <c r="DHN32" s="447"/>
      <c r="DHO32" s="447"/>
      <c r="DHP32" s="447"/>
      <c r="DHQ32" s="447"/>
      <c r="DHR32" s="447"/>
      <c r="DHS32" s="447"/>
      <c r="DHT32" s="447"/>
      <c r="DHU32" s="447"/>
      <c r="DHV32" s="447"/>
      <c r="DHW32" s="447"/>
      <c r="DHX32" s="447"/>
      <c r="DHY32" s="447"/>
      <c r="DHZ32" s="447"/>
      <c r="DIA32" s="447"/>
      <c r="DIB32" s="447"/>
      <c r="DIC32" s="447"/>
      <c r="DID32" s="447"/>
      <c r="DIE32" s="447"/>
      <c r="DIF32" s="447"/>
      <c r="DIG32" s="447"/>
      <c r="DIH32" s="447"/>
      <c r="DII32" s="447"/>
      <c r="DIJ32" s="447"/>
      <c r="DIK32" s="447"/>
      <c r="DIL32" s="447"/>
      <c r="DIM32" s="447"/>
      <c r="DIN32" s="447"/>
      <c r="DIO32" s="447"/>
      <c r="DIP32" s="447"/>
      <c r="DIQ32" s="447"/>
      <c r="DIR32" s="447"/>
      <c r="DIS32" s="447"/>
      <c r="DIT32" s="447"/>
      <c r="DIU32" s="447"/>
      <c r="DIV32" s="447"/>
      <c r="DIW32" s="447"/>
      <c r="DIX32" s="447"/>
      <c r="DIY32" s="447"/>
      <c r="DIZ32" s="447"/>
      <c r="DJA32" s="447"/>
      <c r="DJB32" s="447"/>
      <c r="DJC32" s="447"/>
      <c r="DJD32" s="447"/>
      <c r="DJE32" s="447"/>
      <c r="DJF32" s="447"/>
      <c r="DJG32" s="447"/>
      <c r="DJH32" s="447"/>
      <c r="DJI32" s="447"/>
      <c r="DJJ32" s="447"/>
      <c r="DJK32" s="447"/>
      <c r="DJL32" s="447"/>
      <c r="DJM32" s="447"/>
      <c r="DJN32" s="447"/>
      <c r="DJO32" s="447"/>
      <c r="DJP32" s="447"/>
      <c r="DJQ32" s="447"/>
      <c r="DJR32" s="447"/>
      <c r="DJS32" s="447"/>
      <c r="DJT32" s="447"/>
      <c r="DJU32" s="447"/>
      <c r="DJV32" s="447"/>
      <c r="DJW32" s="447"/>
      <c r="DJX32" s="447"/>
      <c r="DJY32" s="447"/>
      <c r="DJZ32" s="447"/>
      <c r="DKA32" s="447"/>
      <c r="DKB32" s="447"/>
      <c r="DKC32" s="447"/>
      <c r="DKD32" s="447"/>
      <c r="DKE32" s="447"/>
      <c r="DKF32" s="447"/>
      <c r="DKG32" s="447"/>
      <c r="DKH32" s="447"/>
      <c r="DKI32" s="447"/>
      <c r="DKJ32" s="447"/>
      <c r="DKK32" s="447"/>
      <c r="DKL32" s="447"/>
      <c r="DKM32" s="447"/>
      <c r="DKN32" s="447"/>
      <c r="DKO32" s="447"/>
      <c r="DKP32" s="447"/>
      <c r="DKQ32" s="447"/>
      <c r="DKR32" s="447"/>
      <c r="DKS32" s="447"/>
      <c r="DKT32" s="447"/>
      <c r="DKU32" s="447"/>
      <c r="DKV32" s="447"/>
      <c r="DKW32" s="447"/>
      <c r="DKX32" s="447"/>
      <c r="DKY32" s="447"/>
      <c r="DKZ32" s="447"/>
      <c r="DLA32" s="447"/>
      <c r="DLB32" s="447"/>
      <c r="DLC32" s="447"/>
      <c r="DLD32" s="447"/>
      <c r="DLE32" s="447"/>
      <c r="DLF32" s="447"/>
      <c r="DLG32" s="447"/>
      <c r="DLH32" s="447"/>
      <c r="DLI32" s="447"/>
      <c r="DLJ32" s="447"/>
      <c r="DLK32" s="447"/>
      <c r="DLL32" s="447"/>
      <c r="DLM32" s="447"/>
      <c r="DLN32" s="447"/>
      <c r="DLO32" s="447"/>
      <c r="DLP32" s="447"/>
      <c r="DLQ32" s="447"/>
      <c r="DLR32" s="447"/>
      <c r="DLS32" s="447"/>
      <c r="DLT32" s="447"/>
      <c r="DLU32" s="447"/>
      <c r="DLV32" s="447"/>
      <c r="DLW32" s="447"/>
      <c r="DLX32" s="447"/>
      <c r="DLY32" s="447"/>
      <c r="DLZ32" s="447"/>
      <c r="DMA32" s="447"/>
      <c r="DMB32" s="447"/>
      <c r="DMC32" s="447"/>
      <c r="DMD32" s="447"/>
      <c r="DME32" s="447"/>
      <c r="DMF32" s="447"/>
      <c r="DMG32" s="447"/>
      <c r="DMH32" s="447"/>
      <c r="DMI32" s="447"/>
      <c r="DMJ32" s="447"/>
      <c r="DMK32" s="447"/>
      <c r="DML32" s="447"/>
      <c r="DMM32" s="447"/>
      <c r="DMN32" s="447"/>
      <c r="DMO32" s="447"/>
      <c r="DMP32" s="447"/>
      <c r="DMQ32" s="447"/>
      <c r="DMR32" s="447"/>
      <c r="DMS32" s="447"/>
      <c r="DMT32" s="447"/>
      <c r="DMU32" s="447"/>
      <c r="DMV32" s="447"/>
      <c r="DMW32" s="447"/>
      <c r="DMX32" s="447"/>
      <c r="DMY32" s="447"/>
      <c r="DMZ32" s="447"/>
      <c r="DNA32" s="447"/>
      <c r="DNB32" s="447"/>
      <c r="DNC32" s="447"/>
      <c r="DND32" s="447"/>
      <c r="DNE32" s="447"/>
      <c r="DNF32" s="447"/>
      <c r="DNG32" s="447"/>
      <c r="DNH32" s="447"/>
      <c r="DNI32" s="447"/>
      <c r="DNJ32" s="447"/>
      <c r="DNK32" s="447"/>
      <c r="DNL32" s="447"/>
      <c r="DNM32" s="447"/>
      <c r="DNN32" s="447"/>
      <c r="DNO32" s="447"/>
      <c r="DNP32" s="447"/>
      <c r="DNQ32" s="447"/>
      <c r="DNR32" s="447"/>
      <c r="DNS32" s="447"/>
      <c r="DNT32" s="447"/>
      <c r="DNU32" s="447"/>
      <c r="DNV32" s="447"/>
      <c r="DNW32" s="447"/>
      <c r="DNX32" s="447"/>
      <c r="DNY32" s="447"/>
      <c r="DNZ32" s="447"/>
      <c r="DOA32" s="447"/>
      <c r="DOB32" s="447"/>
      <c r="DOC32" s="447"/>
      <c r="DOD32" s="447"/>
      <c r="DOE32" s="447"/>
      <c r="DOF32" s="447"/>
      <c r="DOG32" s="447"/>
      <c r="DOH32" s="447"/>
      <c r="DOI32" s="447"/>
      <c r="DOJ32" s="447"/>
      <c r="DOK32" s="447"/>
      <c r="DOL32" s="447"/>
      <c r="DOM32" s="447"/>
      <c r="DON32" s="447"/>
      <c r="DOO32" s="447"/>
      <c r="DOP32" s="447"/>
      <c r="DOQ32" s="447"/>
      <c r="DOR32" s="447"/>
      <c r="DOS32" s="447"/>
      <c r="DOT32" s="447"/>
      <c r="DOU32" s="447"/>
      <c r="DOV32" s="447"/>
      <c r="DOW32" s="447"/>
      <c r="DOX32" s="447"/>
      <c r="DOY32" s="447"/>
      <c r="DOZ32" s="447"/>
      <c r="DPA32" s="447"/>
      <c r="DPB32" s="447"/>
      <c r="DPC32" s="447"/>
      <c r="DPD32" s="447"/>
      <c r="DPE32" s="447"/>
      <c r="DPF32" s="447"/>
      <c r="DPG32" s="447"/>
      <c r="DPH32" s="447"/>
      <c r="DPI32" s="447"/>
      <c r="DPJ32" s="447"/>
      <c r="DPK32" s="447"/>
      <c r="DPL32" s="447"/>
      <c r="DPM32" s="447"/>
      <c r="DPN32" s="447"/>
      <c r="DPO32" s="447"/>
      <c r="DPP32" s="447"/>
      <c r="DPQ32" s="447"/>
      <c r="DPR32" s="447"/>
      <c r="DPS32" s="447"/>
      <c r="DPT32" s="447"/>
      <c r="DPU32" s="447"/>
      <c r="DPV32" s="447"/>
      <c r="DPW32" s="447"/>
      <c r="DPX32" s="447"/>
      <c r="DPY32" s="447"/>
      <c r="DPZ32" s="447"/>
      <c r="DQA32" s="447"/>
      <c r="DQB32" s="447"/>
      <c r="DQC32" s="447"/>
      <c r="DQD32" s="447"/>
      <c r="DQE32" s="447"/>
      <c r="DQF32" s="447"/>
      <c r="DQG32" s="447"/>
      <c r="DQH32" s="447"/>
      <c r="DQI32" s="447"/>
      <c r="DQJ32" s="447"/>
      <c r="DQK32" s="447"/>
      <c r="DQL32" s="447"/>
      <c r="DQM32" s="447"/>
      <c r="DQN32" s="447"/>
      <c r="DQO32" s="447"/>
      <c r="DQP32" s="447"/>
      <c r="DQQ32" s="447"/>
      <c r="DQR32" s="447"/>
      <c r="DQS32" s="447"/>
      <c r="DQT32" s="447"/>
      <c r="DQU32" s="447"/>
      <c r="DQV32" s="447"/>
      <c r="DQW32" s="447"/>
      <c r="DQX32" s="447"/>
      <c r="DQY32" s="447"/>
      <c r="DQZ32" s="447"/>
      <c r="DRA32" s="447"/>
      <c r="DRB32" s="447"/>
      <c r="DRC32" s="447"/>
      <c r="DRD32" s="447"/>
      <c r="DRE32" s="447"/>
      <c r="DRF32" s="447"/>
      <c r="DRG32" s="447"/>
      <c r="DRH32" s="447"/>
      <c r="DRI32" s="447"/>
      <c r="DRJ32" s="447"/>
      <c r="DRK32" s="447"/>
      <c r="DRL32" s="447"/>
      <c r="DRM32" s="447"/>
      <c r="DRN32" s="447"/>
      <c r="DRO32" s="447"/>
      <c r="DRP32" s="447"/>
      <c r="DRQ32" s="447"/>
      <c r="DRR32" s="447"/>
      <c r="DRS32" s="447"/>
      <c r="DRT32" s="447"/>
      <c r="DRU32" s="447"/>
      <c r="DRV32" s="447"/>
      <c r="DRW32" s="447"/>
      <c r="DRX32" s="447"/>
      <c r="DRY32" s="447"/>
      <c r="DRZ32" s="447"/>
      <c r="DSA32" s="447"/>
      <c r="DSB32" s="447"/>
      <c r="DSC32" s="447"/>
      <c r="DSD32" s="447"/>
      <c r="DSE32" s="447"/>
      <c r="DSF32" s="447"/>
      <c r="DSG32" s="447"/>
      <c r="DSH32" s="447"/>
      <c r="DSI32" s="447"/>
      <c r="DSJ32" s="447"/>
      <c r="DSK32" s="447"/>
      <c r="DSL32" s="447"/>
      <c r="DSM32" s="447"/>
      <c r="DSN32" s="447"/>
      <c r="DSO32" s="447"/>
      <c r="DSP32" s="447"/>
      <c r="DSQ32" s="447"/>
      <c r="DSR32" s="447"/>
      <c r="DSS32" s="447"/>
      <c r="DST32" s="447"/>
      <c r="DSU32" s="447"/>
      <c r="DSV32" s="447"/>
      <c r="DSW32" s="447"/>
      <c r="DSX32" s="447"/>
      <c r="DSY32" s="447"/>
      <c r="DSZ32" s="447"/>
      <c r="DTA32" s="447"/>
      <c r="DTB32" s="447"/>
      <c r="DTC32" s="447"/>
      <c r="DTD32" s="447"/>
      <c r="DTE32" s="447"/>
      <c r="DTF32" s="447"/>
      <c r="DTG32" s="447"/>
      <c r="DTH32" s="447"/>
      <c r="DTI32" s="447"/>
      <c r="DTJ32" s="447"/>
      <c r="DTK32" s="447"/>
      <c r="DTL32" s="447"/>
      <c r="DTM32" s="447"/>
      <c r="DTN32" s="447"/>
      <c r="DTO32" s="447"/>
      <c r="DTP32" s="447"/>
      <c r="DTQ32" s="447"/>
      <c r="DTR32" s="447"/>
      <c r="DTS32" s="447"/>
      <c r="DTT32" s="447"/>
      <c r="DTU32" s="447"/>
      <c r="DTV32" s="447"/>
      <c r="DTW32" s="447"/>
      <c r="DTX32" s="447"/>
      <c r="DTY32" s="447"/>
      <c r="DTZ32" s="447"/>
      <c r="DUA32" s="447"/>
      <c r="DUB32" s="447"/>
      <c r="DUC32" s="447"/>
      <c r="DUD32" s="447"/>
      <c r="DUE32" s="447"/>
      <c r="DUF32" s="447"/>
      <c r="DUG32" s="447"/>
      <c r="DUH32" s="447"/>
      <c r="DUI32" s="447"/>
      <c r="DUJ32" s="447"/>
      <c r="DUK32" s="447"/>
      <c r="DUL32" s="447"/>
      <c r="DUM32" s="447"/>
      <c r="DUN32" s="447"/>
      <c r="DUO32" s="447"/>
      <c r="DUP32" s="447"/>
      <c r="DUQ32" s="447"/>
      <c r="DUR32" s="447"/>
      <c r="DUS32" s="447"/>
      <c r="DUT32" s="447"/>
      <c r="DUU32" s="447"/>
      <c r="DUV32" s="447"/>
      <c r="DUW32" s="447"/>
      <c r="DUX32" s="447"/>
      <c r="DUY32" s="447"/>
      <c r="DUZ32" s="447"/>
      <c r="DVA32" s="447"/>
      <c r="DVB32" s="447"/>
      <c r="DVC32" s="447"/>
      <c r="DVD32" s="447"/>
      <c r="DVE32" s="447"/>
      <c r="DVF32" s="447"/>
      <c r="DVG32" s="447"/>
      <c r="DVH32" s="447"/>
      <c r="DVI32" s="447"/>
      <c r="DVJ32" s="447"/>
      <c r="DVK32" s="447"/>
      <c r="DVL32" s="447"/>
      <c r="DVM32" s="447"/>
      <c r="DVN32" s="447"/>
      <c r="DVO32" s="447"/>
      <c r="DVP32" s="447"/>
      <c r="DVQ32" s="447"/>
      <c r="DVR32" s="447"/>
      <c r="DVS32" s="447"/>
      <c r="DVT32" s="447"/>
      <c r="DVU32" s="447"/>
      <c r="DVV32" s="447"/>
      <c r="DVW32" s="447"/>
      <c r="DVX32" s="447"/>
      <c r="DVY32" s="447"/>
      <c r="DVZ32" s="447"/>
      <c r="DWA32" s="447"/>
      <c r="DWB32" s="447"/>
      <c r="DWC32" s="447"/>
      <c r="DWD32" s="447"/>
      <c r="DWE32" s="447"/>
      <c r="DWF32" s="447"/>
      <c r="DWG32" s="447"/>
      <c r="DWH32" s="447"/>
      <c r="DWI32" s="447"/>
      <c r="DWJ32" s="447"/>
      <c r="DWK32" s="447"/>
      <c r="DWL32" s="447"/>
      <c r="DWM32" s="447"/>
      <c r="DWN32" s="447"/>
      <c r="DWO32" s="447"/>
      <c r="DWP32" s="447"/>
      <c r="DWQ32" s="447"/>
      <c r="DWR32" s="447"/>
      <c r="DWS32" s="447"/>
      <c r="DWT32" s="447"/>
      <c r="DWU32" s="447"/>
      <c r="DWV32" s="447"/>
      <c r="DWW32" s="447"/>
      <c r="DWX32" s="447"/>
      <c r="DWY32" s="447"/>
      <c r="DWZ32" s="447"/>
      <c r="DXA32" s="447"/>
      <c r="DXB32" s="447"/>
      <c r="DXC32" s="447"/>
      <c r="DXD32" s="447"/>
      <c r="DXE32" s="447"/>
      <c r="DXF32" s="447"/>
      <c r="DXG32" s="447"/>
      <c r="DXH32" s="447"/>
      <c r="DXI32" s="447"/>
      <c r="DXJ32" s="447"/>
      <c r="DXK32" s="447"/>
      <c r="DXL32" s="447"/>
      <c r="DXM32" s="447"/>
      <c r="DXN32" s="447"/>
      <c r="DXO32" s="447"/>
      <c r="DXP32" s="447"/>
      <c r="DXQ32" s="447"/>
      <c r="DXR32" s="447"/>
      <c r="DXS32" s="447"/>
      <c r="DXT32" s="447"/>
      <c r="DXU32" s="447"/>
      <c r="DXV32" s="447"/>
      <c r="DXW32" s="447"/>
      <c r="DXX32" s="447"/>
      <c r="DXY32" s="447"/>
      <c r="DXZ32" s="447"/>
      <c r="DYA32" s="447"/>
      <c r="DYB32" s="447"/>
      <c r="DYC32" s="447"/>
      <c r="DYD32" s="447"/>
      <c r="DYE32" s="447"/>
      <c r="DYF32" s="447"/>
      <c r="DYG32" s="447"/>
      <c r="DYH32" s="447"/>
      <c r="DYI32" s="447"/>
      <c r="DYJ32" s="447"/>
      <c r="DYK32" s="447"/>
      <c r="DYL32" s="447"/>
      <c r="DYM32" s="447"/>
      <c r="DYN32" s="447"/>
      <c r="DYO32" s="447"/>
      <c r="DYP32" s="447"/>
      <c r="DYQ32" s="447"/>
      <c r="DYR32" s="447"/>
      <c r="DYS32" s="447"/>
      <c r="DYT32" s="447"/>
      <c r="DYU32" s="447"/>
      <c r="DYV32" s="447"/>
      <c r="DYW32" s="447"/>
      <c r="DYX32" s="447"/>
      <c r="DYY32" s="447"/>
      <c r="DYZ32" s="447"/>
      <c r="DZA32" s="447"/>
      <c r="DZB32" s="447"/>
      <c r="DZC32" s="447"/>
      <c r="DZD32" s="447"/>
      <c r="DZE32" s="447"/>
      <c r="DZF32" s="447"/>
      <c r="DZG32" s="447"/>
      <c r="DZH32" s="447"/>
      <c r="DZI32" s="447"/>
      <c r="DZJ32" s="447"/>
      <c r="DZK32" s="447"/>
      <c r="DZL32" s="447"/>
      <c r="DZM32" s="447"/>
      <c r="DZN32" s="447"/>
      <c r="DZO32" s="447"/>
      <c r="DZP32" s="447"/>
      <c r="DZQ32" s="447"/>
      <c r="DZR32" s="447"/>
      <c r="DZS32" s="447"/>
      <c r="DZT32" s="447"/>
      <c r="DZU32" s="447"/>
      <c r="DZV32" s="447"/>
      <c r="DZW32" s="447"/>
      <c r="DZX32" s="447"/>
      <c r="DZY32" s="447"/>
      <c r="DZZ32" s="447"/>
      <c r="EAA32" s="447"/>
      <c r="EAB32" s="447"/>
      <c r="EAC32" s="447"/>
      <c r="EAD32" s="447"/>
      <c r="EAE32" s="447"/>
      <c r="EAF32" s="447"/>
      <c r="EAG32" s="447"/>
      <c r="EAH32" s="447"/>
      <c r="EAI32" s="447"/>
      <c r="EAJ32" s="447"/>
      <c r="EAK32" s="447"/>
      <c r="EAL32" s="447"/>
      <c r="EAM32" s="447"/>
      <c r="EAN32" s="447"/>
      <c r="EAO32" s="447"/>
      <c r="EAP32" s="447"/>
      <c r="EAQ32" s="447"/>
      <c r="EAR32" s="447"/>
      <c r="EAS32" s="447"/>
      <c r="EAT32" s="447"/>
      <c r="EAU32" s="447"/>
      <c r="EAV32" s="447"/>
      <c r="EAW32" s="447"/>
      <c r="EAX32" s="447"/>
      <c r="EAY32" s="447"/>
      <c r="EAZ32" s="447"/>
      <c r="EBA32" s="447"/>
      <c r="EBB32" s="447"/>
      <c r="EBC32" s="447"/>
      <c r="EBD32" s="447"/>
      <c r="EBE32" s="447"/>
      <c r="EBF32" s="447"/>
      <c r="EBG32" s="447"/>
      <c r="EBH32" s="447"/>
      <c r="EBI32" s="447"/>
      <c r="EBJ32" s="447"/>
      <c r="EBK32" s="447"/>
      <c r="EBL32" s="447"/>
      <c r="EBM32" s="447"/>
      <c r="EBN32" s="447"/>
      <c r="EBO32" s="447"/>
      <c r="EBP32" s="447"/>
      <c r="EBQ32" s="447"/>
      <c r="EBR32" s="447"/>
      <c r="EBS32" s="447"/>
      <c r="EBT32" s="447"/>
      <c r="EBU32" s="447"/>
      <c r="EBV32" s="447"/>
      <c r="EBW32" s="447"/>
      <c r="EBX32" s="447"/>
      <c r="EBY32" s="447"/>
      <c r="EBZ32" s="447"/>
      <c r="ECA32" s="447"/>
      <c r="ECB32" s="447"/>
      <c r="ECC32" s="447"/>
      <c r="ECD32" s="447"/>
      <c r="ECE32" s="447"/>
      <c r="ECF32" s="447"/>
      <c r="ECG32" s="447"/>
      <c r="ECH32" s="447"/>
      <c r="ECI32" s="447"/>
      <c r="ECJ32" s="447"/>
      <c r="ECK32" s="447"/>
      <c r="ECL32" s="447"/>
      <c r="ECM32" s="447"/>
      <c r="ECN32" s="447"/>
      <c r="ECO32" s="447"/>
      <c r="ECP32" s="447"/>
      <c r="ECQ32" s="447"/>
      <c r="ECR32" s="447"/>
      <c r="ECS32" s="447"/>
      <c r="ECT32" s="447"/>
      <c r="ECU32" s="447"/>
      <c r="ECV32" s="447"/>
      <c r="ECW32" s="447"/>
      <c r="ECX32" s="447"/>
      <c r="ECY32" s="447"/>
      <c r="ECZ32" s="447"/>
      <c r="EDA32" s="447"/>
      <c r="EDB32" s="447"/>
      <c r="EDC32" s="447"/>
      <c r="EDD32" s="447"/>
      <c r="EDE32" s="447"/>
      <c r="EDF32" s="447"/>
      <c r="EDG32" s="447"/>
      <c r="EDH32" s="447"/>
      <c r="EDI32" s="447"/>
      <c r="EDJ32" s="447"/>
      <c r="EDK32" s="447"/>
      <c r="EDL32" s="447"/>
      <c r="EDM32" s="447"/>
      <c r="EDN32" s="447"/>
      <c r="EDO32" s="447"/>
      <c r="EDP32" s="447"/>
      <c r="EDQ32" s="447"/>
      <c r="EDR32" s="447"/>
      <c r="EDS32" s="447"/>
      <c r="EDT32" s="447"/>
      <c r="EDU32" s="447"/>
      <c r="EDV32" s="447"/>
      <c r="EDW32" s="447"/>
      <c r="EDX32" s="447"/>
      <c r="EDY32" s="447"/>
      <c r="EDZ32" s="447"/>
      <c r="EEA32" s="447"/>
      <c r="EEB32" s="447"/>
      <c r="EEC32" s="447"/>
      <c r="EED32" s="447"/>
      <c r="EEE32" s="447"/>
      <c r="EEF32" s="447"/>
      <c r="EEG32" s="447"/>
      <c r="EEH32" s="447"/>
      <c r="EEI32" s="447"/>
      <c r="EEJ32" s="447"/>
      <c r="EEK32" s="447"/>
      <c r="EEL32" s="447"/>
      <c r="EEM32" s="447"/>
      <c r="EEN32" s="447"/>
      <c r="EEO32" s="447"/>
      <c r="EEP32" s="447"/>
      <c r="EEQ32" s="447"/>
      <c r="EER32" s="447"/>
      <c r="EES32" s="447"/>
      <c r="EET32" s="447"/>
      <c r="EEU32" s="447"/>
      <c r="EEV32" s="447"/>
      <c r="EEW32" s="447"/>
      <c r="EEX32" s="447"/>
      <c r="EEY32" s="447"/>
      <c r="EEZ32" s="447"/>
      <c r="EFA32" s="447"/>
      <c r="EFB32" s="447"/>
      <c r="EFC32" s="447"/>
      <c r="EFD32" s="447"/>
      <c r="EFE32" s="447"/>
      <c r="EFF32" s="447"/>
      <c r="EFG32" s="447"/>
      <c r="EFH32" s="447"/>
      <c r="EFI32" s="447"/>
      <c r="EFJ32" s="447"/>
      <c r="EFK32" s="447"/>
      <c r="EFL32" s="447"/>
      <c r="EFM32" s="447"/>
      <c r="EFN32" s="447"/>
      <c r="EFO32" s="447"/>
      <c r="EFP32" s="447"/>
      <c r="EFQ32" s="447"/>
      <c r="EFR32" s="447"/>
      <c r="EFS32" s="447"/>
      <c r="EFT32" s="447"/>
      <c r="EFU32" s="447"/>
      <c r="EFV32" s="447"/>
      <c r="EFW32" s="447"/>
      <c r="EFX32" s="447"/>
      <c r="EFY32" s="447"/>
      <c r="EFZ32" s="447"/>
      <c r="EGA32" s="447"/>
      <c r="EGB32" s="447"/>
      <c r="EGC32" s="447"/>
      <c r="EGD32" s="447"/>
      <c r="EGE32" s="447"/>
      <c r="EGF32" s="447"/>
      <c r="EGG32" s="447"/>
      <c r="EGH32" s="447"/>
      <c r="EGI32" s="447"/>
      <c r="EGJ32" s="447"/>
      <c r="EGK32" s="447"/>
      <c r="EGL32" s="447"/>
      <c r="EGM32" s="447"/>
      <c r="EGN32" s="447"/>
      <c r="EGO32" s="447"/>
      <c r="EGP32" s="447"/>
      <c r="EGQ32" s="447"/>
      <c r="EGR32" s="447"/>
      <c r="EGS32" s="447"/>
      <c r="EGT32" s="447"/>
      <c r="EGU32" s="447"/>
      <c r="EGV32" s="447"/>
      <c r="EGW32" s="447"/>
      <c r="EGX32" s="447"/>
      <c r="EGY32" s="447"/>
      <c r="EGZ32" s="447"/>
      <c r="EHA32" s="447"/>
      <c r="EHB32" s="447"/>
      <c r="EHC32" s="447"/>
      <c r="EHD32" s="447"/>
      <c r="EHE32" s="447"/>
      <c r="EHF32" s="447"/>
      <c r="EHG32" s="447"/>
      <c r="EHH32" s="447"/>
      <c r="EHI32" s="447"/>
      <c r="EHJ32" s="447"/>
      <c r="EHK32" s="447"/>
      <c r="EHL32" s="447"/>
      <c r="EHM32" s="447"/>
      <c r="EHN32" s="447"/>
      <c r="EHO32" s="447"/>
      <c r="EHP32" s="447"/>
      <c r="EHQ32" s="447"/>
      <c r="EHR32" s="447"/>
      <c r="EHS32" s="447"/>
      <c r="EHT32" s="447"/>
      <c r="EHU32" s="447"/>
      <c r="EHV32" s="447"/>
      <c r="EHW32" s="447"/>
      <c r="EHX32" s="447"/>
      <c r="EHY32" s="447"/>
      <c r="EHZ32" s="447"/>
      <c r="EIA32" s="447"/>
      <c r="EIB32" s="447"/>
      <c r="EIC32" s="447"/>
      <c r="EID32" s="447"/>
      <c r="EIE32" s="447"/>
      <c r="EIF32" s="447"/>
      <c r="EIG32" s="447"/>
      <c r="EIH32" s="447"/>
      <c r="EII32" s="447"/>
      <c r="EIJ32" s="447"/>
      <c r="EIK32" s="447"/>
      <c r="EIL32" s="447"/>
      <c r="EIM32" s="447"/>
      <c r="EIN32" s="447"/>
      <c r="EIO32" s="447"/>
      <c r="EIP32" s="447"/>
      <c r="EIQ32" s="447"/>
      <c r="EIR32" s="447"/>
      <c r="EIS32" s="447"/>
      <c r="EIT32" s="447"/>
      <c r="EIU32" s="447"/>
      <c r="EIV32" s="447"/>
      <c r="EIW32" s="447"/>
      <c r="EIX32" s="447"/>
      <c r="EIY32" s="447"/>
      <c r="EIZ32" s="447"/>
      <c r="EJA32" s="447"/>
      <c r="EJB32" s="447"/>
      <c r="EJC32" s="447"/>
      <c r="EJD32" s="447"/>
      <c r="EJE32" s="447"/>
      <c r="EJF32" s="447"/>
      <c r="EJG32" s="447"/>
      <c r="EJH32" s="447"/>
      <c r="EJI32" s="447"/>
      <c r="EJJ32" s="447"/>
      <c r="EJK32" s="447"/>
      <c r="EJL32" s="447"/>
      <c r="EJM32" s="447"/>
      <c r="EJN32" s="447"/>
      <c r="EJO32" s="447"/>
      <c r="EJP32" s="447"/>
      <c r="EJQ32" s="447"/>
      <c r="EJR32" s="447"/>
      <c r="EJS32" s="447"/>
      <c r="EJT32" s="447"/>
      <c r="EJU32" s="447"/>
      <c r="EJV32" s="447"/>
      <c r="EJW32" s="447"/>
      <c r="EJX32" s="447"/>
      <c r="EJY32" s="447"/>
      <c r="EJZ32" s="447"/>
      <c r="EKA32" s="447"/>
      <c r="EKB32" s="447"/>
      <c r="EKC32" s="447"/>
      <c r="EKD32" s="447"/>
      <c r="EKE32" s="447"/>
      <c r="EKF32" s="447"/>
      <c r="EKG32" s="447"/>
      <c r="EKH32" s="447"/>
      <c r="EKI32" s="447"/>
      <c r="EKJ32" s="447"/>
      <c r="EKK32" s="447"/>
      <c r="EKL32" s="447"/>
      <c r="EKM32" s="447"/>
      <c r="EKN32" s="447"/>
      <c r="EKO32" s="447"/>
      <c r="EKP32" s="447"/>
      <c r="EKQ32" s="447"/>
      <c r="EKR32" s="447"/>
      <c r="EKS32" s="447"/>
      <c r="EKT32" s="447"/>
      <c r="EKU32" s="447"/>
      <c r="EKV32" s="447"/>
      <c r="EKW32" s="447"/>
      <c r="EKX32" s="447"/>
      <c r="EKY32" s="447"/>
      <c r="EKZ32" s="447"/>
      <c r="ELA32" s="447"/>
      <c r="ELB32" s="447"/>
      <c r="ELC32" s="447"/>
      <c r="ELD32" s="447"/>
      <c r="ELE32" s="447"/>
      <c r="ELF32" s="447"/>
      <c r="ELG32" s="447"/>
      <c r="ELH32" s="447"/>
      <c r="ELI32" s="447"/>
      <c r="ELJ32" s="447"/>
      <c r="ELK32" s="447"/>
      <c r="ELL32" s="447"/>
      <c r="ELM32" s="447"/>
      <c r="ELN32" s="447"/>
      <c r="ELO32" s="447"/>
      <c r="ELP32" s="447"/>
      <c r="ELQ32" s="447"/>
      <c r="ELR32" s="447"/>
      <c r="ELS32" s="447"/>
      <c r="ELT32" s="447"/>
      <c r="ELU32" s="447"/>
      <c r="ELV32" s="447"/>
      <c r="ELW32" s="447"/>
      <c r="ELX32" s="447"/>
      <c r="ELY32" s="447"/>
      <c r="ELZ32" s="447"/>
      <c r="EMA32" s="447"/>
      <c r="EMB32" s="447"/>
      <c r="EMC32" s="447"/>
      <c r="EMD32" s="447"/>
      <c r="EME32" s="447"/>
      <c r="EMF32" s="447"/>
      <c r="EMG32" s="447"/>
      <c r="EMH32" s="447"/>
      <c r="EMI32" s="447"/>
      <c r="EMJ32" s="447"/>
      <c r="EMK32" s="447"/>
      <c r="EML32" s="447"/>
      <c r="EMM32" s="447"/>
      <c r="EMN32" s="447"/>
      <c r="EMO32" s="447"/>
      <c r="EMP32" s="447"/>
      <c r="EMQ32" s="447"/>
      <c r="EMR32" s="447"/>
      <c r="EMS32" s="447"/>
      <c r="EMT32" s="447"/>
      <c r="EMU32" s="447"/>
      <c r="EMV32" s="447"/>
      <c r="EMW32" s="447"/>
      <c r="EMX32" s="447"/>
      <c r="EMY32" s="447"/>
      <c r="EMZ32" s="447"/>
      <c r="ENA32" s="447"/>
      <c r="ENB32" s="447"/>
      <c r="ENC32" s="447"/>
      <c r="END32" s="447"/>
      <c r="ENE32" s="447"/>
      <c r="ENF32" s="447"/>
      <c r="ENG32" s="447"/>
      <c r="ENH32" s="447"/>
      <c r="ENI32" s="447"/>
      <c r="ENJ32" s="447"/>
      <c r="ENK32" s="447"/>
      <c r="ENL32" s="447"/>
      <c r="ENM32" s="447"/>
      <c r="ENN32" s="447"/>
      <c r="ENO32" s="447"/>
      <c r="ENP32" s="447"/>
      <c r="ENQ32" s="447"/>
      <c r="ENR32" s="447"/>
      <c r="ENS32" s="447"/>
      <c r="ENT32" s="447"/>
      <c r="ENU32" s="447"/>
      <c r="ENV32" s="447"/>
      <c r="ENW32" s="447"/>
      <c r="ENX32" s="447"/>
      <c r="ENY32" s="447"/>
      <c r="ENZ32" s="447"/>
      <c r="EOA32" s="447"/>
      <c r="EOB32" s="447"/>
      <c r="EOC32" s="447"/>
      <c r="EOD32" s="447"/>
      <c r="EOE32" s="447"/>
      <c r="EOF32" s="447"/>
      <c r="EOG32" s="447"/>
      <c r="EOH32" s="447"/>
      <c r="EOI32" s="447"/>
      <c r="EOJ32" s="447"/>
      <c r="EOK32" s="447"/>
      <c r="EOL32" s="447"/>
      <c r="EOM32" s="447"/>
      <c r="EON32" s="447"/>
      <c r="EOO32" s="447"/>
      <c r="EOP32" s="447"/>
      <c r="EOQ32" s="447"/>
      <c r="EOR32" s="447"/>
      <c r="EOS32" s="447"/>
      <c r="EOT32" s="447"/>
      <c r="EOU32" s="447"/>
      <c r="EOV32" s="447"/>
      <c r="EOW32" s="447"/>
      <c r="EOX32" s="447"/>
      <c r="EOY32" s="447"/>
      <c r="EOZ32" s="447"/>
      <c r="EPA32" s="447"/>
      <c r="EPB32" s="447"/>
      <c r="EPC32" s="447"/>
      <c r="EPD32" s="447"/>
      <c r="EPE32" s="447"/>
      <c r="EPF32" s="447"/>
      <c r="EPG32" s="447"/>
      <c r="EPH32" s="447"/>
      <c r="EPI32" s="447"/>
      <c r="EPJ32" s="447"/>
      <c r="EPK32" s="447"/>
      <c r="EPL32" s="447"/>
      <c r="EPM32" s="447"/>
      <c r="EPN32" s="447"/>
      <c r="EPO32" s="447"/>
      <c r="EPP32" s="447"/>
      <c r="EPQ32" s="447"/>
      <c r="EPR32" s="447"/>
      <c r="EPS32" s="447"/>
      <c r="EPT32" s="447"/>
      <c r="EPU32" s="447"/>
      <c r="EPV32" s="447"/>
      <c r="EPW32" s="447"/>
      <c r="EPX32" s="447"/>
      <c r="EPY32" s="447"/>
      <c r="EPZ32" s="447"/>
      <c r="EQA32" s="447"/>
      <c r="EQB32" s="447"/>
      <c r="EQC32" s="447"/>
      <c r="EQD32" s="447"/>
      <c r="EQE32" s="447"/>
      <c r="EQF32" s="447"/>
      <c r="EQG32" s="447"/>
      <c r="EQH32" s="447"/>
      <c r="EQI32" s="447"/>
      <c r="EQJ32" s="447"/>
      <c r="EQK32" s="447"/>
      <c r="EQL32" s="447"/>
      <c r="EQM32" s="447"/>
      <c r="EQN32" s="447"/>
      <c r="EQO32" s="447"/>
      <c r="EQP32" s="447"/>
      <c r="EQQ32" s="447"/>
      <c r="EQR32" s="447"/>
      <c r="EQS32" s="447"/>
      <c r="EQT32" s="447"/>
      <c r="EQU32" s="447"/>
      <c r="EQV32" s="447"/>
      <c r="EQW32" s="447"/>
      <c r="EQX32" s="447"/>
      <c r="EQY32" s="447"/>
      <c r="EQZ32" s="447"/>
      <c r="ERA32" s="447"/>
      <c r="ERB32" s="447"/>
      <c r="ERC32" s="447"/>
      <c r="ERD32" s="447"/>
      <c r="ERE32" s="447"/>
      <c r="ERF32" s="447"/>
      <c r="ERG32" s="447"/>
      <c r="ERH32" s="447"/>
      <c r="ERI32" s="447"/>
      <c r="ERJ32" s="447"/>
      <c r="ERK32" s="447"/>
      <c r="ERL32" s="447"/>
      <c r="ERM32" s="447"/>
      <c r="ERN32" s="447"/>
      <c r="ERO32" s="447"/>
      <c r="ERP32" s="447"/>
      <c r="ERQ32" s="447"/>
      <c r="ERR32" s="447"/>
      <c r="ERS32" s="447"/>
      <c r="ERT32" s="447"/>
      <c r="ERU32" s="447"/>
      <c r="ERV32" s="447"/>
      <c r="ERW32" s="447"/>
      <c r="ERX32" s="447"/>
      <c r="ERY32" s="447"/>
      <c r="ERZ32" s="447"/>
      <c r="ESA32" s="447"/>
      <c r="ESB32" s="447"/>
      <c r="ESC32" s="447"/>
      <c r="ESD32" s="447"/>
      <c r="ESE32" s="447"/>
      <c r="ESF32" s="447"/>
      <c r="ESG32" s="447"/>
      <c r="ESH32" s="447"/>
      <c r="ESI32" s="447"/>
      <c r="ESJ32" s="447"/>
      <c r="ESK32" s="447"/>
      <c r="ESL32" s="447"/>
      <c r="ESM32" s="447"/>
      <c r="ESN32" s="447"/>
      <c r="ESO32" s="447"/>
      <c r="ESP32" s="447"/>
      <c r="ESQ32" s="447"/>
      <c r="ESR32" s="447"/>
      <c r="ESS32" s="447"/>
      <c r="EST32" s="447"/>
      <c r="ESU32" s="447"/>
      <c r="ESV32" s="447"/>
      <c r="ESW32" s="447"/>
      <c r="ESX32" s="447"/>
      <c r="ESY32" s="447"/>
      <c r="ESZ32" s="447"/>
      <c r="ETA32" s="447"/>
      <c r="ETB32" s="447"/>
      <c r="ETC32" s="447"/>
      <c r="ETD32" s="447"/>
      <c r="ETE32" s="447"/>
      <c r="ETF32" s="447"/>
      <c r="ETG32" s="447"/>
      <c r="ETH32" s="447"/>
      <c r="ETI32" s="447"/>
      <c r="ETJ32" s="447"/>
      <c r="ETK32" s="447"/>
      <c r="ETL32" s="447"/>
      <c r="ETM32" s="447"/>
      <c r="ETN32" s="447"/>
      <c r="ETO32" s="447"/>
      <c r="ETP32" s="447"/>
      <c r="ETQ32" s="447"/>
      <c r="ETR32" s="447"/>
      <c r="ETS32" s="447"/>
      <c r="ETT32" s="447"/>
      <c r="ETU32" s="447"/>
      <c r="ETV32" s="447"/>
      <c r="ETW32" s="447"/>
      <c r="ETX32" s="447"/>
      <c r="ETY32" s="447"/>
      <c r="ETZ32" s="447"/>
      <c r="EUA32" s="447"/>
      <c r="EUB32" s="447"/>
      <c r="EUC32" s="447"/>
      <c r="EUD32" s="447"/>
      <c r="EUE32" s="447"/>
      <c r="EUF32" s="447"/>
      <c r="EUG32" s="447"/>
      <c r="EUH32" s="447"/>
      <c r="EUI32" s="447"/>
      <c r="EUJ32" s="447"/>
      <c r="EUK32" s="447"/>
      <c r="EUL32" s="447"/>
      <c r="EUM32" s="447"/>
      <c r="EUN32" s="447"/>
      <c r="EUO32" s="447"/>
      <c r="EUP32" s="447"/>
      <c r="EUQ32" s="447"/>
      <c r="EUR32" s="447"/>
      <c r="EUS32" s="447"/>
      <c r="EUT32" s="447"/>
      <c r="EUU32" s="447"/>
      <c r="EUV32" s="447"/>
      <c r="EUW32" s="447"/>
      <c r="EUX32" s="447"/>
      <c r="EUY32" s="447"/>
      <c r="EUZ32" s="447"/>
      <c r="EVA32" s="447"/>
      <c r="EVB32" s="447"/>
      <c r="EVC32" s="447"/>
      <c r="EVD32" s="447"/>
      <c r="EVE32" s="447"/>
      <c r="EVF32" s="447"/>
      <c r="EVG32" s="447"/>
      <c r="EVH32" s="447"/>
      <c r="EVI32" s="447"/>
      <c r="EVJ32" s="447"/>
      <c r="EVK32" s="447"/>
      <c r="EVL32" s="447"/>
      <c r="EVM32" s="447"/>
      <c r="EVN32" s="447"/>
      <c r="EVO32" s="447"/>
      <c r="EVP32" s="447"/>
      <c r="EVQ32" s="447"/>
      <c r="EVR32" s="447"/>
      <c r="EVS32" s="447"/>
      <c r="EVT32" s="447"/>
      <c r="EVU32" s="447"/>
      <c r="EVV32" s="447"/>
      <c r="EVW32" s="447"/>
      <c r="EVX32" s="447"/>
      <c r="EVY32" s="447"/>
      <c r="EVZ32" s="447"/>
      <c r="EWA32" s="447"/>
      <c r="EWB32" s="447"/>
      <c r="EWC32" s="447"/>
      <c r="EWD32" s="447"/>
      <c r="EWE32" s="447"/>
      <c r="EWF32" s="447"/>
      <c r="EWG32" s="447"/>
      <c r="EWH32" s="447"/>
      <c r="EWI32" s="447"/>
      <c r="EWJ32" s="447"/>
      <c r="EWK32" s="447"/>
      <c r="EWL32" s="447"/>
      <c r="EWM32" s="447"/>
      <c r="EWN32" s="447"/>
      <c r="EWO32" s="447"/>
      <c r="EWP32" s="447"/>
      <c r="EWQ32" s="447"/>
      <c r="EWR32" s="447"/>
      <c r="EWS32" s="447"/>
      <c r="EWT32" s="447"/>
      <c r="EWU32" s="447"/>
      <c r="EWV32" s="447"/>
      <c r="EWW32" s="447"/>
      <c r="EWX32" s="447"/>
      <c r="EWY32" s="447"/>
      <c r="EWZ32" s="447"/>
      <c r="EXA32" s="447"/>
      <c r="EXB32" s="447"/>
      <c r="EXC32" s="447"/>
      <c r="EXD32" s="447"/>
      <c r="EXE32" s="447"/>
      <c r="EXF32" s="447"/>
      <c r="EXG32" s="447"/>
      <c r="EXH32" s="447"/>
      <c r="EXI32" s="447"/>
      <c r="EXJ32" s="447"/>
      <c r="EXK32" s="447"/>
      <c r="EXL32" s="447"/>
      <c r="EXM32" s="447"/>
      <c r="EXN32" s="447"/>
      <c r="EXO32" s="447"/>
      <c r="EXP32" s="447"/>
      <c r="EXQ32" s="447"/>
      <c r="EXR32" s="447"/>
      <c r="EXS32" s="447"/>
      <c r="EXT32" s="447"/>
      <c r="EXU32" s="447"/>
      <c r="EXV32" s="447"/>
      <c r="EXW32" s="447"/>
      <c r="EXX32" s="447"/>
      <c r="EXY32" s="447"/>
      <c r="EXZ32" s="447"/>
      <c r="EYA32" s="447"/>
      <c r="EYB32" s="447"/>
      <c r="EYC32" s="447"/>
      <c r="EYD32" s="447"/>
      <c r="EYE32" s="447"/>
      <c r="EYF32" s="447"/>
      <c r="EYG32" s="447"/>
      <c r="EYH32" s="447"/>
      <c r="EYI32" s="447"/>
      <c r="EYJ32" s="447"/>
      <c r="EYK32" s="447"/>
      <c r="EYL32" s="447"/>
      <c r="EYM32" s="447"/>
      <c r="EYN32" s="447"/>
      <c r="EYO32" s="447"/>
      <c r="EYP32" s="447"/>
      <c r="EYQ32" s="447"/>
      <c r="EYR32" s="447"/>
      <c r="EYS32" s="447"/>
      <c r="EYT32" s="447"/>
      <c r="EYU32" s="447"/>
      <c r="EYV32" s="447"/>
      <c r="EYW32" s="447"/>
      <c r="EYX32" s="447"/>
      <c r="EYY32" s="447"/>
      <c r="EYZ32" s="447"/>
      <c r="EZA32" s="447"/>
      <c r="EZB32" s="447"/>
      <c r="EZC32" s="447"/>
      <c r="EZD32" s="447"/>
      <c r="EZE32" s="447"/>
      <c r="EZF32" s="447"/>
      <c r="EZG32" s="447"/>
      <c r="EZH32" s="447"/>
      <c r="EZI32" s="447"/>
      <c r="EZJ32" s="447"/>
      <c r="EZK32" s="447"/>
      <c r="EZL32" s="447"/>
      <c r="EZM32" s="447"/>
      <c r="EZN32" s="447"/>
      <c r="EZO32" s="447"/>
      <c r="EZP32" s="447"/>
      <c r="EZQ32" s="447"/>
      <c r="EZR32" s="447"/>
      <c r="EZS32" s="447"/>
      <c r="EZT32" s="447"/>
      <c r="EZU32" s="447"/>
      <c r="EZV32" s="447"/>
      <c r="EZW32" s="447"/>
      <c r="EZX32" s="447"/>
      <c r="EZY32" s="447"/>
      <c r="EZZ32" s="447"/>
      <c r="FAA32" s="447"/>
      <c r="FAB32" s="447"/>
      <c r="FAC32" s="447"/>
      <c r="FAD32" s="447"/>
      <c r="FAE32" s="447"/>
      <c r="FAF32" s="447"/>
      <c r="FAG32" s="447"/>
      <c r="FAH32" s="447"/>
      <c r="FAI32" s="447"/>
      <c r="FAJ32" s="447"/>
      <c r="FAK32" s="447"/>
      <c r="FAL32" s="447"/>
      <c r="FAM32" s="447"/>
      <c r="FAN32" s="447"/>
      <c r="FAO32" s="447"/>
      <c r="FAP32" s="447"/>
      <c r="FAQ32" s="447"/>
      <c r="FAR32" s="447"/>
      <c r="FAS32" s="447"/>
      <c r="FAT32" s="447"/>
      <c r="FAU32" s="447"/>
      <c r="FAV32" s="447"/>
      <c r="FAW32" s="447"/>
      <c r="FAX32" s="447"/>
      <c r="FAY32" s="447"/>
      <c r="FAZ32" s="447"/>
      <c r="FBA32" s="447"/>
      <c r="FBB32" s="447"/>
      <c r="FBC32" s="447"/>
      <c r="FBD32" s="447"/>
      <c r="FBE32" s="447"/>
      <c r="FBF32" s="447"/>
      <c r="FBG32" s="447"/>
      <c r="FBH32" s="447"/>
      <c r="FBI32" s="447"/>
      <c r="FBJ32" s="447"/>
      <c r="FBK32" s="447"/>
      <c r="FBL32" s="447"/>
      <c r="FBM32" s="447"/>
      <c r="FBN32" s="447"/>
      <c r="FBO32" s="447"/>
      <c r="FBP32" s="447"/>
      <c r="FBQ32" s="447"/>
      <c r="FBR32" s="447"/>
      <c r="FBS32" s="447"/>
      <c r="FBT32" s="447"/>
      <c r="FBU32" s="447"/>
      <c r="FBV32" s="447"/>
      <c r="FBW32" s="447"/>
      <c r="FBX32" s="447"/>
      <c r="FBY32" s="447"/>
      <c r="FBZ32" s="447"/>
      <c r="FCA32" s="447"/>
      <c r="FCB32" s="447"/>
      <c r="FCC32" s="447"/>
      <c r="FCD32" s="447"/>
      <c r="FCE32" s="447"/>
      <c r="FCF32" s="447"/>
      <c r="FCG32" s="447"/>
      <c r="FCH32" s="447"/>
      <c r="FCI32" s="447"/>
      <c r="FCJ32" s="447"/>
      <c r="FCK32" s="447"/>
      <c r="FCL32" s="447"/>
      <c r="FCM32" s="447"/>
      <c r="FCN32" s="447"/>
      <c r="FCO32" s="447"/>
      <c r="FCP32" s="447"/>
      <c r="FCQ32" s="447"/>
      <c r="FCR32" s="447"/>
      <c r="FCS32" s="447"/>
      <c r="FCT32" s="447"/>
      <c r="FCU32" s="447"/>
      <c r="FCV32" s="447"/>
      <c r="FCW32" s="447"/>
      <c r="FCX32" s="447"/>
      <c r="FCY32" s="447"/>
      <c r="FCZ32" s="447"/>
      <c r="FDA32" s="447"/>
      <c r="FDB32" s="447"/>
      <c r="FDC32" s="447"/>
      <c r="FDD32" s="447"/>
      <c r="FDE32" s="447"/>
      <c r="FDF32" s="447"/>
      <c r="FDG32" s="447"/>
      <c r="FDH32" s="447"/>
      <c r="FDI32" s="447"/>
      <c r="FDJ32" s="447"/>
      <c r="FDK32" s="447"/>
      <c r="FDL32" s="447"/>
      <c r="FDM32" s="447"/>
      <c r="FDN32" s="447"/>
      <c r="FDO32" s="447"/>
      <c r="FDP32" s="447"/>
      <c r="FDQ32" s="447"/>
      <c r="FDR32" s="447"/>
      <c r="FDS32" s="447"/>
      <c r="FDT32" s="447"/>
      <c r="FDU32" s="447"/>
      <c r="FDV32" s="447"/>
      <c r="FDW32" s="447"/>
      <c r="FDX32" s="447"/>
      <c r="FDY32" s="447"/>
      <c r="FDZ32" s="447"/>
      <c r="FEA32" s="447"/>
      <c r="FEB32" s="447"/>
      <c r="FEC32" s="447"/>
      <c r="FED32" s="447"/>
      <c r="FEE32" s="447"/>
      <c r="FEF32" s="447"/>
      <c r="FEG32" s="447"/>
      <c r="FEH32" s="447"/>
      <c r="FEI32" s="447"/>
      <c r="FEJ32" s="447"/>
      <c r="FEK32" s="447"/>
      <c r="FEL32" s="447"/>
      <c r="FEM32" s="447"/>
      <c r="FEN32" s="447"/>
      <c r="FEO32" s="447"/>
      <c r="FEP32" s="447"/>
      <c r="FEQ32" s="447"/>
      <c r="FER32" s="447"/>
      <c r="FES32" s="447"/>
      <c r="FET32" s="447"/>
      <c r="FEU32" s="447"/>
      <c r="FEV32" s="447"/>
      <c r="FEW32" s="447"/>
      <c r="FEX32" s="447"/>
      <c r="FEY32" s="447"/>
      <c r="FEZ32" s="447"/>
      <c r="FFA32" s="447"/>
      <c r="FFB32" s="447"/>
      <c r="FFC32" s="447"/>
      <c r="FFD32" s="447"/>
      <c r="FFE32" s="447"/>
      <c r="FFF32" s="447"/>
      <c r="FFG32" s="447"/>
      <c r="FFH32" s="447"/>
      <c r="FFI32" s="447"/>
      <c r="FFJ32" s="447"/>
      <c r="FFK32" s="447"/>
      <c r="FFL32" s="447"/>
      <c r="FFM32" s="447"/>
      <c r="FFN32" s="447"/>
      <c r="FFO32" s="447"/>
      <c r="FFP32" s="447"/>
      <c r="FFQ32" s="447"/>
      <c r="FFR32" s="447"/>
      <c r="FFS32" s="447"/>
      <c r="FFT32" s="447"/>
      <c r="FFU32" s="447"/>
      <c r="FFV32" s="447"/>
      <c r="FFW32" s="447"/>
      <c r="FFX32" s="447"/>
      <c r="FFY32" s="447"/>
      <c r="FFZ32" s="447"/>
      <c r="FGA32" s="447"/>
      <c r="FGB32" s="447"/>
      <c r="FGC32" s="447"/>
      <c r="FGD32" s="447"/>
      <c r="FGE32" s="447"/>
      <c r="FGF32" s="447"/>
      <c r="FGG32" s="447"/>
      <c r="FGH32" s="447"/>
      <c r="FGI32" s="447"/>
      <c r="FGJ32" s="447"/>
      <c r="FGK32" s="447"/>
      <c r="FGL32" s="447"/>
      <c r="FGM32" s="447"/>
      <c r="FGN32" s="447"/>
      <c r="FGO32" s="447"/>
      <c r="FGP32" s="447"/>
      <c r="FGQ32" s="447"/>
      <c r="FGR32" s="447"/>
      <c r="FGS32" s="447"/>
      <c r="FGT32" s="447"/>
      <c r="FGU32" s="447"/>
      <c r="FGV32" s="447"/>
      <c r="FGW32" s="447"/>
      <c r="FGX32" s="447"/>
      <c r="FGY32" s="447"/>
      <c r="FGZ32" s="447"/>
      <c r="FHA32" s="447"/>
      <c r="FHB32" s="447"/>
      <c r="FHC32" s="447"/>
      <c r="FHD32" s="447"/>
      <c r="FHE32" s="447"/>
      <c r="FHF32" s="447"/>
      <c r="FHG32" s="447"/>
      <c r="FHH32" s="447"/>
      <c r="FHI32" s="447"/>
      <c r="FHJ32" s="447"/>
      <c r="FHK32" s="447"/>
      <c r="FHL32" s="447"/>
      <c r="FHM32" s="447"/>
      <c r="FHN32" s="447"/>
      <c r="FHO32" s="447"/>
      <c r="FHP32" s="447"/>
      <c r="FHQ32" s="447"/>
      <c r="FHR32" s="447"/>
      <c r="FHS32" s="447"/>
      <c r="FHT32" s="447"/>
      <c r="FHU32" s="447"/>
      <c r="FHV32" s="447"/>
      <c r="FHW32" s="447"/>
      <c r="FHX32" s="447"/>
      <c r="FHY32" s="447"/>
      <c r="FHZ32" s="447"/>
      <c r="FIA32" s="447"/>
      <c r="FIB32" s="447"/>
      <c r="FIC32" s="447"/>
      <c r="FID32" s="447"/>
      <c r="FIE32" s="447"/>
      <c r="FIF32" s="447"/>
      <c r="FIG32" s="447"/>
      <c r="FIH32" s="447"/>
      <c r="FII32" s="447"/>
      <c r="FIJ32" s="447"/>
      <c r="FIK32" s="447"/>
      <c r="FIL32" s="447"/>
      <c r="FIM32" s="447"/>
      <c r="FIN32" s="447"/>
      <c r="FIO32" s="447"/>
      <c r="FIP32" s="447"/>
      <c r="FIQ32" s="447"/>
      <c r="FIR32" s="447"/>
      <c r="FIS32" s="447"/>
      <c r="FIT32" s="447"/>
      <c r="FIU32" s="447"/>
      <c r="FIV32" s="447"/>
      <c r="FIW32" s="447"/>
      <c r="FIX32" s="447"/>
      <c r="FIY32" s="447"/>
      <c r="FIZ32" s="447"/>
      <c r="FJA32" s="447"/>
      <c r="FJB32" s="447"/>
      <c r="FJC32" s="447"/>
      <c r="FJD32" s="447"/>
      <c r="FJE32" s="447"/>
      <c r="FJF32" s="447"/>
      <c r="FJG32" s="447"/>
      <c r="FJH32" s="447"/>
      <c r="FJI32" s="447"/>
      <c r="FJJ32" s="447"/>
      <c r="FJK32" s="447"/>
      <c r="FJL32" s="447"/>
      <c r="FJM32" s="447"/>
      <c r="FJN32" s="447"/>
      <c r="FJO32" s="447"/>
      <c r="FJP32" s="447"/>
      <c r="FJQ32" s="447"/>
      <c r="FJR32" s="447"/>
      <c r="FJS32" s="447"/>
      <c r="FJT32" s="447"/>
      <c r="FJU32" s="447"/>
      <c r="FJV32" s="447"/>
      <c r="FJW32" s="447"/>
      <c r="FJX32" s="447"/>
      <c r="FJY32" s="447"/>
      <c r="FJZ32" s="447"/>
      <c r="FKA32" s="447"/>
      <c r="FKB32" s="447"/>
      <c r="FKC32" s="447"/>
      <c r="FKD32" s="447"/>
      <c r="FKE32" s="447"/>
      <c r="FKF32" s="447"/>
      <c r="FKG32" s="447"/>
      <c r="FKH32" s="447"/>
      <c r="FKI32" s="447"/>
      <c r="FKJ32" s="447"/>
      <c r="FKK32" s="447"/>
      <c r="FKL32" s="447"/>
      <c r="FKM32" s="447"/>
      <c r="FKN32" s="447"/>
      <c r="FKO32" s="447"/>
      <c r="FKP32" s="447"/>
      <c r="FKQ32" s="447"/>
      <c r="FKR32" s="447"/>
      <c r="FKS32" s="447"/>
      <c r="FKT32" s="447"/>
      <c r="FKU32" s="447"/>
      <c r="FKV32" s="447"/>
      <c r="FKW32" s="447"/>
      <c r="FKX32" s="447"/>
      <c r="FKY32" s="447"/>
      <c r="FKZ32" s="447"/>
      <c r="FLA32" s="447"/>
      <c r="FLB32" s="447"/>
      <c r="FLC32" s="447"/>
      <c r="FLD32" s="447"/>
      <c r="FLE32" s="447"/>
      <c r="FLF32" s="447"/>
      <c r="FLG32" s="447"/>
      <c r="FLH32" s="447"/>
      <c r="FLI32" s="447"/>
      <c r="FLJ32" s="447"/>
      <c r="FLK32" s="447"/>
      <c r="FLL32" s="447"/>
      <c r="FLM32" s="447"/>
      <c r="FLN32" s="447"/>
      <c r="FLO32" s="447"/>
      <c r="FLP32" s="447"/>
      <c r="FLQ32" s="447"/>
      <c r="FLR32" s="447"/>
      <c r="FLS32" s="447"/>
      <c r="FLT32" s="447"/>
      <c r="FLU32" s="447"/>
      <c r="FLV32" s="447"/>
      <c r="FLW32" s="447"/>
      <c r="FLX32" s="447"/>
      <c r="FLY32" s="447"/>
      <c r="FLZ32" s="447"/>
      <c r="FMA32" s="447"/>
      <c r="FMB32" s="447"/>
      <c r="FMC32" s="447"/>
      <c r="FMD32" s="447"/>
      <c r="FME32" s="447"/>
      <c r="FMF32" s="447"/>
      <c r="FMG32" s="447"/>
      <c r="FMH32" s="447"/>
      <c r="FMI32" s="447"/>
      <c r="FMJ32" s="447"/>
      <c r="FMK32" s="447"/>
      <c r="FML32" s="447"/>
      <c r="FMM32" s="447"/>
      <c r="FMN32" s="447"/>
      <c r="FMO32" s="447"/>
      <c r="FMP32" s="447"/>
      <c r="FMQ32" s="447"/>
      <c r="FMR32" s="447"/>
      <c r="FMS32" s="447"/>
      <c r="FMT32" s="447"/>
      <c r="FMU32" s="447"/>
      <c r="FMV32" s="447"/>
      <c r="FMW32" s="447"/>
      <c r="FMX32" s="447"/>
      <c r="FMY32" s="447"/>
      <c r="FMZ32" s="447"/>
      <c r="FNA32" s="447"/>
      <c r="FNB32" s="447"/>
      <c r="FNC32" s="447"/>
      <c r="FND32" s="447"/>
      <c r="FNE32" s="447"/>
      <c r="FNF32" s="447"/>
      <c r="FNG32" s="447"/>
      <c r="FNH32" s="447"/>
      <c r="FNI32" s="447"/>
      <c r="FNJ32" s="447"/>
      <c r="FNK32" s="447"/>
      <c r="FNL32" s="447"/>
      <c r="FNM32" s="447"/>
      <c r="FNN32" s="447"/>
      <c r="FNO32" s="447"/>
      <c r="FNP32" s="447"/>
      <c r="FNQ32" s="447"/>
      <c r="FNR32" s="447"/>
      <c r="FNS32" s="447"/>
      <c r="FNT32" s="447"/>
      <c r="FNU32" s="447"/>
      <c r="FNV32" s="447"/>
      <c r="FNW32" s="447"/>
      <c r="FNX32" s="447"/>
      <c r="FNY32" s="447"/>
      <c r="FNZ32" s="447"/>
      <c r="FOA32" s="447"/>
      <c r="FOB32" s="447"/>
      <c r="FOC32" s="447"/>
      <c r="FOD32" s="447"/>
      <c r="FOE32" s="447"/>
      <c r="FOF32" s="447"/>
      <c r="FOG32" s="447"/>
      <c r="FOH32" s="447"/>
      <c r="FOI32" s="447"/>
      <c r="FOJ32" s="447"/>
      <c r="FOK32" s="447"/>
      <c r="FOL32" s="447"/>
      <c r="FOM32" s="447"/>
      <c r="FON32" s="447"/>
      <c r="FOO32" s="447"/>
      <c r="FOP32" s="447"/>
      <c r="FOQ32" s="447"/>
      <c r="FOR32" s="447"/>
      <c r="FOS32" s="447"/>
      <c r="FOT32" s="447"/>
      <c r="FOU32" s="447"/>
      <c r="FOV32" s="447"/>
      <c r="FOW32" s="447"/>
      <c r="FOX32" s="447"/>
      <c r="FOY32" s="447"/>
      <c r="FOZ32" s="447"/>
      <c r="FPA32" s="447"/>
      <c r="FPB32" s="447"/>
      <c r="FPC32" s="447"/>
      <c r="FPD32" s="447"/>
      <c r="FPE32" s="447"/>
      <c r="FPF32" s="447"/>
      <c r="FPG32" s="447"/>
      <c r="FPH32" s="447"/>
      <c r="FPI32" s="447"/>
      <c r="FPJ32" s="447"/>
      <c r="FPK32" s="447"/>
      <c r="FPL32" s="447"/>
      <c r="FPM32" s="447"/>
      <c r="FPN32" s="447"/>
      <c r="FPO32" s="447"/>
      <c r="FPP32" s="447"/>
      <c r="FPQ32" s="447"/>
      <c r="FPR32" s="447"/>
      <c r="FPS32" s="447"/>
      <c r="FPT32" s="447"/>
      <c r="FPU32" s="447"/>
      <c r="FPV32" s="447"/>
      <c r="FPW32" s="447"/>
      <c r="FPX32" s="447"/>
      <c r="FPY32" s="447"/>
      <c r="FPZ32" s="447"/>
      <c r="FQA32" s="447"/>
      <c r="FQB32" s="447"/>
      <c r="FQC32" s="447"/>
      <c r="FQD32" s="447"/>
      <c r="FQE32" s="447"/>
      <c r="FQF32" s="447"/>
      <c r="FQG32" s="447"/>
      <c r="FQH32" s="447"/>
      <c r="FQI32" s="447"/>
      <c r="FQJ32" s="447"/>
      <c r="FQK32" s="447"/>
      <c r="FQL32" s="447"/>
      <c r="FQM32" s="447"/>
      <c r="FQN32" s="447"/>
      <c r="FQO32" s="447"/>
      <c r="FQP32" s="447"/>
      <c r="FQQ32" s="447"/>
      <c r="FQR32" s="447"/>
      <c r="FQS32" s="447"/>
      <c r="FQT32" s="447"/>
      <c r="FQU32" s="447"/>
      <c r="FQV32" s="447"/>
      <c r="FQW32" s="447"/>
      <c r="FQX32" s="447"/>
      <c r="FQY32" s="447"/>
      <c r="FQZ32" s="447"/>
      <c r="FRA32" s="447"/>
      <c r="FRB32" s="447"/>
      <c r="FRC32" s="447"/>
      <c r="FRD32" s="447"/>
      <c r="FRE32" s="447"/>
      <c r="FRF32" s="447"/>
      <c r="FRG32" s="447"/>
      <c r="FRH32" s="447"/>
      <c r="FRI32" s="447"/>
      <c r="FRJ32" s="447"/>
      <c r="FRK32" s="447"/>
      <c r="FRL32" s="447"/>
      <c r="FRM32" s="447"/>
      <c r="FRN32" s="447"/>
      <c r="FRO32" s="447"/>
      <c r="FRP32" s="447"/>
      <c r="FRQ32" s="447"/>
      <c r="FRR32" s="447"/>
      <c r="FRS32" s="447"/>
      <c r="FRT32" s="447"/>
      <c r="FRU32" s="447"/>
      <c r="FRV32" s="447"/>
      <c r="FRW32" s="447"/>
      <c r="FRX32" s="447"/>
      <c r="FRY32" s="447"/>
      <c r="FRZ32" s="447"/>
      <c r="FSA32" s="447"/>
      <c r="FSB32" s="447"/>
      <c r="FSC32" s="447"/>
      <c r="FSD32" s="447"/>
      <c r="FSE32" s="447"/>
      <c r="FSF32" s="447"/>
      <c r="FSG32" s="447"/>
      <c r="FSH32" s="447"/>
      <c r="FSI32" s="447"/>
      <c r="FSJ32" s="447"/>
      <c r="FSK32" s="447"/>
      <c r="FSL32" s="447"/>
      <c r="FSM32" s="447"/>
      <c r="FSN32" s="447"/>
      <c r="FSO32" s="447"/>
      <c r="FSP32" s="447"/>
      <c r="FSQ32" s="447"/>
      <c r="FSR32" s="447"/>
      <c r="FSS32" s="447"/>
      <c r="FST32" s="447"/>
      <c r="FSU32" s="447"/>
      <c r="FSV32" s="447"/>
      <c r="FSW32" s="447"/>
      <c r="FSX32" s="447"/>
      <c r="FSY32" s="447"/>
      <c r="FSZ32" s="447"/>
      <c r="FTA32" s="447"/>
      <c r="FTB32" s="447"/>
      <c r="FTC32" s="447"/>
      <c r="FTD32" s="447"/>
      <c r="FTE32" s="447"/>
      <c r="FTF32" s="447"/>
      <c r="FTG32" s="447"/>
      <c r="FTH32" s="447"/>
      <c r="FTI32" s="447"/>
      <c r="FTJ32" s="447"/>
      <c r="FTK32" s="447"/>
      <c r="FTL32" s="447"/>
      <c r="FTM32" s="447"/>
      <c r="FTN32" s="447"/>
      <c r="FTO32" s="447"/>
      <c r="FTP32" s="447"/>
      <c r="FTQ32" s="447"/>
      <c r="FTR32" s="447"/>
      <c r="FTS32" s="447"/>
      <c r="FTT32" s="447"/>
      <c r="FTU32" s="447"/>
      <c r="FTV32" s="447"/>
      <c r="FTW32" s="447"/>
      <c r="FTX32" s="447"/>
      <c r="FTY32" s="447"/>
      <c r="FTZ32" s="447"/>
      <c r="FUA32" s="447"/>
      <c r="FUB32" s="447"/>
      <c r="FUC32" s="447"/>
      <c r="FUD32" s="447"/>
      <c r="FUE32" s="447"/>
      <c r="FUF32" s="447"/>
      <c r="FUG32" s="447"/>
      <c r="FUH32" s="447"/>
      <c r="FUI32" s="447"/>
      <c r="FUJ32" s="447"/>
      <c r="FUK32" s="447"/>
      <c r="FUL32" s="447"/>
      <c r="FUM32" s="447"/>
      <c r="FUN32" s="447"/>
      <c r="FUO32" s="447"/>
      <c r="FUP32" s="447"/>
      <c r="FUQ32" s="447"/>
      <c r="FUR32" s="447"/>
      <c r="FUS32" s="447"/>
      <c r="FUT32" s="447"/>
      <c r="FUU32" s="447"/>
      <c r="FUV32" s="447"/>
      <c r="FUW32" s="447"/>
      <c r="FUX32" s="447"/>
      <c r="FUY32" s="447"/>
      <c r="FUZ32" s="447"/>
      <c r="FVA32" s="447"/>
      <c r="FVB32" s="447"/>
      <c r="FVC32" s="447"/>
      <c r="FVD32" s="447"/>
      <c r="FVE32" s="447"/>
      <c r="FVF32" s="447"/>
      <c r="FVG32" s="447"/>
      <c r="FVH32" s="447"/>
      <c r="FVI32" s="447"/>
      <c r="FVJ32" s="447"/>
      <c r="FVK32" s="447"/>
      <c r="FVL32" s="447"/>
      <c r="FVM32" s="447"/>
      <c r="FVN32" s="447"/>
      <c r="FVO32" s="447"/>
      <c r="FVP32" s="447"/>
      <c r="FVQ32" s="447"/>
      <c r="FVR32" s="447"/>
      <c r="FVS32" s="447"/>
      <c r="FVT32" s="447"/>
      <c r="FVU32" s="447"/>
      <c r="FVV32" s="447"/>
      <c r="FVW32" s="447"/>
      <c r="FVX32" s="447"/>
      <c r="FVY32" s="447"/>
      <c r="FVZ32" s="447"/>
      <c r="FWA32" s="447"/>
      <c r="FWB32" s="447"/>
      <c r="FWC32" s="447"/>
      <c r="FWD32" s="447"/>
      <c r="FWE32" s="447"/>
      <c r="FWF32" s="447"/>
      <c r="FWG32" s="447"/>
      <c r="FWH32" s="447"/>
      <c r="FWI32" s="447"/>
      <c r="FWJ32" s="447"/>
      <c r="FWK32" s="447"/>
      <c r="FWL32" s="447"/>
      <c r="FWM32" s="447"/>
      <c r="FWN32" s="447"/>
      <c r="FWO32" s="447"/>
      <c r="FWP32" s="447"/>
      <c r="FWQ32" s="447"/>
      <c r="FWR32" s="447"/>
      <c r="FWS32" s="447"/>
      <c r="FWT32" s="447"/>
      <c r="FWU32" s="447"/>
      <c r="FWV32" s="447"/>
      <c r="FWW32" s="447"/>
      <c r="FWX32" s="447"/>
      <c r="FWY32" s="447"/>
      <c r="FWZ32" s="447"/>
      <c r="FXA32" s="447"/>
      <c r="FXB32" s="447"/>
      <c r="FXC32" s="447"/>
      <c r="FXD32" s="447"/>
      <c r="FXE32" s="447"/>
      <c r="FXF32" s="447"/>
      <c r="FXG32" s="447"/>
      <c r="FXH32" s="447"/>
      <c r="FXI32" s="447"/>
      <c r="FXJ32" s="447"/>
      <c r="FXK32" s="447"/>
      <c r="FXL32" s="447"/>
      <c r="FXM32" s="447"/>
      <c r="FXN32" s="447"/>
      <c r="FXO32" s="447"/>
      <c r="FXP32" s="447"/>
      <c r="FXQ32" s="447"/>
      <c r="FXR32" s="447"/>
      <c r="FXS32" s="447"/>
      <c r="FXT32" s="447"/>
      <c r="FXU32" s="447"/>
      <c r="FXV32" s="447"/>
      <c r="FXW32" s="447"/>
      <c r="FXX32" s="447"/>
      <c r="FXY32" s="447"/>
      <c r="FXZ32" s="447"/>
      <c r="FYA32" s="447"/>
      <c r="FYB32" s="447"/>
      <c r="FYC32" s="447"/>
      <c r="FYD32" s="447"/>
      <c r="FYE32" s="447"/>
      <c r="FYF32" s="447"/>
      <c r="FYG32" s="447"/>
      <c r="FYH32" s="447"/>
      <c r="FYI32" s="447"/>
      <c r="FYJ32" s="447"/>
      <c r="FYK32" s="447"/>
      <c r="FYL32" s="447"/>
      <c r="FYM32" s="447"/>
      <c r="FYN32" s="447"/>
      <c r="FYO32" s="447"/>
      <c r="FYP32" s="447"/>
      <c r="FYQ32" s="447"/>
      <c r="FYR32" s="447"/>
      <c r="FYS32" s="447"/>
      <c r="FYT32" s="447"/>
      <c r="FYU32" s="447"/>
      <c r="FYV32" s="447"/>
      <c r="FYW32" s="447"/>
      <c r="FYX32" s="447"/>
      <c r="FYY32" s="447"/>
      <c r="FYZ32" s="447"/>
      <c r="FZA32" s="447"/>
      <c r="FZB32" s="447"/>
      <c r="FZC32" s="447"/>
      <c r="FZD32" s="447"/>
      <c r="FZE32" s="447"/>
      <c r="FZF32" s="447"/>
      <c r="FZG32" s="447"/>
      <c r="FZH32" s="447"/>
      <c r="FZI32" s="447"/>
      <c r="FZJ32" s="447"/>
      <c r="FZK32" s="447"/>
      <c r="FZL32" s="447"/>
      <c r="FZM32" s="447"/>
      <c r="FZN32" s="447"/>
      <c r="FZO32" s="447"/>
      <c r="FZP32" s="447"/>
      <c r="FZQ32" s="447"/>
      <c r="FZR32" s="447"/>
      <c r="FZS32" s="447"/>
      <c r="FZT32" s="447"/>
      <c r="FZU32" s="447"/>
      <c r="FZV32" s="447"/>
      <c r="FZW32" s="447"/>
      <c r="FZX32" s="447"/>
      <c r="FZY32" s="447"/>
      <c r="FZZ32" s="447"/>
      <c r="GAA32" s="447"/>
      <c r="GAB32" s="447"/>
      <c r="GAC32" s="447"/>
      <c r="GAD32" s="447"/>
      <c r="GAE32" s="447"/>
      <c r="GAF32" s="447"/>
      <c r="GAG32" s="447"/>
      <c r="GAH32" s="447"/>
      <c r="GAI32" s="447"/>
      <c r="GAJ32" s="447"/>
      <c r="GAK32" s="447"/>
      <c r="GAL32" s="447"/>
      <c r="GAM32" s="447"/>
      <c r="GAN32" s="447"/>
      <c r="GAO32" s="447"/>
      <c r="GAP32" s="447"/>
      <c r="GAQ32" s="447"/>
      <c r="GAR32" s="447"/>
      <c r="GAS32" s="447"/>
      <c r="GAT32" s="447"/>
      <c r="GAU32" s="447"/>
      <c r="GAV32" s="447"/>
      <c r="GAW32" s="447"/>
      <c r="GAX32" s="447"/>
      <c r="GAY32" s="447"/>
      <c r="GAZ32" s="447"/>
      <c r="GBA32" s="447"/>
      <c r="GBB32" s="447"/>
      <c r="GBC32" s="447"/>
      <c r="GBD32" s="447"/>
      <c r="GBE32" s="447"/>
      <c r="GBF32" s="447"/>
      <c r="GBG32" s="447"/>
      <c r="GBH32" s="447"/>
      <c r="GBI32" s="447"/>
      <c r="GBJ32" s="447"/>
      <c r="GBK32" s="447"/>
      <c r="GBL32" s="447"/>
      <c r="GBM32" s="447"/>
      <c r="GBN32" s="447"/>
      <c r="GBO32" s="447"/>
      <c r="GBP32" s="447"/>
      <c r="GBQ32" s="447"/>
      <c r="GBR32" s="447"/>
      <c r="GBS32" s="447"/>
      <c r="GBT32" s="447"/>
      <c r="GBU32" s="447"/>
      <c r="GBV32" s="447"/>
      <c r="GBW32" s="447"/>
      <c r="GBX32" s="447"/>
      <c r="GBY32" s="447"/>
      <c r="GBZ32" s="447"/>
      <c r="GCA32" s="447"/>
      <c r="GCB32" s="447"/>
      <c r="GCC32" s="447"/>
      <c r="GCD32" s="447"/>
      <c r="GCE32" s="447"/>
      <c r="GCF32" s="447"/>
      <c r="GCG32" s="447"/>
      <c r="GCH32" s="447"/>
      <c r="GCI32" s="447"/>
      <c r="GCJ32" s="447"/>
      <c r="GCK32" s="447"/>
      <c r="GCL32" s="447"/>
      <c r="GCM32" s="447"/>
      <c r="GCN32" s="447"/>
      <c r="GCO32" s="447"/>
      <c r="GCP32" s="447"/>
      <c r="GCQ32" s="447"/>
      <c r="GCR32" s="447"/>
      <c r="GCS32" s="447"/>
      <c r="GCT32" s="447"/>
      <c r="GCU32" s="447"/>
      <c r="GCV32" s="447"/>
      <c r="GCW32" s="447"/>
      <c r="GCX32" s="447"/>
      <c r="GCY32" s="447"/>
      <c r="GCZ32" s="447"/>
      <c r="GDA32" s="447"/>
      <c r="GDB32" s="447"/>
      <c r="GDC32" s="447"/>
      <c r="GDD32" s="447"/>
      <c r="GDE32" s="447"/>
      <c r="GDF32" s="447"/>
      <c r="GDG32" s="447"/>
      <c r="GDH32" s="447"/>
      <c r="GDI32" s="447"/>
      <c r="GDJ32" s="447"/>
      <c r="GDK32" s="447"/>
      <c r="GDL32" s="447"/>
      <c r="GDM32" s="447"/>
      <c r="GDN32" s="447"/>
      <c r="GDO32" s="447"/>
      <c r="GDP32" s="447"/>
      <c r="GDQ32" s="447"/>
      <c r="GDR32" s="447"/>
      <c r="GDS32" s="447"/>
      <c r="GDT32" s="447"/>
      <c r="GDU32" s="447"/>
      <c r="GDV32" s="447"/>
      <c r="GDW32" s="447"/>
      <c r="GDX32" s="447"/>
      <c r="GDY32" s="447"/>
      <c r="GDZ32" s="447"/>
      <c r="GEA32" s="447"/>
      <c r="GEB32" s="447"/>
      <c r="GEC32" s="447"/>
      <c r="GED32" s="447"/>
      <c r="GEE32" s="447"/>
      <c r="GEF32" s="447"/>
      <c r="GEG32" s="447"/>
      <c r="GEH32" s="447"/>
      <c r="GEI32" s="447"/>
      <c r="GEJ32" s="447"/>
      <c r="GEK32" s="447"/>
      <c r="GEL32" s="447"/>
      <c r="GEM32" s="447"/>
      <c r="GEN32" s="447"/>
      <c r="GEO32" s="447"/>
      <c r="GEP32" s="447"/>
      <c r="GEQ32" s="447"/>
      <c r="GER32" s="447"/>
      <c r="GES32" s="447"/>
      <c r="GET32" s="447"/>
      <c r="GEU32" s="447"/>
      <c r="GEV32" s="447"/>
      <c r="GEW32" s="447"/>
      <c r="GEX32" s="447"/>
      <c r="GEY32" s="447"/>
      <c r="GEZ32" s="447"/>
      <c r="GFA32" s="447"/>
      <c r="GFB32" s="447"/>
      <c r="GFC32" s="447"/>
      <c r="GFD32" s="447"/>
      <c r="GFE32" s="447"/>
      <c r="GFF32" s="447"/>
      <c r="GFG32" s="447"/>
      <c r="GFH32" s="447"/>
      <c r="GFI32" s="447"/>
      <c r="GFJ32" s="447"/>
      <c r="GFK32" s="447"/>
      <c r="GFL32" s="447"/>
      <c r="GFM32" s="447"/>
      <c r="GFN32" s="447"/>
      <c r="GFO32" s="447"/>
      <c r="GFP32" s="447"/>
      <c r="GFQ32" s="447"/>
      <c r="GFR32" s="447"/>
      <c r="GFS32" s="447"/>
      <c r="GFT32" s="447"/>
      <c r="GFU32" s="447"/>
      <c r="GFV32" s="447"/>
      <c r="GFW32" s="447"/>
      <c r="GFX32" s="447"/>
      <c r="GFY32" s="447"/>
      <c r="GFZ32" s="447"/>
      <c r="GGA32" s="447"/>
      <c r="GGB32" s="447"/>
      <c r="GGC32" s="447"/>
      <c r="GGD32" s="447"/>
      <c r="GGE32" s="447"/>
      <c r="GGF32" s="447"/>
      <c r="GGG32" s="447"/>
      <c r="GGH32" s="447"/>
      <c r="GGI32" s="447"/>
      <c r="GGJ32" s="447"/>
      <c r="GGK32" s="447"/>
      <c r="GGL32" s="447"/>
      <c r="GGM32" s="447"/>
      <c r="GGN32" s="447"/>
      <c r="GGO32" s="447"/>
      <c r="GGP32" s="447"/>
      <c r="GGQ32" s="447"/>
      <c r="GGR32" s="447"/>
      <c r="GGS32" s="447"/>
      <c r="GGT32" s="447"/>
      <c r="GGU32" s="447"/>
      <c r="GGV32" s="447"/>
      <c r="GGW32" s="447"/>
      <c r="GGX32" s="447"/>
      <c r="GGY32" s="447"/>
      <c r="GGZ32" s="447"/>
      <c r="GHA32" s="447"/>
      <c r="GHB32" s="447"/>
      <c r="GHC32" s="447"/>
      <c r="GHD32" s="447"/>
      <c r="GHE32" s="447"/>
      <c r="GHF32" s="447"/>
      <c r="GHG32" s="447"/>
      <c r="GHH32" s="447"/>
      <c r="GHI32" s="447"/>
      <c r="GHJ32" s="447"/>
      <c r="GHK32" s="447"/>
      <c r="GHL32" s="447"/>
      <c r="GHM32" s="447"/>
      <c r="GHN32" s="447"/>
      <c r="GHO32" s="447"/>
      <c r="GHP32" s="447"/>
      <c r="GHQ32" s="447"/>
      <c r="GHR32" s="447"/>
      <c r="GHS32" s="447"/>
      <c r="GHT32" s="447"/>
      <c r="GHU32" s="447"/>
      <c r="GHV32" s="447"/>
      <c r="GHW32" s="447"/>
      <c r="GHX32" s="447"/>
      <c r="GHY32" s="447"/>
      <c r="GHZ32" s="447"/>
      <c r="GIA32" s="447"/>
      <c r="GIB32" s="447"/>
      <c r="GIC32" s="447"/>
      <c r="GID32" s="447"/>
      <c r="GIE32" s="447"/>
      <c r="GIF32" s="447"/>
      <c r="GIG32" s="447"/>
      <c r="GIH32" s="447"/>
      <c r="GII32" s="447"/>
      <c r="GIJ32" s="447"/>
      <c r="GIK32" s="447"/>
      <c r="GIL32" s="447"/>
      <c r="GIM32" s="447"/>
      <c r="GIN32" s="447"/>
      <c r="GIO32" s="447"/>
      <c r="GIP32" s="447"/>
      <c r="GIQ32" s="447"/>
      <c r="GIR32" s="447"/>
      <c r="GIS32" s="447"/>
      <c r="GIT32" s="447"/>
      <c r="GIU32" s="447"/>
      <c r="GIV32" s="447"/>
      <c r="GIW32" s="447"/>
      <c r="GIX32" s="447"/>
      <c r="GIY32" s="447"/>
      <c r="GIZ32" s="447"/>
      <c r="GJA32" s="447"/>
      <c r="GJB32" s="447"/>
      <c r="GJC32" s="447"/>
      <c r="GJD32" s="447"/>
      <c r="GJE32" s="447"/>
      <c r="GJF32" s="447"/>
      <c r="GJG32" s="447"/>
      <c r="GJH32" s="447"/>
      <c r="GJI32" s="447"/>
      <c r="GJJ32" s="447"/>
      <c r="GJK32" s="447"/>
      <c r="GJL32" s="447"/>
      <c r="GJM32" s="447"/>
      <c r="GJN32" s="447"/>
      <c r="GJO32" s="447"/>
      <c r="GJP32" s="447"/>
      <c r="GJQ32" s="447"/>
      <c r="GJR32" s="447"/>
      <c r="GJS32" s="447"/>
      <c r="GJT32" s="447"/>
      <c r="GJU32" s="447"/>
      <c r="GJV32" s="447"/>
      <c r="GJW32" s="447"/>
      <c r="GJX32" s="447"/>
      <c r="GJY32" s="447"/>
      <c r="GJZ32" s="447"/>
      <c r="GKA32" s="447"/>
      <c r="GKB32" s="447"/>
      <c r="GKC32" s="447"/>
      <c r="GKD32" s="447"/>
      <c r="GKE32" s="447"/>
      <c r="GKF32" s="447"/>
      <c r="GKG32" s="447"/>
      <c r="GKH32" s="447"/>
      <c r="GKI32" s="447"/>
      <c r="GKJ32" s="447"/>
      <c r="GKK32" s="447"/>
      <c r="GKL32" s="447"/>
      <c r="GKM32" s="447"/>
      <c r="GKN32" s="447"/>
      <c r="GKO32" s="447"/>
      <c r="GKP32" s="447"/>
      <c r="GKQ32" s="447"/>
      <c r="GKR32" s="447"/>
      <c r="GKS32" s="447"/>
      <c r="GKT32" s="447"/>
      <c r="GKU32" s="447"/>
      <c r="GKV32" s="447"/>
      <c r="GKW32" s="447"/>
      <c r="GKX32" s="447"/>
      <c r="GKY32" s="447"/>
      <c r="GKZ32" s="447"/>
      <c r="GLA32" s="447"/>
      <c r="GLB32" s="447"/>
      <c r="GLC32" s="447"/>
      <c r="GLD32" s="447"/>
      <c r="GLE32" s="447"/>
      <c r="GLF32" s="447"/>
      <c r="GLG32" s="447"/>
      <c r="GLH32" s="447"/>
      <c r="GLI32" s="447"/>
      <c r="GLJ32" s="447"/>
      <c r="GLK32" s="447"/>
      <c r="GLL32" s="447"/>
      <c r="GLM32" s="447"/>
      <c r="GLN32" s="447"/>
      <c r="GLO32" s="447"/>
      <c r="GLP32" s="447"/>
      <c r="GLQ32" s="447"/>
      <c r="GLR32" s="447"/>
      <c r="GLS32" s="447"/>
      <c r="GLT32" s="447"/>
      <c r="GLU32" s="447"/>
      <c r="GLV32" s="447"/>
      <c r="GLW32" s="447"/>
      <c r="GLX32" s="447"/>
      <c r="GLY32" s="447"/>
      <c r="GLZ32" s="447"/>
      <c r="GMA32" s="447"/>
      <c r="GMB32" s="447"/>
      <c r="GMC32" s="447"/>
      <c r="GMD32" s="447"/>
      <c r="GME32" s="447"/>
      <c r="GMF32" s="447"/>
      <c r="GMG32" s="447"/>
      <c r="GMH32" s="447"/>
      <c r="GMI32" s="447"/>
      <c r="GMJ32" s="447"/>
      <c r="GMK32" s="447"/>
      <c r="GML32" s="447"/>
      <c r="GMM32" s="447"/>
      <c r="GMN32" s="447"/>
      <c r="GMO32" s="447"/>
      <c r="GMP32" s="447"/>
      <c r="GMQ32" s="447"/>
      <c r="GMR32" s="447"/>
      <c r="GMS32" s="447"/>
      <c r="GMT32" s="447"/>
      <c r="GMU32" s="447"/>
      <c r="GMV32" s="447"/>
      <c r="GMW32" s="447"/>
      <c r="GMX32" s="447"/>
      <c r="GMY32" s="447"/>
      <c r="GMZ32" s="447"/>
      <c r="GNA32" s="447"/>
      <c r="GNB32" s="447"/>
      <c r="GNC32" s="447"/>
      <c r="GND32" s="447"/>
      <c r="GNE32" s="447"/>
      <c r="GNF32" s="447"/>
      <c r="GNG32" s="447"/>
      <c r="GNH32" s="447"/>
      <c r="GNI32" s="447"/>
      <c r="GNJ32" s="447"/>
      <c r="GNK32" s="447"/>
      <c r="GNL32" s="447"/>
      <c r="GNM32" s="447"/>
      <c r="GNN32" s="447"/>
      <c r="GNO32" s="447"/>
      <c r="GNP32" s="447"/>
      <c r="GNQ32" s="447"/>
      <c r="GNR32" s="447"/>
      <c r="GNS32" s="447"/>
      <c r="GNT32" s="447"/>
      <c r="GNU32" s="447"/>
      <c r="GNV32" s="447"/>
      <c r="GNW32" s="447"/>
      <c r="GNX32" s="447"/>
      <c r="GNY32" s="447"/>
      <c r="GNZ32" s="447"/>
      <c r="GOA32" s="447"/>
      <c r="GOB32" s="447"/>
      <c r="GOC32" s="447"/>
      <c r="GOD32" s="447"/>
      <c r="GOE32" s="447"/>
      <c r="GOF32" s="447"/>
      <c r="GOG32" s="447"/>
      <c r="GOH32" s="447"/>
      <c r="GOI32" s="447"/>
      <c r="GOJ32" s="447"/>
      <c r="GOK32" s="447"/>
      <c r="GOL32" s="447"/>
      <c r="GOM32" s="447"/>
      <c r="GON32" s="447"/>
      <c r="GOO32" s="447"/>
      <c r="GOP32" s="447"/>
      <c r="GOQ32" s="447"/>
      <c r="GOR32" s="447"/>
      <c r="GOS32" s="447"/>
      <c r="GOT32" s="447"/>
      <c r="GOU32" s="447"/>
      <c r="GOV32" s="447"/>
      <c r="GOW32" s="447"/>
      <c r="GOX32" s="447"/>
      <c r="GOY32" s="447"/>
      <c r="GOZ32" s="447"/>
      <c r="GPA32" s="447"/>
      <c r="GPB32" s="447"/>
      <c r="GPC32" s="447"/>
      <c r="GPD32" s="447"/>
      <c r="GPE32" s="447"/>
      <c r="GPF32" s="447"/>
      <c r="GPG32" s="447"/>
      <c r="GPH32" s="447"/>
      <c r="GPI32" s="447"/>
      <c r="GPJ32" s="447"/>
      <c r="GPK32" s="447"/>
      <c r="GPL32" s="447"/>
      <c r="GPM32" s="447"/>
      <c r="GPN32" s="447"/>
      <c r="GPO32" s="447"/>
      <c r="GPP32" s="447"/>
      <c r="GPQ32" s="447"/>
      <c r="GPR32" s="447"/>
      <c r="GPS32" s="447"/>
      <c r="GPT32" s="447"/>
      <c r="GPU32" s="447"/>
      <c r="GPV32" s="447"/>
      <c r="GPW32" s="447"/>
      <c r="GPX32" s="447"/>
      <c r="GPY32" s="447"/>
      <c r="GPZ32" s="447"/>
      <c r="GQA32" s="447"/>
      <c r="GQB32" s="447"/>
      <c r="GQC32" s="447"/>
      <c r="GQD32" s="447"/>
      <c r="GQE32" s="447"/>
      <c r="GQF32" s="447"/>
      <c r="GQG32" s="447"/>
      <c r="GQH32" s="447"/>
      <c r="GQI32" s="447"/>
      <c r="GQJ32" s="447"/>
      <c r="GQK32" s="447"/>
      <c r="GQL32" s="447"/>
      <c r="GQM32" s="447"/>
      <c r="GQN32" s="447"/>
      <c r="GQO32" s="447"/>
      <c r="GQP32" s="447"/>
      <c r="GQQ32" s="447"/>
      <c r="GQR32" s="447"/>
      <c r="GQS32" s="447"/>
      <c r="GQT32" s="447"/>
      <c r="GQU32" s="447"/>
      <c r="GQV32" s="447"/>
      <c r="GQW32" s="447"/>
      <c r="GQX32" s="447"/>
      <c r="GQY32" s="447"/>
      <c r="GQZ32" s="447"/>
      <c r="GRA32" s="447"/>
      <c r="GRB32" s="447"/>
      <c r="GRC32" s="447"/>
      <c r="GRD32" s="447"/>
      <c r="GRE32" s="447"/>
      <c r="GRF32" s="447"/>
      <c r="GRG32" s="447"/>
      <c r="GRH32" s="447"/>
      <c r="GRI32" s="447"/>
      <c r="GRJ32" s="447"/>
      <c r="GRK32" s="447"/>
      <c r="GRL32" s="447"/>
      <c r="GRM32" s="447"/>
      <c r="GRN32" s="447"/>
      <c r="GRO32" s="447"/>
      <c r="GRP32" s="447"/>
      <c r="GRQ32" s="447"/>
      <c r="GRR32" s="447"/>
      <c r="GRS32" s="447"/>
      <c r="GRT32" s="447"/>
      <c r="GRU32" s="447"/>
      <c r="GRV32" s="447"/>
      <c r="GRW32" s="447"/>
      <c r="GRX32" s="447"/>
      <c r="GRY32" s="447"/>
      <c r="GRZ32" s="447"/>
      <c r="GSA32" s="447"/>
      <c r="GSB32" s="447"/>
      <c r="GSC32" s="447"/>
      <c r="GSD32" s="447"/>
      <c r="GSE32" s="447"/>
      <c r="GSF32" s="447"/>
      <c r="GSG32" s="447"/>
      <c r="GSH32" s="447"/>
      <c r="GSI32" s="447"/>
      <c r="GSJ32" s="447"/>
      <c r="GSK32" s="447"/>
      <c r="GSL32" s="447"/>
      <c r="GSM32" s="447"/>
      <c r="GSN32" s="447"/>
      <c r="GSO32" s="447"/>
      <c r="GSP32" s="447"/>
      <c r="GSQ32" s="447"/>
      <c r="GSR32" s="447"/>
      <c r="GSS32" s="447"/>
      <c r="GST32" s="447"/>
      <c r="GSU32" s="447"/>
      <c r="GSV32" s="447"/>
      <c r="GSW32" s="447"/>
      <c r="GSX32" s="447"/>
      <c r="GSY32" s="447"/>
      <c r="GSZ32" s="447"/>
      <c r="GTA32" s="447"/>
      <c r="GTB32" s="447"/>
      <c r="GTC32" s="447"/>
      <c r="GTD32" s="447"/>
      <c r="GTE32" s="447"/>
      <c r="GTF32" s="447"/>
      <c r="GTG32" s="447"/>
      <c r="GTH32" s="447"/>
      <c r="GTI32" s="447"/>
      <c r="GTJ32" s="447"/>
      <c r="GTK32" s="447"/>
      <c r="GTL32" s="447"/>
      <c r="GTM32" s="447"/>
      <c r="GTN32" s="447"/>
      <c r="GTO32" s="447"/>
      <c r="GTP32" s="447"/>
      <c r="GTQ32" s="447"/>
      <c r="GTR32" s="447"/>
      <c r="GTS32" s="447"/>
      <c r="GTT32" s="447"/>
      <c r="GTU32" s="447"/>
      <c r="GTV32" s="447"/>
      <c r="GTW32" s="447"/>
      <c r="GTX32" s="447"/>
      <c r="GTY32" s="447"/>
      <c r="GTZ32" s="447"/>
      <c r="GUA32" s="447"/>
      <c r="GUB32" s="447"/>
      <c r="GUC32" s="447"/>
      <c r="GUD32" s="447"/>
      <c r="GUE32" s="447"/>
      <c r="GUF32" s="447"/>
      <c r="GUG32" s="447"/>
      <c r="GUH32" s="447"/>
      <c r="GUI32" s="447"/>
      <c r="GUJ32" s="447"/>
      <c r="GUK32" s="447"/>
      <c r="GUL32" s="447"/>
      <c r="GUM32" s="447"/>
      <c r="GUN32" s="447"/>
      <c r="GUO32" s="447"/>
      <c r="GUP32" s="447"/>
      <c r="GUQ32" s="447"/>
      <c r="GUR32" s="447"/>
      <c r="GUS32" s="447"/>
      <c r="GUT32" s="447"/>
      <c r="GUU32" s="447"/>
      <c r="GUV32" s="447"/>
      <c r="GUW32" s="447"/>
      <c r="GUX32" s="447"/>
      <c r="GUY32" s="447"/>
      <c r="GUZ32" s="447"/>
      <c r="GVA32" s="447"/>
      <c r="GVB32" s="447"/>
      <c r="GVC32" s="447"/>
      <c r="GVD32" s="447"/>
      <c r="GVE32" s="447"/>
      <c r="GVF32" s="447"/>
      <c r="GVG32" s="447"/>
      <c r="GVH32" s="447"/>
      <c r="GVI32" s="447"/>
      <c r="GVJ32" s="447"/>
      <c r="GVK32" s="447"/>
      <c r="GVL32" s="447"/>
      <c r="GVM32" s="447"/>
      <c r="GVN32" s="447"/>
      <c r="GVO32" s="447"/>
      <c r="GVP32" s="447"/>
      <c r="GVQ32" s="447"/>
      <c r="GVR32" s="447"/>
      <c r="GVS32" s="447"/>
      <c r="GVT32" s="447"/>
      <c r="GVU32" s="447"/>
      <c r="GVV32" s="447"/>
      <c r="GVW32" s="447"/>
      <c r="GVX32" s="447"/>
      <c r="GVY32" s="447"/>
      <c r="GVZ32" s="447"/>
      <c r="GWA32" s="447"/>
      <c r="GWB32" s="447"/>
      <c r="GWC32" s="447"/>
      <c r="GWD32" s="447"/>
      <c r="GWE32" s="447"/>
      <c r="GWF32" s="447"/>
      <c r="GWG32" s="447"/>
      <c r="GWH32" s="447"/>
      <c r="GWI32" s="447"/>
      <c r="GWJ32" s="447"/>
      <c r="GWK32" s="447"/>
      <c r="GWL32" s="447"/>
      <c r="GWM32" s="447"/>
      <c r="GWN32" s="447"/>
      <c r="GWO32" s="447"/>
      <c r="GWP32" s="447"/>
      <c r="GWQ32" s="447"/>
      <c r="GWR32" s="447"/>
      <c r="GWS32" s="447"/>
      <c r="GWT32" s="447"/>
      <c r="GWU32" s="447"/>
      <c r="GWV32" s="447"/>
      <c r="GWW32" s="447"/>
      <c r="GWX32" s="447"/>
      <c r="GWY32" s="447"/>
      <c r="GWZ32" s="447"/>
      <c r="GXA32" s="447"/>
      <c r="GXB32" s="447"/>
      <c r="GXC32" s="447"/>
      <c r="GXD32" s="447"/>
      <c r="GXE32" s="447"/>
      <c r="GXF32" s="447"/>
      <c r="GXG32" s="447"/>
      <c r="GXH32" s="447"/>
      <c r="GXI32" s="447"/>
      <c r="GXJ32" s="447"/>
      <c r="GXK32" s="447"/>
      <c r="GXL32" s="447"/>
      <c r="GXM32" s="447"/>
      <c r="GXN32" s="447"/>
      <c r="GXO32" s="447"/>
      <c r="GXP32" s="447"/>
      <c r="GXQ32" s="447"/>
      <c r="GXR32" s="447"/>
      <c r="GXS32" s="447"/>
      <c r="GXT32" s="447"/>
      <c r="GXU32" s="447"/>
      <c r="GXV32" s="447"/>
      <c r="GXW32" s="447"/>
      <c r="GXX32" s="447"/>
      <c r="GXY32" s="447"/>
      <c r="GXZ32" s="447"/>
      <c r="GYA32" s="447"/>
      <c r="GYB32" s="447"/>
      <c r="GYC32" s="447"/>
      <c r="GYD32" s="447"/>
      <c r="GYE32" s="447"/>
      <c r="GYF32" s="447"/>
      <c r="GYG32" s="447"/>
      <c r="GYH32" s="447"/>
      <c r="GYI32" s="447"/>
      <c r="GYJ32" s="447"/>
      <c r="GYK32" s="447"/>
      <c r="GYL32" s="447"/>
      <c r="GYM32" s="447"/>
      <c r="GYN32" s="447"/>
      <c r="GYO32" s="447"/>
      <c r="GYP32" s="447"/>
      <c r="GYQ32" s="447"/>
      <c r="GYR32" s="447"/>
      <c r="GYS32" s="447"/>
      <c r="GYT32" s="447"/>
      <c r="GYU32" s="447"/>
      <c r="GYV32" s="447"/>
      <c r="GYW32" s="447"/>
      <c r="GYX32" s="447"/>
      <c r="GYY32" s="447"/>
      <c r="GYZ32" s="447"/>
      <c r="GZA32" s="447"/>
      <c r="GZB32" s="447"/>
      <c r="GZC32" s="447"/>
      <c r="GZD32" s="447"/>
      <c r="GZE32" s="447"/>
      <c r="GZF32" s="447"/>
      <c r="GZG32" s="447"/>
      <c r="GZH32" s="447"/>
      <c r="GZI32" s="447"/>
      <c r="GZJ32" s="447"/>
      <c r="GZK32" s="447"/>
      <c r="GZL32" s="447"/>
      <c r="GZM32" s="447"/>
      <c r="GZN32" s="447"/>
      <c r="GZO32" s="447"/>
      <c r="GZP32" s="447"/>
      <c r="GZQ32" s="447"/>
      <c r="GZR32" s="447"/>
      <c r="GZS32" s="447"/>
      <c r="GZT32" s="447"/>
      <c r="GZU32" s="447"/>
      <c r="GZV32" s="447"/>
      <c r="GZW32" s="447"/>
      <c r="GZX32" s="447"/>
      <c r="GZY32" s="447"/>
      <c r="GZZ32" s="447"/>
      <c r="HAA32" s="447"/>
      <c r="HAB32" s="447"/>
      <c r="HAC32" s="447"/>
      <c r="HAD32" s="447"/>
      <c r="HAE32" s="447"/>
      <c r="HAF32" s="447"/>
      <c r="HAG32" s="447"/>
      <c r="HAH32" s="447"/>
      <c r="HAI32" s="447"/>
      <c r="HAJ32" s="447"/>
      <c r="HAK32" s="447"/>
      <c r="HAL32" s="447"/>
      <c r="HAM32" s="447"/>
      <c r="HAN32" s="447"/>
      <c r="HAO32" s="447"/>
      <c r="HAP32" s="447"/>
      <c r="HAQ32" s="447"/>
      <c r="HAR32" s="447"/>
      <c r="HAS32" s="447"/>
      <c r="HAT32" s="447"/>
      <c r="HAU32" s="447"/>
      <c r="HAV32" s="447"/>
      <c r="HAW32" s="447"/>
      <c r="HAX32" s="447"/>
      <c r="HAY32" s="447"/>
      <c r="HAZ32" s="447"/>
      <c r="HBA32" s="447"/>
      <c r="HBB32" s="447"/>
      <c r="HBC32" s="447"/>
      <c r="HBD32" s="447"/>
      <c r="HBE32" s="447"/>
      <c r="HBF32" s="447"/>
      <c r="HBG32" s="447"/>
      <c r="HBH32" s="447"/>
      <c r="HBI32" s="447"/>
      <c r="HBJ32" s="447"/>
      <c r="HBK32" s="447"/>
      <c r="HBL32" s="447"/>
      <c r="HBM32" s="447"/>
      <c r="HBN32" s="447"/>
      <c r="HBO32" s="447"/>
      <c r="HBP32" s="447"/>
      <c r="HBQ32" s="447"/>
      <c r="HBR32" s="447"/>
      <c r="HBS32" s="447"/>
      <c r="HBT32" s="447"/>
      <c r="HBU32" s="447"/>
      <c r="HBV32" s="447"/>
      <c r="HBW32" s="447"/>
      <c r="HBX32" s="447"/>
      <c r="HBY32" s="447"/>
      <c r="HBZ32" s="447"/>
      <c r="HCA32" s="447"/>
      <c r="HCB32" s="447"/>
      <c r="HCC32" s="447"/>
      <c r="HCD32" s="447"/>
      <c r="HCE32" s="447"/>
      <c r="HCF32" s="447"/>
      <c r="HCG32" s="447"/>
      <c r="HCH32" s="447"/>
      <c r="HCI32" s="447"/>
      <c r="HCJ32" s="447"/>
      <c r="HCK32" s="447"/>
      <c r="HCL32" s="447"/>
      <c r="HCM32" s="447"/>
      <c r="HCN32" s="447"/>
      <c r="HCO32" s="447"/>
      <c r="HCP32" s="447"/>
      <c r="HCQ32" s="447"/>
      <c r="HCR32" s="447"/>
      <c r="HCS32" s="447"/>
      <c r="HCT32" s="447"/>
      <c r="HCU32" s="447"/>
      <c r="HCV32" s="447"/>
      <c r="HCW32" s="447"/>
      <c r="HCX32" s="447"/>
      <c r="HCY32" s="447"/>
      <c r="HCZ32" s="447"/>
      <c r="HDA32" s="447"/>
      <c r="HDB32" s="447"/>
      <c r="HDC32" s="447"/>
      <c r="HDD32" s="447"/>
      <c r="HDE32" s="447"/>
      <c r="HDF32" s="447"/>
      <c r="HDG32" s="447"/>
      <c r="HDH32" s="447"/>
      <c r="HDI32" s="447"/>
      <c r="HDJ32" s="447"/>
      <c r="HDK32" s="447"/>
      <c r="HDL32" s="447"/>
      <c r="HDM32" s="447"/>
      <c r="HDN32" s="447"/>
      <c r="HDO32" s="447"/>
      <c r="HDP32" s="447"/>
      <c r="HDQ32" s="447"/>
      <c r="HDR32" s="447"/>
      <c r="HDS32" s="447"/>
      <c r="HDT32" s="447"/>
      <c r="HDU32" s="447"/>
      <c r="HDV32" s="447"/>
      <c r="HDW32" s="447"/>
      <c r="HDX32" s="447"/>
      <c r="HDY32" s="447"/>
      <c r="HDZ32" s="447"/>
      <c r="HEA32" s="447"/>
      <c r="HEB32" s="447"/>
      <c r="HEC32" s="447"/>
      <c r="HED32" s="447"/>
      <c r="HEE32" s="447"/>
      <c r="HEF32" s="447"/>
      <c r="HEG32" s="447"/>
      <c r="HEH32" s="447"/>
      <c r="HEI32" s="447"/>
      <c r="HEJ32" s="447"/>
      <c r="HEK32" s="447"/>
      <c r="HEL32" s="447"/>
      <c r="HEM32" s="447"/>
      <c r="HEN32" s="447"/>
      <c r="HEO32" s="447"/>
      <c r="HEP32" s="447"/>
      <c r="HEQ32" s="447"/>
      <c r="HER32" s="447"/>
      <c r="HES32" s="447"/>
      <c r="HET32" s="447"/>
      <c r="HEU32" s="447"/>
      <c r="HEV32" s="447"/>
      <c r="HEW32" s="447"/>
      <c r="HEX32" s="447"/>
      <c r="HEY32" s="447"/>
      <c r="HEZ32" s="447"/>
      <c r="HFA32" s="447"/>
      <c r="HFB32" s="447"/>
      <c r="HFC32" s="447"/>
      <c r="HFD32" s="447"/>
      <c r="HFE32" s="447"/>
      <c r="HFF32" s="447"/>
      <c r="HFG32" s="447"/>
      <c r="HFH32" s="447"/>
      <c r="HFI32" s="447"/>
      <c r="HFJ32" s="447"/>
      <c r="HFK32" s="447"/>
      <c r="HFL32" s="447"/>
      <c r="HFM32" s="447"/>
      <c r="HFN32" s="447"/>
      <c r="HFO32" s="447"/>
      <c r="HFP32" s="447"/>
      <c r="HFQ32" s="447"/>
      <c r="HFR32" s="447"/>
      <c r="HFS32" s="447"/>
      <c r="HFT32" s="447"/>
      <c r="HFU32" s="447"/>
      <c r="HFV32" s="447"/>
      <c r="HFW32" s="447"/>
      <c r="HFX32" s="447"/>
      <c r="HFY32" s="447"/>
      <c r="HFZ32" s="447"/>
      <c r="HGA32" s="447"/>
      <c r="HGB32" s="447"/>
      <c r="HGC32" s="447"/>
      <c r="HGD32" s="447"/>
      <c r="HGE32" s="447"/>
      <c r="HGF32" s="447"/>
      <c r="HGG32" s="447"/>
      <c r="HGH32" s="447"/>
      <c r="HGI32" s="447"/>
      <c r="HGJ32" s="447"/>
      <c r="HGK32" s="447"/>
      <c r="HGL32" s="447"/>
      <c r="HGM32" s="447"/>
      <c r="HGN32" s="447"/>
      <c r="HGO32" s="447"/>
      <c r="HGP32" s="447"/>
      <c r="HGQ32" s="447"/>
      <c r="HGR32" s="447"/>
      <c r="HGS32" s="447"/>
      <c r="HGT32" s="447"/>
      <c r="HGU32" s="447"/>
      <c r="HGV32" s="447"/>
      <c r="HGW32" s="447"/>
      <c r="HGX32" s="447"/>
      <c r="HGY32" s="447"/>
      <c r="HGZ32" s="447"/>
      <c r="HHA32" s="447"/>
      <c r="HHB32" s="447"/>
      <c r="HHC32" s="447"/>
      <c r="HHD32" s="447"/>
      <c r="HHE32" s="447"/>
      <c r="HHF32" s="447"/>
      <c r="HHG32" s="447"/>
      <c r="HHH32" s="447"/>
      <c r="HHI32" s="447"/>
      <c r="HHJ32" s="447"/>
      <c r="HHK32" s="447"/>
      <c r="HHL32" s="447"/>
      <c r="HHM32" s="447"/>
      <c r="HHN32" s="447"/>
      <c r="HHO32" s="447"/>
      <c r="HHP32" s="447"/>
      <c r="HHQ32" s="447"/>
      <c r="HHR32" s="447"/>
      <c r="HHS32" s="447"/>
      <c r="HHT32" s="447"/>
      <c r="HHU32" s="447"/>
      <c r="HHV32" s="447"/>
      <c r="HHW32" s="447"/>
      <c r="HHX32" s="447"/>
      <c r="HHY32" s="447"/>
      <c r="HHZ32" s="447"/>
      <c r="HIA32" s="447"/>
      <c r="HIB32" s="447"/>
      <c r="HIC32" s="447"/>
      <c r="HID32" s="447"/>
      <c r="HIE32" s="447"/>
      <c r="HIF32" s="447"/>
      <c r="HIG32" s="447"/>
      <c r="HIH32" s="447"/>
      <c r="HII32" s="447"/>
      <c r="HIJ32" s="447"/>
      <c r="HIK32" s="447"/>
      <c r="HIL32" s="447"/>
      <c r="HIM32" s="447"/>
      <c r="HIN32" s="447"/>
      <c r="HIO32" s="447"/>
      <c r="HIP32" s="447"/>
      <c r="HIQ32" s="447"/>
      <c r="HIR32" s="447"/>
      <c r="HIS32" s="447"/>
      <c r="HIT32" s="447"/>
      <c r="HIU32" s="447"/>
      <c r="HIV32" s="447"/>
      <c r="HIW32" s="447"/>
      <c r="HIX32" s="447"/>
      <c r="HIY32" s="447"/>
      <c r="HIZ32" s="447"/>
      <c r="HJA32" s="447"/>
      <c r="HJB32" s="447"/>
      <c r="HJC32" s="447"/>
      <c r="HJD32" s="447"/>
      <c r="HJE32" s="447"/>
      <c r="HJF32" s="447"/>
      <c r="HJG32" s="447"/>
      <c r="HJH32" s="447"/>
      <c r="HJI32" s="447"/>
      <c r="HJJ32" s="447"/>
      <c r="HJK32" s="447"/>
      <c r="HJL32" s="447"/>
      <c r="HJM32" s="447"/>
      <c r="HJN32" s="447"/>
      <c r="HJO32" s="447"/>
      <c r="HJP32" s="447"/>
      <c r="HJQ32" s="447"/>
      <c r="HJR32" s="447"/>
      <c r="HJS32" s="447"/>
      <c r="HJT32" s="447"/>
      <c r="HJU32" s="447"/>
      <c r="HJV32" s="447"/>
      <c r="HJW32" s="447"/>
      <c r="HJX32" s="447"/>
      <c r="HJY32" s="447"/>
      <c r="HJZ32" s="447"/>
      <c r="HKA32" s="447"/>
      <c r="HKB32" s="447"/>
      <c r="HKC32" s="447"/>
      <c r="HKD32" s="447"/>
      <c r="HKE32" s="447"/>
      <c r="HKF32" s="447"/>
      <c r="HKG32" s="447"/>
      <c r="HKH32" s="447"/>
      <c r="HKI32" s="447"/>
      <c r="HKJ32" s="447"/>
      <c r="HKK32" s="447"/>
      <c r="HKL32" s="447"/>
      <c r="HKM32" s="447"/>
      <c r="HKN32" s="447"/>
      <c r="HKO32" s="447"/>
      <c r="HKP32" s="447"/>
      <c r="HKQ32" s="447"/>
      <c r="HKR32" s="447"/>
      <c r="HKS32" s="447"/>
      <c r="HKT32" s="447"/>
      <c r="HKU32" s="447"/>
      <c r="HKV32" s="447"/>
      <c r="HKW32" s="447"/>
      <c r="HKX32" s="447"/>
      <c r="HKY32" s="447"/>
      <c r="HKZ32" s="447"/>
      <c r="HLA32" s="447"/>
      <c r="HLB32" s="447"/>
      <c r="HLC32" s="447"/>
      <c r="HLD32" s="447"/>
      <c r="HLE32" s="447"/>
      <c r="HLF32" s="447"/>
      <c r="HLG32" s="447"/>
      <c r="HLH32" s="447"/>
      <c r="HLI32" s="447"/>
      <c r="HLJ32" s="447"/>
      <c r="HLK32" s="447"/>
      <c r="HLL32" s="447"/>
      <c r="HLM32" s="447"/>
      <c r="HLN32" s="447"/>
      <c r="HLO32" s="447"/>
      <c r="HLP32" s="447"/>
      <c r="HLQ32" s="447"/>
      <c r="HLR32" s="447"/>
      <c r="HLS32" s="447"/>
      <c r="HLT32" s="447"/>
      <c r="HLU32" s="447"/>
      <c r="HLV32" s="447"/>
      <c r="HLW32" s="447"/>
      <c r="HLX32" s="447"/>
      <c r="HLY32" s="447"/>
      <c r="HLZ32" s="447"/>
      <c r="HMA32" s="447"/>
      <c r="HMB32" s="447"/>
      <c r="HMC32" s="447"/>
      <c r="HMD32" s="447"/>
      <c r="HME32" s="447"/>
      <c r="HMF32" s="447"/>
      <c r="HMG32" s="447"/>
      <c r="HMH32" s="447"/>
      <c r="HMI32" s="447"/>
      <c r="HMJ32" s="447"/>
      <c r="HMK32" s="447"/>
      <c r="HML32" s="447"/>
      <c r="HMM32" s="447"/>
      <c r="HMN32" s="447"/>
      <c r="HMO32" s="447"/>
      <c r="HMP32" s="447"/>
      <c r="HMQ32" s="447"/>
      <c r="HMR32" s="447"/>
      <c r="HMS32" s="447"/>
      <c r="HMT32" s="447"/>
      <c r="HMU32" s="447"/>
      <c r="HMV32" s="447"/>
      <c r="HMW32" s="447"/>
      <c r="HMX32" s="447"/>
      <c r="HMY32" s="447"/>
      <c r="HMZ32" s="447"/>
      <c r="HNA32" s="447"/>
      <c r="HNB32" s="447"/>
      <c r="HNC32" s="447"/>
      <c r="HND32" s="447"/>
      <c r="HNE32" s="447"/>
      <c r="HNF32" s="447"/>
      <c r="HNG32" s="447"/>
      <c r="HNH32" s="447"/>
      <c r="HNI32" s="447"/>
      <c r="HNJ32" s="447"/>
      <c r="HNK32" s="447"/>
      <c r="HNL32" s="447"/>
      <c r="HNM32" s="447"/>
      <c r="HNN32" s="447"/>
      <c r="HNO32" s="447"/>
      <c r="HNP32" s="447"/>
      <c r="HNQ32" s="447"/>
      <c r="HNR32" s="447"/>
      <c r="HNS32" s="447"/>
      <c r="HNT32" s="447"/>
      <c r="HNU32" s="447"/>
      <c r="HNV32" s="447"/>
      <c r="HNW32" s="447"/>
      <c r="HNX32" s="447"/>
      <c r="HNY32" s="447"/>
      <c r="HNZ32" s="447"/>
      <c r="HOA32" s="447"/>
      <c r="HOB32" s="447"/>
      <c r="HOC32" s="447"/>
      <c r="HOD32" s="447"/>
      <c r="HOE32" s="447"/>
      <c r="HOF32" s="447"/>
      <c r="HOG32" s="447"/>
      <c r="HOH32" s="447"/>
      <c r="HOI32" s="447"/>
      <c r="HOJ32" s="447"/>
      <c r="HOK32" s="447"/>
      <c r="HOL32" s="447"/>
      <c r="HOM32" s="447"/>
      <c r="HON32" s="447"/>
      <c r="HOO32" s="447"/>
      <c r="HOP32" s="447"/>
      <c r="HOQ32" s="447"/>
      <c r="HOR32" s="447"/>
      <c r="HOS32" s="447"/>
      <c r="HOT32" s="447"/>
      <c r="HOU32" s="447"/>
      <c r="HOV32" s="447"/>
      <c r="HOW32" s="447"/>
      <c r="HOX32" s="447"/>
      <c r="HOY32" s="447"/>
      <c r="HOZ32" s="447"/>
      <c r="HPA32" s="447"/>
      <c r="HPB32" s="447"/>
      <c r="HPC32" s="447"/>
      <c r="HPD32" s="447"/>
      <c r="HPE32" s="447"/>
      <c r="HPF32" s="447"/>
      <c r="HPG32" s="447"/>
      <c r="HPH32" s="447"/>
      <c r="HPI32" s="447"/>
      <c r="HPJ32" s="447"/>
      <c r="HPK32" s="447"/>
      <c r="HPL32" s="447"/>
      <c r="HPM32" s="447"/>
      <c r="HPN32" s="447"/>
      <c r="HPO32" s="447"/>
      <c r="HPP32" s="447"/>
      <c r="HPQ32" s="447"/>
      <c r="HPR32" s="447"/>
      <c r="HPS32" s="447"/>
      <c r="HPT32" s="447"/>
      <c r="HPU32" s="447"/>
      <c r="HPV32" s="447"/>
      <c r="HPW32" s="447"/>
      <c r="HPX32" s="447"/>
      <c r="HPY32" s="447"/>
      <c r="HPZ32" s="447"/>
      <c r="HQA32" s="447"/>
      <c r="HQB32" s="447"/>
      <c r="HQC32" s="447"/>
      <c r="HQD32" s="447"/>
      <c r="HQE32" s="447"/>
      <c r="HQF32" s="447"/>
      <c r="HQG32" s="447"/>
      <c r="HQH32" s="447"/>
      <c r="HQI32" s="447"/>
      <c r="HQJ32" s="447"/>
      <c r="HQK32" s="447"/>
      <c r="HQL32" s="447"/>
      <c r="HQM32" s="447"/>
      <c r="HQN32" s="447"/>
      <c r="HQO32" s="447"/>
      <c r="HQP32" s="447"/>
      <c r="HQQ32" s="447"/>
      <c r="HQR32" s="447"/>
      <c r="HQS32" s="447"/>
      <c r="HQT32" s="447"/>
      <c r="HQU32" s="447"/>
      <c r="HQV32" s="447"/>
      <c r="HQW32" s="447"/>
      <c r="HQX32" s="447"/>
      <c r="HQY32" s="447"/>
      <c r="HQZ32" s="447"/>
      <c r="HRA32" s="447"/>
      <c r="HRB32" s="447"/>
      <c r="HRC32" s="447"/>
      <c r="HRD32" s="447"/>
      <c r="HRE32" s="447"/>
      <c r="HRF32" s="447"/>
      <c r="HRG32" s="447"/>
      <c r="HRH32" s="447"/>
      <c r="HRI32" s="447"/>
      <c r="HRJ32" s="447"/>
      <c r="HRK32" s="447"/>
      <c r="HRL32" s="447"/>
      <c r="HRM32" s="447"/>
      <c r="HRN32" s="447"/>
      <c r="HRO32" s="447"/>
      <c r="HRP32" s="447"/>
      <c r="HRQ32" s="447"/>
      <c r="HRR32" s="447"/>
      <c r="HRS32" s="447"/>
      <c r="HRT32" s="447"/>
      <c r="HRU32" s="447"/>
      <c r="HRV32" s="447"/>
      <c r="HRW32" s="447"/>
      <c r="HRX32" s="447"/>
      <c r="HRY32" s="447"/>
      <c r="HRZ32" s="447"/>
      <c r="HSA32" s="447"/>
      <c r="HSB32" s="447"/>
      <c r="HSC32" s="447"/>
      <c r="HSD32" s="447"/>
      <c r="HSE32" s="447"/>
      <c r="HSF32" s="447"/>
      <c r="HSG32" s="447"/>
      <c r="HSH32" s="447"/>
      <c r="HSI32" s="447"/>
      <c r="HSJ32" s="447"/>
      <c r="HSK32" s="447"/>
      <c r="HSL32" s="447"/>
      <c r="HSM32" s="447"/>
      <c r="HSN32" s="447"/>
      <c r="HSO32" s="447"/>
      <c r="HSP32" s="447"/>
      <c r="HSQ32" s="447"/>
      <c r="HSR32" s="447"/>
      <c r="HSS32" s="447"/>
      <c r="HST32" s="447"/>
      <c r="HSU32" s="447"/>
      <c r="HSV32" s="447"/>
      <c r="HSW32" s="447"/>
      <c r="HSX32" s="447"/>
      <c r="HSY32" s="447"/>
      <c r="HSZ32" s="447"/>
      <c r="HTA32" s="447"/>
      <c r="HTB32" s="447"/>
      <c r="HTC32" s="447"/>
      <c r="HTD32" s="447"/>
      <c r="HTE32" s="447"/>
      <c r="HTF32" s="447"/>
      <c r="HTG32" s="447"/>
      <c r="HTH32" s="447"/>
      <c r="HTI32" s="447"/>
      <c r="HTJ32" s="447"/>
      <c r="HTK32" s="447"/>
      <c r="HTL32" s="447"/>
      <c r="HTM32" s="447"/>
      <c r="HTN32" s="447"/>
      <c r="HTO32" s="447"/>
      <c r="HTP32" s="447"/>
      <c r="HTQ32" s="447"/>
      <c r="HTR32" s="447"/>
      <c r="HTS32" s="447"/>
      <c r="HTT32" s="447"/>
      <c r="HTU32" s="447"/>
      <c r="HTV32" s="447"/>
      <c r="HTW32" s="447"/>
      <c r="HTX32" s="447"/>
      <c r="HTY32" s="447"/>
      <c r="HTZ32" s="447"/>
      <c r="HUA32" s="447"/>
      <c r="HUB32" s="447"/>
      <c r="HUC32" s="447"/>
      <c r="HUD32" s="447"/>
      <c r="HUE32" s="447"/>
      <c r="HUF32" s="447"/>
      <c r="HUG32" s="447"/>
      <c r="HUH32" s="447"/>
      <c r="HUI32" s="447"/>
      <c r="HUJ32" s="447"/>
      <c r="HUK32" s="447"/>
      <c r="HUL32" s="447"/>
      <c r="HUM32" s="447"/>
      <c r="HUN32" s="447"/>
      <c r="HUO32" s="447"/>
      <c r="HUP32" s="447"/>
      <c r="HUQ32" s="447"/>
      <c r="HUR32" s="447"/>
      <c r="HUS32" s="447"/>
      <c r="HUT32" s="447"/>
      <c r="HUU32" s="447"/>
      <c r="HUV32" s="447"/>
      <c r="HUW32" s="447"/>
      <c r="HUX32" s="447"/>
      <c r="HUY32" s="447"/>
      <c r="HUZ32" s="447"/>
      <c r="HVA32" s="447"/>
      <c r="HVB32" s="447"/>
      <c r="HVC32" s="447"/>
      <c r="HVD32" s="447"/>
      <c r="HVE32" s="447"/>
      <c r="HVF32" s="447"/>
      <c r="HVG32" s="447"/>
      <c r="HVH32" s="447"/>
      <c r="HVI32" s="447"/>
      <c r="HVJ32" s="447"/>
      <c r="HVK32" s="447"/>
      <c r="HVL32" s="447"/>
      <c r="HVM32" s="447"/>
      <c r="HVN32" s="447"/>
      <c r="HVO32" s="447"/>
      <c r="HVP32" s="447"/>
      <c r="HVQ32" s="447"/>
      <c r="HVR32" s="447"/>
      <c r="HVS32" s="447"/>
      <c r="HVT32" s="447"/>
      <c r="HVU32" s="447"/>
      <c r="HVV32" s="447"/>
      <c r="HVW32" s="447"/>
      <c r="HVX32" s="447"/>
      <c r="HVY32" s="447"/>
      <c r="HVZ32" s="447"/>
      <c r="HWA32" s="447"/>
      <c r="HWB32" s="447"/>
      <c r="HWC32" s="447"/>
      <c r="HWD32" s="447"/>
      <c r="HWE32" s="447"/>
      <c r="HWF32" s="447"/>
      <c r="HWG32" s="447"/>
      <c r="HWH32" s="447"/>
      <c r="HWI32" s="447"/>
      <c r="HWJ32" s="447"/>
      <c r="HWK32" s="447"/>
      <c r="HWL32" s="447"/>
      <c r="HWM32" s="447"/>
      <c r="HWN32" s="447"/>
      <c r="HWO32" s="447"/>
      <c r="HWP32" s="447"/>
      <c r="HWQ32" s="447"/>
      <c r="HWR32" s="447"/>
      <c r="HWS32" s="447"/>
      <c r="HWT32" s="447"/>
      <c r="HWU32" s="447"/>
      <c r="HWV32" s="447"/>
      <c r="HWW32" s="447"/>
      <c r="HWX32" s="447"/>
      <c r="HWY32" s="447"/>
      <c r="HWZ32" s="447"/>
      <c r="HXA32" s="447"/>
      <c r="HXB32" s="447"/>
      <c r="HXC32" s="447"/>
      <c r="HXD32" s="447"/>
      <c r="HXE32" s="447"/>
      <c r="HXF32" s="447"/>
      <c r="HXG32" s="447"/>
      <c r="HXH32" s="447"/>
      <c r="HXI32" s="447"/>
      <c r="HXJ32" s="447"/>
      <c r="HXK32" s="447"/>
      <c r="HXL32" s="447"/>
      <c r="HXM32" s="447"/>
      <c r="HXN32" s="447"/>
      <c r="HXO32" s="447"/>
      <c r="HXP32" s="447"/>
      <c r="HXQ32" s="447"/>
      <c r="HXR32" s="447"/>
      <c r="HXS32" s="447"/>
      <c r="HXT32" s="447"/>
      <c r="HXU32" s="447"/>
      <c r="HXV32" s="447"/>
      <c r="HXW32" s="447"/>
      <c r="HXX32" s="447"/>
      <c r="HXY32" s="447"/>
      <c r="HXZ32" s="447"/>
      <c r="HYA32" s="447"/>
      <c r="HYB32" s="447"/>
      <c r="HYC32" s="447"/>
      <c r="HYD32" s="447"/>
      <c r="HYE32" s="447"/>
      <c r="HYF32" s="447"/>
      <c r="HYG32" s="447"/>
      <c r="HYH32" s="447"/>
      <c r="HYI32" s="447"/>
      <c r="HYJ32" s="447"/>
      <c r="HYK32" s="447"/>
      <c r="HYL32" s="447"/>
      <c r="HYM32" s="447"/>
      <c r="HYN32" s="447"/>
      <c r="HYO32" s="447"/>
      <c r="HYP32" s="447"/>
      <c r="HYQ32" s="447"/>
      <c r="HYR32" s="447"/>
      <c r="HYS32" s="447"/>
      <c r="HYT32" s="447"/>
      <c r="HYU32" s="447"/>
      <c r="HYV32" s="447"/>
      <c r="HYW32" s="447"/>
      <c r="HYX32" s="447"/>
      <c r="HYY32" s="447"/>
      <c r="HYZ32" s="447"/>
      <c r="HZA32" s="447"/>
      <c r="HZB32" s="447"/>
      <c r="HZC32" s="447"/>
      <c r="HZD32" s="447"/>
      <c r="HZE32" s="447"/>
      <c r="HZF32" s="447"/>
      <c r="HZG32" s="447"/>
      <c r="HZH32" s="447"/>
      <c r="HZI32" s="447"/>
      <c r="HZJ32" s="447"/>
      <c r="HZK32" s="447"/>
      <c r="HZL32" s="447"/>
      <c r="HZM32" s="447"/>
      <c r="HZN32" s="447"/>
      <c r="HZO32" s="447"/>
      <c r="HZP32" s="447"/>
      <c r="HZQ32" s="447"/>
      <c r="HZR32" s="447"/>
      <c r="HZS32" s="447"/>
      <c r="HZT32" s="447"/>
      <c r="HZU32" s="447"/>
      <c r="HZV32" s="447"/>
      <c r="HZW32" s="447"/>
      <c r="HZX32" s="447"/>
      <c r="HZY32" s="447"/>
      <c r="HZZ32" s="447"/>
      <c r="IAA32" s="447"/>
      <c r="IAB32" s="447"/>
      <c r="IAC32" s="447"/>
      <c r="IAD32" s="447"/>
      <c r="IAE32" s="447"/>
      <c r="IAF32" s="447"/>
      <c r="IAG32" s="447"/>
      <c r="IAH32" s="447"/>
      <c r="IAI32" s="447"/>
      <c r="IAJ32" s="447"/>
      <c r="IAK32" s="447"/>
      <c r="IAL32" s="447"/>
      <c r="IAM32" s="447"/>
      <c r="IAN32" s="447"/>
      <c r="IAO32" s="447"/>
      <c r="IAP32" s="447"/>
      <c r="IAQ32" s="447"/>
      <c r="IAR32" s="447"/>
      <c r="IAS32" s="447"/>
      <c r="IAT32" s="447"/>
      <c r="IAU32" s="447"/>
      <c r="IAV32" s="447"/>
      <c r="IAW32" s="447"/>
      <c r="IAX32" s="447"/>
      <c r="IAY32" s="447"/>
      <c r="IAZ32" s="447"/>
      <c r="IBA32" s="447"/>
      <c r="IBB32" s="447"/>
      <c r="IBC32" s="447"/>
      <c r="IBD32" s="447"/>
      <c r="IBE32" s="447"/>
      <c r="IBF32" s="447"/>
      <c r="IBG32" s="447"/>
      <c r="IBH32" s="447"/>
      <c r="IBI32" s="447"/>
      <c r="IBJ32" s="447"/>
      <c r="IBK32" s="447"/>
      <c r="IBL32" s="447"/>
      <c r="IBM32" s="447"/>
      <c r="IBN32" s="447"/>
      <c r="IBO32" s="447"/>
      <c r="IBP32" s="447"/>
      <c r="IBQ32" s="447"/>
      <c r="IBR32" s="447"/>
      <c r="IBS32" s="447"/>
      <c r="IBT32" s="447"/>
      <c r="IBU32" s="447"/>
      <c r="IBV32" s="447"/>
      <c r="IBW32" s="447"/>
      <c r="IBX32" s="447"/>
      <c r="IBY32" s="447"/>
      <c r="IBZ32" s="447"/>
      <c r="ICA32" s="447"/>
      <c r="ICB32" s="447"/>
      <c r="ICC32" s="447"/>
      <c r="ICD32" s="447"/>
      <c r="ICE32" s="447"/>
      <c r="ICF32" s="447"/>
      <c r="ICG32" s="447"/>
      <c r="ICH32" s="447"/>
      <c r="ICI32" s="447"/>
      <c r="ICJ32" s="447"/>
      <c r="ICK32" s="447"/>
      <c r="ICL32" s="447"/>
      <c r="ICM32" s="447"/>
      <c r="ICN32" s="447"/>
      <c r="ICO32" s="447"/>
      <c r="ICP32" s="447"/>
      <c r="ICQ32" s="447"/>
      <c r="ICR32" s="447"/>
      <c r="ICS32" s="447"/>
      <c r="ICT32" s="447"/>
      <c r="ICU32" s="447"/>
      <c r="ICV32" s="447"/>
      <c r="ICW32" s="447"/>
      <c r="ICX32" s="447"/>
      <c r="ICY32" s="447"/>
      <c r="ICZ32" s="447"/>
      <c r="IDA32" s="447"/>
      <c r="IDB32" s="447"/>
      <c r="IDC32" s="447"/>
      <c r="IDD32" s="447"/>
      <c r="IDE32" s="447"/>
      <c r="IDF32" s="447"/>
      <c r="IDG32" s="447"/>
      <c r="IDH32" s="447"/>
      <c r="IDI32" s="447"/>
      <c r="IDJ32" s="447"/>
      <c r="IDK32" s="447"/>
      <c r="IDL32" s="447"/>
      <c r="IDM32" s="447"/>
      <c r="IDN32" s="447"/>
      <c r="IDO32" s="447"/>
      <c r="IDP32" s="447"/>
      <c r="IDQ32" s="447"/>
      <c r="IDR32" s="447"/>
      <c r="IDS32" s="447"/>
      <c r="IDT32" s="447"/>
      <c r="IDU32" s="447"/>
      <c r="IDV32" s="447"/>
      <c r="IDW32" s="447"/>
      <c r="IDX32" s="447"/>
      <c r="IDY32" s="447"/>
      <c r="IDZ32" s="447"/>
      <c r="IEA32" s="447"/>
      <c r="IEB32" s="447"/>
      <c r="IEC32" s="447"/>
      <c r="IED32" s="447"/>
      <c r="IEE32" s="447"/>
      <c r="IEF32" s="447"/>
      <c r="IEG32" s="447"/>
      <c r="IEH32" s="447"/>
      <c r="IEI32" s="447"/>
      <c r="IEJ32" s="447"/>
      <c r="IEK32" s="447"/>
      <c r="IEL32" s="447"/>
      <c r="IEM32" s="447"/>
      <c r="IEN32" s="447"/>
      <c r="IEO32" s="447"/>
      <c r="IEP32" s="447"/>
      <c r="IEQ32" s="447"/>
      <c r="IER32" s="447"/>
      <c r="IES32" s="447"/>
      <c r="IET32" s="447"/>
      <c r="IEU32" s="447"/>
      <c r="IEV32" s="447"/>
      <c r="IEW32" s="447"/>
      <c r="IEX32" s="447"/>
      <c r="IEY32" s="447"/>
      <c r="IEZ32" s="447"/>
      <c r="IFA32" s="447"/>
      <c r="IFB32" s="447"/>
      <c r="IFC32" s="447"/>
      <c r="IFD32" s="447"/>
      <c r="IFE32" s="447"/>
      <c r="IFF32" s="447"/>
      <c r="IFG32" s="447"/>
      <c r="IFH32" s="447"/>
      <c r="IFI32" s="447"/>
      <c r="IFJ32" s="447"/>
      <c r="IFK32" s="447"/>
      <c r="IFL32" s="447"/>
      <c r="IFM32" s="447"/>
      <c r="IFN32" s="447"/>
      <c r="IFO32" s="447"/>
      <c r="IFP32" s="447"/>
      <c r="IFQ32" s="447"/>
      <c r="IFR32" s="447"/>
      <c r="IFS32" s="447"/>
      <c r="IFT32" s="447"/>
      <c r="IFU32" s="447"/>
      <c r="IFV32" s="447"/>
      <c r="IFW32" s="447"/>
      <c r="IFX32" s="447"/>
      <c r="IFY32" s="447"/>
      <c r="IFZ32" s="447"/>
      <c r="IGA32" s="447"/>
      <c r="IGB32" s="447"/>
      <c r="IGC32" s="447"/>
      <c r="IGD32" s="447"/>
      <c r="IGE32" s="447"/>
      <c r="IGF32" s="447"/>
      <c r="IGG32" s="447"/>
      <c r="IGH32" s="447"/>
      <c r="IGI32" s="447"/>
      <c r="IGJ32" s="447"/>
      <c r="IGK32" s="447"/>
      <c r="IGL32" s="447"/>
      <c r="IGM32" s="447"/>
      <c r="IGN32" s="447"/>
      <c r="IGO32" s="447"/>
      <c r="IGP32" s="447"/>
      <c r="IGQ32" s="447"/>
      <c r="IGR32" s="447"/>
      <c r="IGS32" s="447"/>
      <c r="IGT32" s="447"/>
      <c r="IGU32" s="447"/>
      <c r="IGV32" s="447"/>
      <c r="IGW32" s="447"/>
      <c r="IGX32" s="447"/>
      <c r="IGY32" s="447"/>
      <c r="IGZ32" s="447"/>
      <c r="IHA32" s="447"/>
      <c r="IHB32" s="447"/>
      <c r="IHC32" s="447"/>
      <c r="IHD32" s="447"/>
      <c r="IHE32" s="447"/>
      <c r="IHF32" s="447"/>
      <c r="IHG32" s="447"/>
      <c r="IHH32" s="447"/>
      <c r="IHI32" s="447"/>
      <c r="IHJ32" s="447"/>
      <c r="IHK32" s="447"/>
      <c r="IHL32" s="447"/>
      <c r="IHM32" s="447"/>
      <c r="IHN32" s="447"/>
      <c r="IHO32" s="447"/>
      <c r="IHP32" s="447"/>
      <c r="IHQ32" s="447"/>
      <c r="IHR32" s="447"/>
      <c r="IHS32" s="447"/>
      <c r="IHT32" s="447"/>
      <c r="IHU32" s="447"/>
      <c r="IHV32" s="447"/>
      <c r="IHW32" s="447"/>
      <c r="IHX32" s="447"/>
      <c r="IHY32" s="447"/>
      <c r="IHZ32" s="447"/>
      <c r="IIA32" s="447"/>
      <c r="IIB32" s="447"/>
      <c r="IIC32" s="447"/>
      <c r="IID32" s="447"/>
      <c r="IIE32" s="447"/>
      <c r="IIF32" s="447"/>
      <c r="IIG32" s="447"/>
      <c r="IIH32" s="447"/>
      <c r="III32" s="447"/>
      <c r="IIJ32" s="447"/>
      <c r="IIK32" s="447"/>
      <c r="IIL32" s="447"/>
      <c r="IIM32" s="447"/>
      <c r="IIN32" s="447"/>
      <c r="IIO32" s="447"/>
      <c r="IIP32" s="447"/>
      <c r="IIQ32" s="447"/>
      <c r="IIR32" s="447"/>
      <c r="IIS32" s="447"/>
      <c r="IIT32" s="447"/>
      <c r="IIU32" s="447"/>
      <c r="IIV32" s="447"/>
      <c r="IIW32" s="447"/>
      <c r="IIX32" s="447"/>
      <c r="IIY32" s="447"/>
      <c r="IIZ32" s="447"/>
      <c r="IJA32" s="447"/>
      <c r="IJB32" s="447"/>
      <c r="IJC32" s="447"/>
      <c r="IJD32" s="447"/>
      <c r="IJE32" s="447"/>
      <c r="IJF32" s="447"/>
      <c r="IJG32" s="447"/>
      <c r="IJH32" s="447"/>
      <c r="IJI32" s="447"/>
      <c r="IJJ32" s="447"/>
      <c r="IJK32" s="447"/>
      <c r="IJL32" s="447"/>
      <c r="IJM32" s="447"/>
      <c r="IJN32" s="447"/>
      <c r="IJO32" s="447"/>
      <c r="IJP32" s="447"/>
      <c r="IJQ32" s="447"/>
      <c r="IJR32" s="447"/>
      <c r="IJS32" s="447"/>
      <c r="IJT32" s="447"/>
      <c r="IJU32" s="447"/>
      <c r="IJV32" s="447"/>
      <c r="IJW32" s="447"/>
      <c r="IJX32" s="447"/>
      <c r="IJY32" s="447"/>
      <c r="IJZ32" s="447"/>
      <c r="IKA32" s="447"/>
      <c r="IKB32" s="447"/>
      <c r="IKC32" s="447"/>
      <c r="IKD32" s="447"/>
      <c r="IKE32" s="447"/>
      <c r="IKF32" s="447"/>
      <c r="IKG32" s="447"/>
      <c r="IKH32" s="447"/>
      <c r="IKI32" s="447"/>
      <c r="IKJ32" s="447"/>
      <c r="IKK32" s="447"/>
      <c r="IKL32" s="447"/>
      <c r="IKM32" s="447"/>
      <c r="IKN32" s="447"/>
      <c r="IKO32" s="447"/>
      <c r="IKP32" s="447"/>
      <c r="IKQ32" s="447"/>
      <c r="IKR32" s="447"/>
      <c r="IKS32" s="447"/>
      <c r="IKT32" s="447"/>
      <c r="IKU32" s="447"/>
      <c r="IKV32" s="447"/>
      <c r="IKW32" s="447"/>
      <c r="IKX32" s="447"/>
      <c r="IKY32" s="447"/>
      <c r="IKZ32" s="447"/>
      <c r="ILA32" s="447"/>
      <c r="ILB32" s="447"/>
      <c r="ILC32" s="447"/>
      <c r="ILD32" s="447"/>
      <c r="ILE32" s="447"/>
      <c r="ILF32" s="447"/>
      <c r="ILG32" s="447"/>
      <c r="ILH32" s="447"/>
      <c r="ILI32" s="447"/>
      <c r="ILJ32" s="447"/>
      <c r="ILK32" s="447"/>
      <c r="ILL32" s="447"/>
      <c r="ILM32" s="447"/>
      <c r="ILN32" s="447"/>
      <c r="ILO32" s="447"/>
      <c r="ILP32" s="447"/>
      <c r="ILQ32" s="447"/>
      <c r="ILR32" s="447"/>
      <c r="ILS32" s="447"/>
      <c r="ILT32" s="447"/>
      <c r="ILU32" s="447"/>
      <c r="ILV32" s="447"/>
      <c r="ILW32" s="447"/>
      <c r="ILX32" s="447"/>
      <c r="ILY32" s="447"/>
      <c r="ILZ32" s="447"/>
      <c r="IMA32" s="447"/>
      <c r="IMB32" s="447"/>
      <c r="IMC32" s="447"/>
      <c r="IMD32" s="447"/>
      <c r="IME32" s="447"/>
      <c r="IMF32" s="447"/>
      <c r="IMG32" s="447"/>
      <c r="IMH32" s="447"/>
      <c r="IMI32" s="447"/>
      <c r="IMJ32" s="447"/>
      <c r="IMK32" s="447"/>
      <c r="IML32" s="447"/>
      <c r="IMM32" s="447"/>
      <c r="IMN32" s="447"/>
      <c r="IMO32" s="447"/>
      <c r="IMP32" s="447"/>
      <c r="IMQ32" s="447"/>
      <c r="IMR32" s="447"/>
      <c r="IMS32" s="447"/>
      <c r="IMT32" s="447"/>
      <c r="IMU32" s="447"/>
      <c r="IMV32" s="447"/>
      <c r="IMW32" s="447"/>
      <c r="IMX32" s="447"/>
      <c r="IMY32" s="447"/>
      <c r="IMZ32" s="447"/>
      <c r="INA32" s="447"/>
      <c r="INB32" s="447"/>
      <c r="INC32" s="447"/>
      <c r="IND32" s="447"/>
      <c r="INE32" s="447"/>
      <c r="INF32" s="447"/>
      <c r="ING32" s="447"/>
      <c r="INH32" s="447"/>
      <c r="INI32" s="447"/>
      <c r="INJ32" s="447"/>
      <c r="INK32" s="447"/>
      <c r="INL32" s="447"/>
      <c r="INM32" s="447"/>
      <c r="INN32" s="447"/>
      <c r="INO32" s="447"/>
      <c r="INP32" s="447"/>
      <c r="INQ32" s="447"/>
      <c r="INR32" s="447"/>
      <c r="INS32" s="447"/>
      <c r="INT32" s="447"/>
      <c r="INU32" s="447"/>
      <c r="INV32" s="447"/>
      <c r="INW32" s="447"/>
      <c r="INX32" s="447"/>
      <c r="INY32" s="447"/>
      <c r="INZ32" s="447"/>
      <c r="IOA32" s="447"/>
      <c r="IOB32" s="447"/>
      <c r="IOC32" s="447"/>
      <c r="IOD32" s="447"/>
      <c r="IOE32" s="447"/>
      <c r="IOF32" s="447"/>
      <c r="IOG32" s="447"/>
      <c r="IOH32" s="447"/>
      <c r="IOI32" s="447"/>
      <c r="IOJ32" s="447"/>
      <c r="IOK32" s="447"/>
      <c r="IOL32" s="447"/>
      <c r="IOM32" s="447"/>
      <c r="ION32" s="447"/>
      <c r="IOO32" s="447"/>
      <c r="IOP32" s="447"/>
      <c r="IOQ32" s="447"/>
      <c r="IOR32" s="447"/>
      <c r="IOS32" s="447"/>
      <c r="IOT32" s="447"/>
      <c r="IOU32" s="447"/>
      <c r="IOV32" s="447"/>
      <c r="IOW32" s="447"/>
      <c r="IOX32" s="447"/>
      <c r="IOY32" s="447"/>
      <c r="IOZ32" s="447"/>
      <c r="IPA32" s="447"/>
      <c r="IPB32" s="447"/>
      <c r="IPC32" s="447"/>
      <c r="IPD32" s="447"/>
      <c r="IPE32" s="447"/>
      <c r="IPF32" s="447"/>
      <c r="IPG32" s="447"/>
      <c r="IPH32" s="447"/>
      <c r="IPI32" s="447"/>
      <c r="IPJ32" s="447"/>
      <c r="IPK32" s="447"/>
      <c r="IPL32" s="447"/>
      <c r="IPM32" s="447"/>
      <c r="IPN32" s="447"/>
      <c r="IPO32" s="447"/>
      <c r="IPP32" s="447"/>
      <c r="IPQ32" s="447"/>
      <c r="IPR32" s="447"/>
      <c r="IPS32" s="447"/>
      <c r="IPT32" s="447"/>
      <c r="IPU32" s="447"/>
      <c r="IPV32" s="447"/>
      <c r="IPW32" s="447"/>
      <c r="IPX32" s="447"/>
      <c r="IPY32" s="447"/>
      <c r="IPZ32" s="447"/>
      <c r="IQA32" s="447"/>
      <c r="IQB32" s="447"/>
      <c r="IQC32" s="447"/>
      <c r="IQD32" s="447"/>
      <c r="IQE32" s="447"/>
      <c r="IQF32" s="447"/>
      <c r="IQG32" s="447"/>
      <c r="IQH32" s="447"/>
      <c r="IQI32" s="447"/>
      <c r="IQJ32" s="447"/>
      <c r="IQK32" s="447"/>
      <c r="IQL32" s="447"/>
      <c r="IQM32" s="447"/>
      <c r="IQN32" s="447"/>
      <c r="IQO32" s="447"/>
      <c r="IQP32" s="447"/>
      <c r="IQQ32" s="447"/>
      <c r="IQR32" s="447"/>
      <c r="IQS32" s="447"/>
      <c r="IQT32" s="447"/>
      <c r="IQU32" s="447"/>
      <c r="IQV32" s="447"/>
      <c r="IQW32" s="447"/>
      <c r="IQX32" s="447"/>
      <c r="IQY32" s="447"/>
      <c r="IQZ32" s="447"/>
      <c r="IRA32" s="447"/>
      <c r="IRB32" s="447"/>
      <c r="IRC32" s="447"/>
      <c r="IRD32" s="447"/>
      <c r="IRE32" s="447"/>
      <c r="IRF32" s="447"/>
      <c r="IRG32" s="447"/>
      <c r="IRH32" s="447"/>
      <c r="IRI32" s="447"/>
      <c r="IRJ32" s="447"/>
      <c r="IRK32" s="447"/>
      <c r="IRL32" s="447"/>
      <c r="IRM32" s="447"/>
      <c r="IRN32" s="447"/>
      <c r="IRO32" s="447"/>
      <c r="IRP32" s="447"/>
      <c r="IRQ32" s="447"/>
      <c r="IRR32" s="447"/>
      <c r="IRS32" s="447"/>
      <c r="IRT32" s="447"/>
      <c r="IRU32" s="447"/>
      <c r="IRV32" s="447"/>
      <c r="IRW32" s="447"/>
      <c r="IRX32" s="447"/>
      <c r="IRY32" s="447"/>
      <c r="IRZ32" s="447"/>
      <c r="ISA32" s="447"/>
      <c r="ISB32" s="447"/>
      <c r="ISC32" s="447"/>
      <c r="ISD32" s="447"/>
      <c r="ISE32" s="447"/>
      <c r="ISF32" s="447"/>
      <c r="ISG32" s="447"/>
      <c r="ISH32" s="447"/>
      <c r="ISI32" s="447"/>
      <c r="ISJ32" s="447"/>
      <c r="ISK32" s="447"/>
      <c r="ISL32" s="447"/>
      <c r="ISM32" s="447"/>
      <c r="ISN32" s="447"/>
      <c r="ISO32" s="447"/>
      <c r="ISP32" s="447"/>
      <c r="ISQ32" s="447"/>
      <c r="ISR32" s="447"/>
      <c r="ISS32" s="447"/>
      <c r="IST32" s="447"/>
      <c r="ISU32" s="447"/>
      <c r="ISV32" s="447"/>
      <c r="ISW32" s="447"/>
      <c r="ISX32" s="447"/>
      <c r="ISY32" s="447"/>
      <c r="ISZ32" s="447"/>
      <c r="ITA32" s="447"/>
      <c r="ITB32" s="447"/>
      <c r="ITC32" s="447"/>
      <c r="ITD32" s="447"/>
      <c r="ITE32" s="447"/>
      <c r="ITF32" s="447"/>
      <c r="ITG32" s="447"/>
      <c r="ITH32" s="447"/>
      <c r="ITI32" s="447"/>
      <c r="ITJ32" s="447"/>
      <c r="ITK32" s="447"/>
      <c r="ITL32" s="447"/>
      <c r="ITM32" s="447"/>
      <c r="ITN32" s="447"/>
      <c r="ITO32" s="447"/>
      <c r="ITP32" s="447"/>
      <c r="ITQ32" s="447"/>
      <c r="ITR32" s="447"/>
      <c r="ITS32" s="447"/>
      <c r="ITT32" s="447"/>
      <c r="ITU32" s="447"/>
      <c r="ITV32" s="447"/>
      <c r="ITW32" s="447"/>
      <c r="ITX32" s="447"/>
      <c r="ITY32" s="447"/>
      <c r="ITZ32" s="447"/>
      <c r="IUA32" s="447"/>
      <c r="IUB32" s="447"/>
      <c r="IUC32" s="447"/>
      <c r="IUD32" s="447"/>
      <c r="IUE32" s="447"/>
      <c r="IUF32" s="447"/>
      <c r="IUG32" s="447"/>
      <c r="IUH32" s="447"/>
      <c r="IUI32" s="447"/>
      <c r="IUJ32" s="447"/>
      <c r="IUK32" s="447"/>
      <c r="IUL32" s="447"/>
      <c r="IUM32" s="447"/>
      <c r="IUN32" s="447"/>
      <c r="IUO32" s="447"/>
      <c r="IUP32" s="447"/>
      <c r="IUQ32" s="447"/>
      <c r="IUR32" s="447"/>
      <c r="IUS32" s="447"/>
      <c r="IUT32" s="447"/>
      <c r="IUU32" s="447"/>
      <c r="IUV32" s="447"/>
      <c r="IUW32" s="447"/>
      <c r="IUX32" s="447"/>
      <c r="IUY32" s="447"/>
      <c r="IUZ32" s="447"/>
      <c r="IVA32" s="447"/>
      <c r="IVB32" s="447"/>
      <c r="IVC32" s="447"/>
      <c r="IVD32" s="447"/>
      <c r="IVE32" s="447"/>
      <c r="IVF32" s="447"/>
      <c r="IVG32" s="447"/>
      <c r="IVH32" s="447"/>
      <c r="IVI32" s="447"/>
      <c r="IVJ32" s="447"/>
      <c r="IVK32" s="447"/>
      <c r="IVL32" s="447"/>
      <c r="IVM32" s="447"/>
      <c r="IVN32" s="447"/>
      <c r="IVO32" s="447"/>
      <c r="IVP32" s="447"/>
      <c r="IVQ32" s="447"/>
      <c r="IVR32" s="447"/>
      <c r="IVS32" s="447"/>
      <c r="IVT32" s="447"/>
      <c r="IVU32" s="447"/>
      <c r="IVV32" s="447"/>
      <c r="IVW32" s="447"/>
      <c r="IVX32" s="447"/>
      <c r="IVY32" s="447"/>
      <c r="IVZ32" s="447"/>
      <c r="IWA32" s="447"/>
      <c r="IWB32" s="447"/>
      <c r="IWC32" s="447"/>
      <c r="IWD32" s="447"/>
      <c r="IWE32" s="447"/>
      <c r="IWF32" s="447"/>
      <c r="IWG32" s="447"/>
      <c r="IWH32" s="447"/>
      <c r="IWI32" s="447"/>
      <c r="IWJ32" s="447"/>
      <c r="IWK32" s="447"/>
      <c r="IWL32" s="447"/>
      <c r="IWM32" s="447"/>
      <c r="IWN32" s="447"/>
      <c r="IWO32" s="447"/>
      <c r="IWP32" s="447"/>
      <c r="IWQ32" s="447"/>
      <c r="IWR32" s="447"/>
      <c r="IWS32" s="447"/>
      <c r="IWT32" s="447"/>
      <c r="IWU32" s="447"/>
      <c r="IWV32" s="447"/>
      <c r="IWW32" s="447"/>
      <c r="IWX32" s="447"/>
      <c r="IWY32" s="447"/>
      <c r="IWZ32" s="447"/>
      <c r="IXA32" s="447"/>
      <c r="IXB32" s="447"/>
      <c r="IXC32" s="447"/>
      <c r="IXD32" s="447"/>
      <c r="IXE32" s="447"/>
      <c r="IXF32" s="447"/>
      <c r="IXG32" s="447"/>
      <c r="IXH32" s="447"/>
      <c r="IXI32" s="447"/>
      <c r="IXJ32" s="447"/>
      <c r="IXK32" s="447"/>
      <c r="IXL32" s="447"/>
      <c r="IXM32" s="447"/>
      <c r="IXN32" s="447"/>
      <c r="IXO32" s="447"/>
      <c r="IXP32" s="447"/>
      <c r="IXQ32" s="447"/>
      <c r="IXR32" s="447"/>
      <c r="IXS32" s="447"/>
      <c r="IXT32" s="447"/>
      <c r="IXU32" s="447"/>
      <c r="IXV32" s="447"/>
      <c r="IXW32" s="447"/>
      <c r="IXX32" s="447"/>
      <c r="IXY32" s="447"/>
      <c r="IXZ32" s="447"/>
      <c r="IYA32" s="447"/>
      <c r="IYB32" s="447"/>
      <c r="IYC32" s="447"/>
      <c r="IYD32" s="447"/>
      <c r="IYE32" s="447"/>
      <c r="IYF32" s="447"/>
      <c r="IYG32" s="447"/>
      <c r="IYH32" s="447"/>
      <c r="IYI32" s="447"/>
      <c r="IYJ32" s="447"/>
      <c r="IYK32" s="447"/>
      <c r="IYL32" s="447"/>
      <c r="IYM32" s="447"/>
      <c r="IYN32" s="447"/>
      <c r="IYO32" s="447"/>
      <c r="IYP32" s="447"/>
      <c r="IYQ32" s="447"/>
      <c r="IYR32" s="447"/>
      <c r="IYS32" s="447"/>
      <c r="IYT32" s="447"/>
      <c r="IYU32" s="447"/>
      <c r="IYV32" s="447"/>
      <c r="IYW32" s="447"/>
      <c r="IYX32" s="447"/>
      <c r="IYY32" s="447"/>
      <c r="IYZ32" s="447"/>
      <c r="IZA32" s="447"/>
      <c r="IZB32" s="447"/>
      <c r="IZC32" s="447"/>
      <c r="IZD32" s="447"/>
      <c r="IZE32" s="447"/>
      <c r="IZF32" s="447"/>
      <c r="IZG32" s="447"/>
      <c r="IZH32" s="447"/>
      <c r="IZI32" s="447"/>
      <c r="IZJ32" s="447"/>
      <c r="IZK32" s="447"/>
      <c r="IZL32" s="447"/>
      <c r="IZM32" s="447"/>
      <c r="IZN32" s="447"/>
      <c r="IZO32" s="447"/>
      <c r="IZP32" s="447"/>
      <c r="IZQ32" s="447"/>
      <c r="IZR32" s="447"/>
      <c r="IZS32" s="447"/>
      <c r="IZT32" s="447"/>
      <c r="IZU32" s="447"/>
      <c r="IZV32" s="447"/>
      <c r="IZW32" s="447"/>
      <c r="IZX32" s="447"/>
      <c r="IZY32" s="447"/>
      <c r="IZZ32" s="447"/>
      <c r="JAA32" s="447"/>
      <c r="JAB32" s="447"/>
      <c r="JAC32" s="447"/>
      <c r="JAD32" s="447"/>
      <c r="JAE32" s="447"/>
      <c r="JAF32" s="447"/>
      <c r="JAG32" s="447"/>
      <c r="JAH32" s="447"/>
      <c r="JAI32" s="447"/>
      <c r="JAJ32" s="447"/>
      <c r="JAK32" s="447"/>
      <c r="JAL32" s="447"/>
      <c r="JAM32" s="447"/>
      <c r="JAN32" s="447"/>
      <c r="JAO32" s="447"/>
      <c r="JAP32" s="447"/>
      <c r="JAQ32" s="447"/>
      <c r="JAR32" s="447"/>
      <c r="JAS32" s="447"/>
      <c r="JAT32" s="447"/>
      <c r="JAU32" s="447"/>
      <c r="JAV32" s="447"/>
      <c r="JAW32" s="447"/>
      <c r="JAX32" s="447"/>
      <c r="JAY32" s="447"/>
      <c r="JAZ32" s="447"/>
      <c r="JBA32" s="447"/>
      <c r="JBB32" s="447"/>
      <c r="JBC32" s="447"/>
      <c r="JBD32" s="447"/>
      <c r="JBE32" s="447"/>
      <c r="JBF32" s="447"/>
      <c r="JBG32" s="447"/>
      <c r="JBH32" s="447"/>
      <c r="JBI32" s="447"/>
      <c r="JBJ32" s="447"/>
      <c r="JBK32" s="447"/>
      <c r="JBL32" s="447"/>
      <c r="JBM32" s="447"/>
      <c r="JBN32" s="447"/>
      <c r="JBO32" s="447"/>
      <c r="JBP32" s="447"/>
      <c r="JBQ32" s="447"/>
      <c r="JBR32" s="447"/>
      <c r="JBS32" s="447"/>
      <c r="JBT32" s="447"/>
      <c r="JBU32" s="447"/>
      <c r="JBV32" s="447"/>
      <c r="JBW32" s="447"/>
      <c r="JBX32" s="447"/>
      <c r="JBY32" s="447"/>
      <c r="JBZ32" s="447"/>
      <c r="JCA32" s="447"/>
      <c r="JCB32" s="447"/>
      <c r="JCC32" s="447"/>
      <c r="JCD32" s="447"/>
      <c r="JCE32" s="447"/>
      <c r="JCF32" s="447"/>
      <c r="JCG32" s="447"/>
      <c r="JCH32" s="447"/>
      <c r="JCI32" s="447"/>
      <c r="JCJ32" s="447"/>
      <c r="JCK32" s="447"/>
      <c r="JCL32" s="447"/>
      <c r="JCM32" s="447"/>
      <c r="JCN32" s="447"/>
      <c r="JCO32" s="447"/>
      <c r="JCP32" s="447"/>
      <c r="JCQ32" s="447"/>
      <c r="JCR32" s="447"/>
      <c r="JCS32" s="447"/>
      <c r="JCT32" s="447"/>
      <c r="JCU32" s="447"/>
      <c r="JCV32" s="447"/>
      <c r="JCW32" s="447"/>
      <c r="JCX32" s="447"/>
      <c r="JCY32" s="447"/>
      <c r="JCZ32" s="447"/>
      <c r="JDA32" s="447"/>
      <c r="JDB32" s="447"/>
      <c r="JDC32" s="447"/>
      <c r="JDD32" s="447"/>
      <c r="JDE32" s="447"/>
      <c r="JDF32" s="447"/>
      <c r="JDG32" s="447"/>
      <c r="JDH32" s="447"/>
      <c r="JDI32" s="447"/>
      <c r="JDJ32" s="447"/>
      <c r="JDK32" s="447"/>
      <c r="JDL32" s="447"/>
      <c r="JDM32" s="447"/>
      <c r="JDN32" s="447"/>
      <c r="JDO32" s="447"/>
      <c r="JDP32" s="447"/>
      <c r="JDQ32" s="447"/>
      <c r="JDR32" s="447"/>
      <c r="JDS32" s="447"/>
      <c r="JDT32" s="447"/>
      <c r="JDU32" s="447"/>
      <c r="JDV32" s="447"/>
      <c r="JDW32" s="447"/>
      <c r="JDX32" s="447"/>
      <c r="JDY32" s="447"/>
      <c r="JDZ32" s="447"/>
      <c r="JEA32" s="447"/>
      <c r="JEB32" s="447"/>
      <c r="JEC32" s="447"/>
      <c r="JED32" s="447"/>
      <c r="JEE32" s="447"/>
      <c r="JEF32" s="447"/>
      <c r="JEG32" s="447"/>
      <c r="JEH32" s="447"/>
      <c r="JEI32" s="447"/>
      <c r="JEJ32" s="447"/>
      <c r="JEK32" s="447"/>
      <c r="JEL32" s="447"/>
      <c r="JEM32" s="447"/>
      <c r="JEN32" s="447"/>
      <c r="JEO32" s="447"/>
      <c r="JEP32" s="447"/>
      <c r="JEQ32" s="447"/>
      <c r="JER32" s="447"/>
      <c r="JES32" s="447"/>
      <c r="JET32" s="447"/>
      <c r="JEU32" s="447"/>
      <c r="JEV32" s="447"/>
      <c r="JEW32" s="447"/>
      <c r="JEX32" s="447"/>
      <c r="JEY32" s="447"/>
      <c r="JEZ32" s="447"/>
      <c r="JFA32" s="447"/>
      <c r="JFB32" s="447"/>
      <c r="JFC32" s="447"/>
      <c r="JFD32" s="447"/>
      <c r="JFE32" s="447"/>
      <c r="JFF32" s="447"/>
      <c r="JFG32" s="447"/>
      <c r="JFH32" s="447"/>
      <c r="JFI32" s="447"/>
      <c r="JFJ32" s="447"/>
      <c r="JFK32" s="447"/>
      <c r="JFL32" s="447"/>
      <c r="JFM32" s="447"/>
      <c r="JFN32" s="447"/>
      <c r="JFO32" s="447"/>
      <c r="JFP32" s="447"/>
      <c r="JFQ32" s="447"/>
      <c r="JFR32" s="447"/>
      <c r="JFS32" s="447"/>
      <c r="JFT32" s="447"/>
      <c r="JFU32" s="447"/>
      <c r="JFV32" s="447"/>
      <c r="JFW32" s="447"/>
      <c r="JFX32" s="447"/>
      <c r="JFY32" s="447"/>
      <c r="JFZ32" s="447"/>
      <c r="JGA32" s="447"/>
      <c r="JGB32" s="447"/>
      <c r="JGC32" s="447"/>
      <c r="JGD32" s="447"/>
      <c r="JGE32" s="447"/>
      <c r="JGF32" s="447"/>
      <c r="JGG32" s="447"/>
      <c r="JGH32" s="447"/>
      <c r="JGI32" s="447"/>
      <c r="JGJ32" s="447"/>
      <c r="JGK32" s="447"/>
      <c r="JGL32" s="447"/>
      <c r="JGM32" s="447"/>
      <c r="JGN32" s="447"/>
      <c r="JGO32" s="447"/>
      <c r="JGP32" s="447"/>
      <c r="JGQ32" s="447"/>
      <c r="JGR32" s="447"/>
      <c r="JGS32" s="447"/>
      <c r="JGT32" s="447"/>
      <c r="JGU32" s="447"/>
      <c r="JGV32" s="447"/>
      <c r="JGW32" s="447"/>
      <c r="JGX32" s="447"/>
      <c r="JGY32" s="447"/>
      <c r="JGZ32" s="447"/>
      <c r="JHA32" s="447"/>
      <c r="JHB32" s="447"/>
      <c r="JHC32" s="447"/>
      <c r="JHD32" s="447"/>
      <c r="JHE32" s="447"/>
      <c r="JHF32" s="447"/>
      <c r="JHG32" s="447"/>
      <c r="JHH32" s="447"/>
      <c r="JHI32" s="447"/>
      <c r="JHJ32" s="447"/>
      <c r="JHK32" s="447"/>
      <c r="JHL32" s="447"/>
      <c r="JHM32" s="447"/>
      <c r="JHN32" s="447"/>
      <c r="JHO32" s="447"/>
      <c r="JHP32" s="447"/>
      <c r="JHQ32" s="447"/>
      <c r="JHR32" s="447"/>
      <c r="JHS32" s="447"/>
      <c r="JHT32" s="447"/>
      <c r="JHU32" s="447"/>
      <c r="JHV32" s="447"/>
      <c r="JHW32" s="447"/>
      <c r="JHX32" s="447"/>
      <c r="JHY32" s="447"/>
      <c r="JHZ32" s="447"/>
      <c r="JIA32" s="447"/>
      <c r="JIB32" s="447"/>
      <c r="JIC32" s="447"/>
      <c r="JID32" s="447"/>
      <c r="JIE32" s="447"/>
      <c r="JIF32" s="447"/>
      <c r="JIG32" s="447"/>
      <c r="JIH32" s="447"/>
      <c r="JII32" s="447"/>
      <c r="JIJ32" s="447"/>
      <c r="JIK32" s="447"/>
      <c r="JIL32" s="447"/>
      <c r="JIM32" s="447"/>
      <c r="JIN32" s="447"/>
      <c r="JIO32" s="447"/>
      <c r="JIP32" s="447"/>
      <c r="JIQ32" s="447"/>
      <c r="JIR32" s="447"/>
      <c r="JIS32" s="447"/>
      <c r="JIT32" s="447"/>
      <c r="JIU32" s="447"/>
      <c r="JIV32" s="447"/>
      <c r="JIW32" s="447"/>
      <c r="JIX32" s="447"/>
      <c r="JIY32" s="447"/>
      <c r="JIZ32" s="447"/>
      <c r="JJA32" s="447"/>
      <c r="JJB32" s="447"/>
      <c r="JJC32" s="447"/>
      <c r="JJD32" s="447"/>
      <c r="JJE32" s="447"/>
      <c r="JJF32" s="447"/>
      <c r="JJG32" s="447"/>
      <c r="JJH32" s="447"/>
      <c r="JJI32" s="447"/>
      <c r="JJJ32" s="447"/>
      <c r="JJK32" s="447"/>
      <c r="JJL32" s="447"/>
      <c r="JJM32" s="447"/>
      <c r="JJN32" s="447"/>
      <c r="JJO32" s="447"/>
      <c r="JJP32" s="447"/>
      <c r="JJQ32" s="447"/>
      <c r="JJR32" s="447"/>
      <c r="JJS32" s="447"/>
      <c r="JJT32" s="447"/>
      <c r="JJU32" s="447"/>
      <c r="JJV32" s="447"/>
      <c r="JJW32" s="447"/>
      <c r="JJX32" s="447"/>
      <c r="JJY32" s="447"/>
      <c r="JJZ32" s="447"/>
      <c r="JKA32" s="447"/>
      <c r="JKB32" s="447"/>
      <c r="JKC32" s="447"/>
      <c r="JKD32" s="447"/>
      <c r="JKE32" s="447"/>
      <c r="JKF32" s="447"/>
      <c r="JKG32" s="447"/>
      <c r="JKH32" s="447"/>
      <c r="JKI32" s="447"/>
      <c r="JKJ32" s="447"/>
      <c r="JKK32" s="447"/>
      <c r="JKL32" s="447"/>
      <c r="JKM32" s="447"/>
      <c r="JKN32" s="447"/>
      <c r="JKO32" s="447"/>
      <c r="JKP32" s="447"/>
      <c r="JKQ32" s="447"/>
      <c r="JKR32" s="447"/>
      <c r="JKS32" s="447"/>
      <c r="JKT32" s="447"/>
      <c r="JKU32" s="447"/>
      <c r="JKV32" s="447"/>
      <c r="JKW32" s="447"/>
      <c r="JKX32" s="447"/>
      <c r="JKY32" s="447"/>
      <c r="JKZ32" s="447"/>
      <c r="JLA32" s="447"/>
      <c r="JLB32" s="447"/>
      <c r="JLC32" s="447"/>
      <c r="JLD32" s="447"/>
      <c r="JLE32" s="447"/>
      <c r="JLF32" s="447"/>
      <c r="JLG32" s="447"/>
      <c r="JLH32" s="447"/>
      <c r="JLI32" s="447"/>
      <c r="JLJ32" s="447"/>
      <c r="JLK32" s="447"/>
      <c r="JLL32" s="447"/>
      <c r="JLM32" s="447"/>
      <c r="JLN32" s="447"/>
      <c r="JLO32" s="447"/>
      <c r="JLP32" s="447"/>
      <c r="JLQ32" s="447"/>
      <c r="JLR32" s="447"/>
      <c r="JLS32" s="447"/>
      <c r="JLT32" s="447"/>
      <c r="JLU32" s="447"/>
      <c r="JLV32" s="447"/>
      <c r="JLW32" s="447"/>
      <c r="JLX32" s="447"/>
      <c r="JLY32" s="447"/>
      <c r="JLZ32" s="447"/>
      <c r="JMA32" s="447"/>
      <c r="JMB32" s="447"/>
      <c r="JMC32" s="447"/>
      <c r="JMD32" s="447"/>
      <c r="JME32" s="447"/>
      <c r="JMF32" s="447"/>
      <c r="JMG32" s="447"/>
      <c r="JMH32" s="447"/>
      <c r="JMI32" s="447"/>
      <c r="JMJ32" s="447"/>
      <c r="JMK32" s="447"/>
      <c r="JML32" s="447"/>
      <c r="JMM32" s="447"/>
      <c r="JMN32" s="447"/>
      <c r="JMO32" s="447"/>
      <c r="JMP32" s="447"/>
      <c r="JMQ32" s="447"/>
      <c r="JMR32" s="447"/>
      <c r="JMS32" s="447"/>
      <c r="JMT32" s="447"/>
      <c r="JMU32" s="447"/>
      <c r="JMV32" s="447"/>
      <c r="JMW32" s="447"/>
      <c r="JMX32" s="447"/>
      <c r="JMY32" s="447"/>
      <c r="JMZ32" s="447"/>
      <c r="JNA32" s="447"/>
      <c r="JNB32" s="447"/>
      <c r="JNC32" s="447"/>
      <c r="JND32" s="447"/>
      <c r="JNE32" s="447"/>
      <c r="JNF32" s="447"/>
      <c r="JNG32" s="447"/>
      <c r="JNH32" s="447"/>
      <c r="JNI32" s="447"/>
      <c r="JNJ32" s="447"/>
      <c r="JNK32" s="447"/>
      <c r="JNL32" s="447"/>
      <c r="JNM32" s="447"/>
      <c r="JNN32" s="447"/>
      <c r="JNO32" s="447"/>
      <c r="JNP32" s="447"/>
      <c r="JNQ32" s="447"/>
      <c r="JNR32" s="447"/>
      <c r="JNS32" s="447"/>
      <c r="JNT32" s="447"/>
      <c r="JNU32" s="447"/>
      <c r="JNV32" s="447"/>
      <c r="JNW32" s="447"/>
      <c r="JNX32" s="447"/>
      <c r="JNY32" s="447"/>
      <c r="JNZ32" s="447"/>
      <c r="JOA32" s="447"/>
      <c r="JOB32" s="447"/>
      <c r="JOC32" s="447"/>
      <c r="JOD32" s="447"/>
      <c r="JOE32" s="447"/>
      <c r="JOF32" s="447"/>
      <c r="JOG32" s="447"/>
      <c r="JOH32" s="447"/>
      <c r="JOI32" s="447"/>
      <c r="JOJ32" s="447"/>
      <c r="JOK32" s="447"/>
      <c r="JOL32" s="447"/>
      <c r="JOM32" s="447"/>
      <c r="JON32" s="447"/>
      <c r="JOO32" s="447"/>
      <c r="JOP32" s="447"/>
      <c r="JOQ32" s="447"/>
      <c r="JOR32" s="447"/>
      <c r="JOS32" s="447"/>
      <c r="JOT32" s="447"/>
      <c r="JOU32" s="447"/>
      <c r="JOV32" s="447"/>
      <c r="JOW32" s="447"/>
      <c r="JOX32" s="447"/>
      <c r="JOY32" s="447"/>
      <c r="JOZ32" s="447"/>
      <c r="JPA32" s="447"/>
      <c r="JPB32" s="447"/>
      <c r="JPC32" s="447"/>
      <c r="JPD32" s="447"/>
      <c r="JPE32" s="447"/>
      <c r="JPF32" s="447"/>
      <c r="JPG32" s="447"/>
      <c r="JPH32" s="447"/>
      <c r="JPI32" s="447"/>
      <c r="JPJ32" s="447"/>
      <c r="JPK32" s="447"/>
      <c r="JPL32" s="447"/>
      <c r="JPM32" s="447"/>
      <c r="JPN32" s="447"/>
      <c r="JPO32" s="447"/>
      <c r="JPP32" s="447"/>
      <c r="JPQ32" s="447"/>
      <c r="JPR32" s="447"/>
      <c r="JPS32" s="447"/>
      <c r="JPT32" s="447"/>
      <c r="JPU32" s="447"/>
      <c r="JPV32" s="447"/>
      <c r="JPW32" s="447"/>
      <c r="JPX32" s="447"/>
      <c r="JPY32" s="447"/>
      <c r="JPZ32" s="447"/>
      <c r="JQA32" s="447"/>
      <c r="JQB32" s="447"/>
      <c r="JQC32" s="447"/>
      <c r="JQD32" s="447"/>
      <c r="JQE32" s="447"/>
      <c r="JQF32" s="447"/>
      <c r="JQG32" s="447"/>
      <c r="JQH32" s="447"/>
      <c r="JQI32" s="447"/>
      <c r="JQJ32" s="447"/>
      <c r="JQK32" s="447"/>
      <c r="JQL32" s="447"/>
      <c r="JQM32" s="447"/>
      <c r="JQN32" s="447"/>
      <c r="JQO32" s="447"/>
      <c r="JQP32" s="447"/>
      <c r="JQQ32" s="447"/>
      <c r="JQR32" s="447"/>
      <c r="JQS32" s="447"/>
      <c r="JQT32" s="447"/>
      <c r="JQU32" s="447"/>
      <c r="JQV32" s="447"/>
      <c r="JQW32" s="447"/>
      <c r="JQX32" s="447"/>
      <c r="JQY32" s="447"/>
      <c r="JQZ32" s="447"/>
      <c r="JRA32" s="447"/>
      <c r="JRB32" s="447"/>
      <c r="JRC32" s="447"/>
      <c r="JRD32" s="447"/>
      <c r="JRE32" s="447"/>
      <c r="JRF32" s="447"/>
      <c r="JRG32" s="447"/>
      <c r="JRH32" s="447"/>
      <c r="JRI32" s="447"/>
      <c r="JRJ32" s="447"/>
      <c r="JRK32" s="447"/>
      <c r="JRL32" s="447"/>
      <c r="JRM32" s="447"/>
      <c r="JRN32" s="447"/>
      <c r="JRO32" s="447"/>
      <c r="JRP32" s="447"/>
      <c r="JRQ32" s="447"/>
      <c r="JRR32" s="447"/>
      <c r="JRS32" s="447"/>
      <c r="JRT32" s="447"/>
      <c r="JRU32" s="447"/>
      <c r="JRV32" s="447"/>
      <c r="JRW32" s="447"/>
      <c r="JRX32" s="447"/>
      <c r="JRY32" s="447"/>
      <c r="JRZ32" s="447"/>
      <c r="JSA32" s="447"/>
      <c r="JSB32" s="447"/>
      <c r="JSC32" s="447"/>
      <c r="JSD32" s="447"/>
      <c r="JSE32" s="447"/>
      <c r="JSF32" s="447"/>
      <c r="JSG32" s="447"/>
      <c r="JSH32" s="447"/>
      <c r="JSI32" s="447"/>
      <c r="JSJ32" s="447"/>
      <c r="JSK32" s="447"/>
      <c r="JSL32" s="447"/>
      <c r="JSM32" s="447"/>
      <c r="JSN32" s="447"/>
      <c r="JSO32" s="447"/>
      <c r="JSP32" s="447"/>
      <c r="JSQ32" s="447"/>
      <c r="JSR32" s="447"/>
      <c r="JSS32" s="447"/>
      <c r="JST32" s="447"/>
      <c r="JSU32" s="447"/>
      <c r="JSV32" s="447"/>
      <c r="JSW32" s="447"/>
      <c r="JSX32" s="447"/>
      <c r="JSY32" s="447"/>
      <c r="JSZ32" s="447"/>
      <c r="JTA32" s="447"/>
      <c r="JTB32" s="447"/>
      <c r="JTC32" s="447"/>
      <c r="JTD32" s="447"/>
      <c r="JTE32" s="447"/>
      <c r="JTF32" s="447"/>
      <c r="JTG32" s="447"/>
      <c r="JTH32" s="447"/>
      <c r="JTI32" s="447"/>
      <c r="JTJ32" s="447"/>
      <c r="JTK32" s="447"/>
      <c r="JTL32" s="447"/>
      <c r="JTM32" s="447"/>
      <c r="JTN32" s="447"/>
      <c r="JTO32" s="447"/>
      <c r="JTP32" s="447"/>
      <c r="JTQ32" s="447"/>
      <c r="JTR32" s="447"/>
      <c r="JTS32" s="447"/>
      <c r="JTT32" s="447"/>
      <c r="JTU32" s="447"/>
      <c r="JTV32" s="447"/>
      <c r="JTW32" s="447"/>
      <c r="JTX32" s="447"/>
      <c r="JTY32" s="447"/>
      <c r="JTZ32" s="447"/>
      <c r="JUA32" s="447"/>
      <c r="JUB32" s="447"/>
      <c r="JUC32" s="447"/>
      <c r="JUD32" s="447"/>
      <c r="JUE32" s="447"/>
      <c r="JUF32" s="447"/>
      <c r="JUG32" s="447"/>
      <c r="JUH32" s="447"/>
      <c r="JUI32" s="447"/>
      <c r="JUJ32" s="447"/>
      <c r="JUK32" s="447"/>
      <c r="JUL32" s="447"/>
      <c r="JUM32" s="447"/>
      <c r="JUN32" s="447"/>
      <c r="JUO32" s="447"/>
      <c r="JUP32" s="447"/>
      <c r="JUQ32" s="447"/>
      <c r="JUR32" s="447"/>
      <c r="JUS32" s="447"/>
      <c r="JUT32" s="447"/>
      <c r="JUU32" s="447"/>
      <c r="JUV32" s="447"/>
      <c r="JUW32" s="447"/>
      <c r="JUX32" s="447"/>
      <c r="JUY32" s="447"/>
      <c r="JUZ32" s="447"/>
      <c r="JVA32" s="447"/>
      <c r="JVB32" s="447"/>
      <c r="JVC32" s="447"/>
      <c r="JVD32" s="447"/>
      <c r="JVE32" s="447"/>
      <c r="JVF32" s="447"/>
      <c r="JVG32" s="447"/>
      <c r="JVH32" s="447"/>
      <c r="JVI32" s="447"/>
      <c r="JVJ32" s="447"/>
      <c r="JVK32" s="447"/>
      <c r="JVL32" s="447"/>
      <c r="JVM32" s="447"/>
      <c r="JVN32" s="447"/>
      <c r="JVO32" s="447"/>
      <c r="JVP32" s="447"/>
      <c r="JVQ32" s="447"/>
      <c r="JVR32" s="447"/>
      <c r="JVS32" s="447"/>
      <c r="JVT32" s="447"/>
      <c r="JVU32" s="447"/>
      <c r="JVV32" s="447"/>
      <c r="JVW32" s="447"/>
      <c r="JVX32" s="447"/>
      <c r="JVY32" s="447"/>
      <c r="JVZ32" s="447"/>
      <c r="JWA32" s="447"/>
      <c r="JWB32" s="447"/>
      <c r="JWC32" s="447"/>
      <c r="JWD32" s="447"/>
      <c r="JWE32" s="447"/>
      <c r="JWF32" s="447"/>
      <c r="JWG32" s="447"/>
      <c r="JWH32" s="447"/>
      <c r="JWI32" s="447"/>
      <c r="JWJ32" s="447"/>
      <c r="JWK32" s="447"/>
      <c r="JWL32" s="447"/>
      <c r="JWM32" s="447"/>
      <c r="JWN32" s="447"/>
      <c r="JWO32" s="447"/>
      <c r="JWP32" s="447"/>
      <c r="JWQ32" s="447"/>
      <c r="JWR32" s="447"/>
      <c r="JWS32" s="447"/>
      <c r="JWT32" s="447"/>
      <c r="JWU32" s="447"/>
      <c r="JWV32" s="447"/>
      <c r="JWW32" s="447"/>
      <c r="JWX32" s="447"/>
      <c r="JWY32" s="447"/>
      <c r="JWZ32" s="447"/>
      <c r="JXA32" s="447"/>
      <c r="JXB32" s="447"/>
      <c r="JXC32" s="447"/>
      <c r="JXD32" s="447"/>
      <c r="JXE32" s="447"/>
      <c r="JXF32" s="447"/>
      <c r="JXG32" s="447"/>
      <c r="JXH32" s="447"/>
      <c r="JXI32" s="447"/>
      <c r="JXJ32" s="447"/>
      <c r="JXK32" s="447"/>
      <c r="JXL32" s="447"/>
      <c r="JXM32" s="447"/>
      <c r="JXN32" s="447"/>
      <c r="JXO32" s="447"/>
      <c r="JXP32" s="447"/>
      <c r="JXQ32" s="447"/>
      <c r="JXR32" s="447"/>
      <c r="JXS32" s="447"/>
      <c r="JXT32" s="447"/>
      <c r="JXU32" s="447"/>
      <c r="JXV32" s="447"/>
      <c r="JXW32" s="447"/>
      <c r="JXX32" s="447"/>
      <c r="JXY32" s="447"/>
      <c r="JXZ32" s="447"/>
      <c r="JYA32" s="447"/>
      <c r="JYB32" s="447"/>
      <c r="JYC32" s="447"/>
      <c r="JYD32" s="447"/>
      <c r="JYE32" s="447"/>
      <c r="JYF32" s="447"/>
      <c r="JYG32" s="447"/>
      <c r="JYH32" s="447"/>
      <c r="JYI32" s="447"/>
      <c r="JYJ32" s="447"/>
      <c r="JYK32" s="447"/>
      <c r="JYL32" s="447"/>
      <c r="JYM32" s="447"/>
      <c r="JYN32" s="447"/>
      <c r="JYO32" s="447"/>
      <c r="JYP32" s="447"/>
      <c r="JYQ32" s="447"/>
      <c r="JYR32" s="447"/>
      <c r="JYS32" s="447"/>
      <c r="JYT32" s="447"/>
      <c r="JYU32" s="447"/>
      <c r="JYV32" s="447"/>
      <c r="JYW32" s="447"/>
      <c r="JYX32" s="447"/>
      <c r="JYY32" s="447"/>
      <c r="JYZ32" s="447"/>
      <c r="JZA32" s="447"/>
      <c r="JZB32" s="447"/>
      <c r="JZC32" s="447"/>
      <c r="JZD32" s="447"/>
      <c r="JZE32" s="447"/>
      <c r="JZF32" s="447"/>
      <c r="JZG32" s="447"/>
      <c r="JZH32" s="447"/>
      <c r="JZI32" s="447"/>
      <c r="JZJ32" s="447"/>
      <c r="JZK32" s="447"/>
      <c r="JZL32" s="447"/>
      <c r="JZM32" s="447"/>
      <c r="JZN32" s="447"/>
      <c r="JZO32" s="447"/>
      <c r="JZP32" s="447"/>
      <c r="JZQ32" s="447"/>
      <c r="JZR32" s="447"/>
      <c r="JZS32" s="447"/>
      <c r="JZT32" s="447"/>
      <c r="JZU32" s="447"/>
      <c r="JZV32" s="447"/>
      <c r="JZW32" s="447"/>
      <c r="JZX32" s="447"/>
      <c r="JZY32" s="447"/>
      <c r="JZZ32" s="447"/>
      <c r="KAA32" s="447"/>
      <c r="KAB32" s="447"/>
      <c r="KAC32" s="447"/>
      <c r="KAD32" s="447"/>
      <c r="KAE32" s="447"/>
      <c r="KAF32" s="447"/>
      <c r="KAG32" s="447"/>
      <c r="KAH32" s="447"/>
      <c r="KAI32" s="447"/>
      <c r="KAJ32" s="447"/>
      <c r="KAK32" s="447"/>
      <c r="KAL32" s="447"/>
      <c r="KAM32" s="447"/>
      <c r="KAN32" s="447"/>
      <c r="KAO32" s="447"/>
      <c r="KAP32" s="447"/>
      <c r="KAQ32" s="447"/>
      <c r="KAR32" s="447"/>
      <c r="KAS32" s="447"/>
      <c r="KAT32" s="447"/>
      <c r="KAU32" s="447"/>
      <c r="KAV32" s="447"/>
      <c r="KAW32" s="447"/>
      <c r="KAX32" s="447"/>
      <c r="KAY32" s="447"/>
      <c r="KAZ32" s="447"/>
      <c r="KBA32" s="447"/>
      <c r="KBB32" s="447"/>
      <c r="KBC32" s="447"/>
      <c r="KBD32" s="447"/>
      <c r="KBE32" s="447"/>
      <c r="KBF32" s="447"/>
      <c r="KBG32" s="447"/>
      <c r="KBH32" s="447"/>
      <c r="KBI32" s="447"/>
      <c r="KBJ32" s="447"/>
      <c r="KBK32" s="447"/>
      <c r="KBL32" s="447"/>
      <c r="KBM32" s="447"/>
      <c r="KBN32" s="447"/>
      <c r="KBO32" s="447"/>
      <c r="KBP32" s="447"/>
      <c r="KBQ32" s="447"/>
      <c r="KBR32" s="447"/>
      <c r="KBS32" s="447"/>
      <c r="KBT32" s="447"/>
      <c r="KBU32" s="447"/>
      <c r="KBV32" s="447"/>
      <c r="KBW32" s="447"/>
      <c r="KBX32" s="447"/>
      <c r="KBY32" s="447"/>
      <c r="KBZ32" s="447"/>
      <c r="KCA32" s="447"/>
      <c r="KCB32" s="447"/>
      <c r="KCC32" s="447"/>
      <c r="KCD32" s="447"/>
      <c r="KCE32" s="447"/>
      <c r="KCF32" s="447"/>
      <c r="KCG32" s="447"/>
      <c r="KCH32" s="447"/>
      <c r="KCI32" s="447"/>
      <c r="KCJ32" s="447"/>
      <c r="KCK32" s="447"/>
      <c r="KCL32" s="447"/>
      <c r="KCM32" s="447"/>
      <c r="KCN32" s="447"/>
      <c r="KCO32" s="447"/>
      <c r="KCP32" s="447"/>
      <c r="KCQ32" s="447"/>
      <c r="KCR32" s="447"/>
      <c r="KCS32" s="447"/>
      <c r="KCT32" s="447"/>
      <c r="KCU32" s="447"/>
      <c r="KCV32" s="447"/>
      <c r="KCW32" s="447"/>
      <c r="KCX32" s="447"/>
      <c r="KCY32" s="447"/>
      <c r="KCZ32" s="447"/>
      <c r="KDA32" s="447"/>
      <c r="KDB32" s="447"/>
      <c r="KDC32" s="447"/>
      <c r="KDD32" s="447"/>
      <c r="KDE32" s="447"/>
      <c r="KDF32" s="447"/>
      <c r="KDG32" s="447"/>
      <c r="KDH32" s="447"/>
      <c r="KDI32" s="447"/>
      <c r="KDJ32" s="447"/>
      <c r="KDK32" s="447"/>
      <c r="KDL32" s="447"/>
      <c r="KDM32" s="447"/>
      <c r="KDN32" s="447"/>
      <c r="KDO32" s="447"/>
      <c r="KDP32" s="447"/>
      <c r="KDQ32" s="447"/>
      <c r="KDR32" s="447"/>
      <c r="KDS32" s="447"/>
      <c r="KDT32" s="447"/>
      <c r="KDU32" s="447"/>
      <c r="KDV32" s="447"/>
      <c r="KDW32" s="447"/>
      <c r="KDX32" s="447"/>
      <c r="KDY32" s="447"/>
      <c r="KDZ32" s="447"/>
      <c r="KEA32" s="447"/>
      <c r="KEB32" s="447"/>
      <c r="KEC32" s="447"/>
      <c r="KED32" s="447"/>
      <c r="KEE32" s="447"/>
      <c r="KEF32" s="447"/>
      <c r="KEG32" s="447"/>
      <c r="KEH32" s="447"/>
      <c r="KEI32" s="447"/>
      <c r="KEJ32" s="447"/>
      <c r="KEK32" s="447"/>
      <c r="KEL32" s="447"/>
      <c r="KEM32" s="447"/>
      <c r="KEN32" s="447"/>
      <c r="KEO32" s="447"/>
      <c r="KEP32" s="447"/>
      <c r="KEQ32" s="447"/>
      <c r="KER32" s="447"/>
      <c r="KES32" s="447"/>
      <c r="KET32" s="447"/>
      <c r="KEU32" s="447"/>
      <c r="KEV32" s="447"/>
      <c r="KEW32" s="447"/>
      <c r="KEX32" s="447"/>
      <c r="KEY32" s="447"/>
      <c r="KEZ32" s="447"/>
      <c r="KFA32" s="447"/>
      <c r="KFB32" s="447"/>
      <c r="KFC32" s="447"/>
      <c r="KFD32" s="447"/>
      <c r="KFE32" s="447"/>
      <c r="KFF32" s="447"/>
      <c r="KFG32" s="447"/>
      <c r="KFH32" s="447"/>
      <c r="KFI32" s="447"/>
      <c r="KFJ32" s="447"/>
      <c r="KFK32" s="447"/>
      <c r="KFL32" s="447"/>
      <c r="KFM32" s="447"/>
      <c r="KFN32" s="447"/>
      <c r="KFO32" s="447"/>
      <c r="KFP32" s="447"/>
      <c r="KFQ32" s="447"/>
      <c r="KFR32" s="447"/>
      <c r="KFS32" s="447"/>
      <c r="KFT32" s="447"/>
      <c r="KFU32" s="447"/>
      <c r="KFV32" s="447"/>
      <c r="KFW32" s="447"/>
      <c r="KFX32" s="447"/>
      <c r="KFY32" s="447"/>
      <c r="KFZ32" s="447"/>
      <c r="KGA32" s="447"/>
      <c r="KGB32" s="447"/>
      <c r="KGC32" s="447"/>
      <c r="KGD32" s="447"/>
      <c r="KGE32" s="447"/>
      <c r="KGF32" s="447"/>
      <c r="KGG32" s="447"/>
      <c r="KGH32" s="447"/>
      <c r="KGI32" s="447"/>
      <c r="KGJ32" s="447"/>
      <c r="KGK32" s="447"/>
      <c r="KGL32" s="447"/>
      <c r="KGM32" s="447"/>
      <c r="KGN32" s="447"/>
      <c r="KGO32" s="447"/>
      <c r="KGP32" s="447"/>
      <c r="KGQ32" s="447"/>
      <c r="KGR32" s="447"/>
      <c r="KGS32" s="447"/>
      <c r="KGT32" s="447"/>
      <c r="KGU32" s="447"/>
      <c r="KGV32" s="447"/>
      <c r="KGW32" s="447"/>
      <c r="KGX32" s="447"/>
      <c r="KGY32" s="447"/>
      <c r="KGZ32" s="447"/>
      <c r="KHA32" s="447"/>
      <c r="KHB32" s="447"/>
      <c r="KHC32" s="447"/>
      <c r="KHD32" s="447"/>
      <c r="KHE32" s="447"/>
      <c r="KHF32" s="447"/>
      <c r="KHG32" s="447"/>
      <c r="KHH32" s="447"/>
      <c r="KHI32" s="447"/>
      <c r="KHJ32" s="447"/>
      <c r="KHK32" s="447"/>
      <c r="KHL32" s="447"/>
      <c r="KHM32" s="447"/>
      <c r="KHN32" s="447"/>
      <c r="KHO32" s="447"/>
      <c r="KHP32" s="447"/>
      <c r="KHQ32" s="447"/>
      <c r="KHR32" s="447"/>
      <c r="KHS32" s="447"/>
      <c r="KHT32" s="447"/>
      <c r="KHU32" s="447"/>
      <c r="KHV32" s="447"/>
      <c r="KHW32" s="447"/>
      <c r="KHX32" s="447"/>
      <c r="KHY32" s="447"/>
      <c r="KHZ32" s="447"/>
      <c r="KIA32" s="447"/>
      <c r="KIB32" s="447"/>
      <c r="KIC32" s="447"/>
      <c r="KID32" s="447"/>
      <c r="KIE32" s="447"/>
      <c r="KIF32" s="447"/>
      <c r="KIG32" s="447"/>
      <c r="KIH32" s="447"/>
      <c r="KII32" s="447"/>
      <c r="KIJ32" s="447"/>
      <c r="KIK32" s="447"/>
      <c r="KIL32" s="447"/>
      <c r="KIM32" s="447"/>
      <c r="KIN32" s="447"/>
      <c r="KIO32" s="447"/>
      <c r="KIP32" s="447"/>
      <c r="KIQ32" s="447"/>
      <c r="KIR32" s="447"/>
      <c r="KIS32" s="447"/>
      <c r="KIT32" s="447"/>
      <c r="KIU32" s="447"/>
      <c r="KIV32" s="447"/>
      <c r="KIW32" s="447"/>
      <c r="KIX32" s="447"/>
      <c r="KIY32" s="447"/>
      <c r="KIZ32" s="447"/>
      <c r="KJA32" s="447"/>
      <c r="KJB32" s="447"/>
      <c r="KJC32" s="447"/>
      <c r="KJD32" s="447"/>
      <c r="KJE32" s="447"/>
      <c r="KJF32" s="447"/>
      <c r="KJG32" s="447"/>
      <c r="KJH32" s="447"/>
      <c r="KJI32" s="447"/>
      <c r="KJJ32" s="447"/>
      <c r="KJK32" s="447"/>
      <c r="KJL32" s="447"/>
      <c r="KJM32" s="447"/>
      <c r="KJN32" s="447"/>
      <c r="KJO32" s="447"/>
      <c r="KJP32" s="447"/>
      <c r="KJQ32" s="447"/>
      <c r="KJR32" s="447"/>
      <c r="KJS32" s="447"/>
      <c r="KJT32" s="447"/>
      <c r="KJU32" s="447"/>
      <c r="KJV32" s="447"/>
      <c r="KJW32" s="447"/>
      <c r="KJX32" s="447"/>
      <c r="KJY32" s="447"/>
      <c r="KJZ32" s="447"/>
      <c r="KKA32" s="447"/>
      <c r="KKB32" s="447"/>
      <c r="KKC32" s="447"/>
      <c r="KKD32" s="447"/>
      <c r="KKE32" s="447"/>
      <c r="KKF32" s="447"/>
      <c r="KKG32" s="447"/>
      <c r="KKH32" s="447"/>
      <c r="KKI32" s="447"/>
      <c r="KKJ32" s="447"/>
      <c r="KKK32" s="447"/>
      <c r="KKL32" s="447"/>
      <c r="KKM32" s="447"/>
      <c r="KKN32" s="447"/>
      <c r="KKO32" s="447"/>
      <c r="KKP32" s="447"/>
      <c r="KKQ32" s="447"/>
      <c r="KKR32" s="447"/>
      <c r="KKS32" s="447"/>
      <c r="KKT32" s="447"/>
      <c r="KKU32" s="447"/>
      <c r="KKV32" s="447"/>
      <c r="KKW32" s="447"/>
      <c r="KKX32" s="447"/>
      <c r="KKY32" s="447"/>
      <c r="KKZ32" s="447"/>
      <c r="KLA32" s="447"/>
      <c r="KLB32" s="447"/>
      <c r="KLC32" s="447"/>
      <c r="KLD32" s="447"/>
      <c r="KLE32" s="447"/>
      <c r="KLF32" s="447"/>
      <c r="KLG32" s="447"/>
      <c r="KLH32" s="447"/>
      <c r="KLI32" s="447"/>
      <c r="KLJ32" s="447"/>
      <c r="KLK32" s="447"/>
      <c r="KLL32" s="447"/>
      <c r="KLM32" s="447"/>
      <c r="KLN32" s="447"/>
      <c r="KLO32" s="447"/>
      <c r="KLP32" s="447"/>
      <c r="KLQ32" s="447"/>
      <c r="KLR32" s="447"/>
      <c r="KLS32" s="447"/>
      <c r="KLT32" s="447"/>
      <c r="KLU32" s="447"/>
      <c r="KLV32" s="447"/>
      <c r="KLW32" s="447"/>
      <c r="KLX32" s="447"/>
      <c r="KLY32" s="447"/>
      <c r="KLZ32" s="447"/>
      <c r="KMA32" s="447"/>
      <c r="KMB32" s="447"/>
      <c r="KMC32" s="447"/>
      <c r="KMD32" s="447"/>
      <c r="KME32" s="447"/>
      <c r="KMF32" s="447"/>
      <c r="KMG32" s="447"/>
      <c r="KMH32" s="447"/>
      <c r="KMI32" s="447"/>
      <c r="KMJ32" s="447"/>
      <c r="KMK32" s="447"/>
      <c r="KML32" s="447"/>
      <c r="KMM32" s="447"/>
      <c r="KMN32" s="447"/>
      <c r="KMO32" s="447"/>
      <c r="KMP32" s="447"/>
      <c r="KMQ32" s="447"/>
      <c r="KMR32" s="447"/>
      <c r="KMS32" s="447"/>
      <c r="KMT32" s="447"/>
      <c r="KMU32" s="447"/>
      <c r="KMV32" s="447"/>
      <c r="KMW32" s="447"/>
      <c r="KMX32" s="447"/>
      <c r="KMY32" s="447"/>
      <c r="KMZ32" s="447"/>
      <c r="KNA32" s="447"/>
      <c r="KNB32" s="447"/>
      <c r="KNC32" s="447"/>
      <c r="KND32" s="447"/>
      <c r="KNE32" s="447"/>
      <c r="KNF32" s="447"/>
      <c r="KNG32" s="447"/>
      <c r="KNH32" s="447"/>
      <c r="KNI32" s="447"/>
      <c r="KNJ32" s="447"/>
      <c r="KNK32" s="447"/>
      <c r="KNL32" s="447"/>
      <c r="KNM32" s="447"/>
      <c r="KNN32" s="447"/>
      <c r="KNO32" s="447"/>
      <c r="KNP32" s="447"/>
      <c r="KNQ32" s="447"/>
      <c r="KNR32" s="447"/>
      <c r="KNS32" s="447"/>
      <c r="KNT32" s="447"/>
      <c r="KNU32" s="447"/>
      <c r="KNV32" s="447"/>
      <c r="KNW32" s="447"/>
      <c r="KNX32" s="447"/>
      <c r="KNY32" s="447"/>
      <c r="KNZ32" s="447"/>
      <c r="KOA32" s="447"/>
      <c r="KOB32" s="447"/>
      <c r="KOC32" s="447"/>
      <c r="KOD32" s="447"/>
      <c r="KOE32" s="447"/>
      <c r="KOF32" s="447"/>
      <c r="KOG32" s="447"/>
      <c r="KOH32" s="447"/>
      <c r="KOI32" s="447"/>
      <c r="KOJ32" s="447"/>
      <c r="KOK32" s="447"/>
      <c r="KOL32" s="447"/>
      <c r="KOM32" s="447"/>
      <c r="KON32" s="447"/>
      <c r="KOO32" s="447"/>
      <c r="KOP32" s="447"/>
      <c r="KOQ32" s="447"/>
      <c r="KOR32" s="447"/>
      <c r="KOS32" s="447"/>
      <c r="KOT32" s="447"/>
      <c r="KOU32" s="447"/>
      <c r="KOV32" s="447"/>
      <c r="KOW32" s="447"/>
      <c r="KOX32" s="447"/>
      <c r="KOY32" s="447"/>
      <c r="KOZ32" s="447"/>
      <c r="KPA32" s="447"/>
      <c r="KPB32" s="447"/>
      <c r="KPC32" s="447"/>
      <c r="KPD32" s="447"/>
      <c r="KPE32" s="447"/>
      <c r="KPF32" s="447"/>
      <c r="KPG32" s="447"/>
      <c r="KPH32" s="447"/>
      <c r="KPI32" s="447"/>
      <c r="KPJ32" s="447"/>
      <c r="KPK32" s="447"/>
      <c r="KPL32" s="447"/>
      <c r="KPM32" s="447"/>
      <c r="KPN32" s="447"/>
      <c r="KPO32" s="447"/>
      <c r="KPP32" s="447"/>
      <c r="KPQ32" s="447"/>
      <c r="KPR32" s="447"/>
      <c r="KPS32" s="447"/>
      <c r="KPT32" s="447"/>
      <c r="KPU32" s="447"/>
      <c r="KPV32" s="447"/>
      <c r="KPW32" s="447"/>
      <c r="KPX32" s="447"/>
      <c r="KPY32" s="447"/>
      <c r="KPZ32" s="447"/>
      <c r="KQA32" s="447"/>
      <c r="KQB32" s="447"/>
      <c r="KQC32" s="447"/>
      <c r="KQD32" s="447"/>
      <c r="KQE32" s="447"/>
      <c r="KQF32" s="447"/>
      <c r="KQG32" s="447"/>
      <c r="KQH32" s="447"/>
      <c r="KQI32" s="447"/>
      <c r="KQJ32" s="447"/>
      <c r="KQK32" s="447"/>
      <c r="KQL32" s="447"/>
      <c r="KQM32" s="447"/>
      <c r="KQN32" s="447"/>
      <c r="KQO32" s="447"/>
      <c r="KQP32" s="447"/>
      <c r="KQQ32" s="447"/>
      <c r="KQR32" s="447"/>
      <c r="KQS32" s="447"/>
      <c r="KQT32" s="447"/>
      <c r="KQU32" s="447"/>
      <c r="KQV32" s="447"/>
      <c r="KQW32" s="447"/>
      <c r="KQX32" s="447"/>
      <c r="KQY32" s="447"/>
      <c r="KQZ32" s="447"/>
      <c r="KRA32" s="447"/>
      <c r="KRB32" s="447"/>
      <c r="KRC32" s="447"/>
      <c r="KRD32" s="447"/>
      <c r="KRE32" s="447"/>
      <c r="KRF32" s="447"/>
      <c r="KRG32" s="447"/>
      <c r="KRH32" s="447"/>
      <c r="KRI32" s="447"/>
      <c r="KRJ32" s="447"/>
      <c r="KRK32" s="447"/>
      <c r="KRL32" s="447"/>
      <c r="KRM32" s="447"/>
      <c r="KRN32" s="447"/>
      <c r="KRO32" s="447"/>
      <c r="KRP32" s="447"/>
      <c r="KRQ32" s="447"/>
      <c r="KRR32" s="447"/>
      <c r="KRS32" s="447"/>
      <c r="KRT32" s="447"/>
      <c r="KRU32" s="447"/>
      <c r="KRV32" s="447"/>
      <c r="KRW32" s="447"/>
      <c r="KRX32" s="447"/>
      <c r="KRY32" s="447"/>
      <c r="KRZ32" s="447"/>
      <c r="KSA32" s="447"/>
      <c r="KSB32" s="447"/>
      <c r="KSC32" s="447"/>
      <c r="KSD32" s="447"/>
      <c r="KSE32" s="447"/>
      <c r="KSF32" s="447"/>
      <c r="KSG32" s="447"/>
      <c r="KSH32" s="447"/>
      <c r="KSI32" s="447"/>
      <c r="KSJ32" s="447"/>
      <c r="KSK32" s="447"/>
      <c r="KSL32" s="447"/>
      <c r="KSM32" s="447"/>
      <c r="KSN32" s="447"/>
      <c r="KSO32" s="447"/>
      <c r="KSP32" s="447"/>
      <c r="KSQ32" s="447"/>
      <c r="KSR32" s="447"/>
      <c r="KSS32" s="447"/>
      <c r="KST32" s="447"/>
      <c r="KSU32" s="447"/>
      <c r="KSV32" s="447"/>
      <c r="KSW32" s="447"/>
      <c r="KSX32" s="447"/>
      <c r="KSY32" s="447"/>
      <c r="KSZ32" s="447"/>
      <c r="KTA32" s="447"/>
      <c r="KTB32" s="447"/>
      <c r="KTC32" s="447"/>
      <c r="KTD32" s="447"/>
      <c r="KTE32" s="447"/>
      <c r="KTF32" s="447"/>
      <c r="KTG32" s="447"/>
      <c r="KTH32" s="447"/>
      <c r="KTI32" s="447"/>
      <c r="KTJ32" s="447"/>
      <c r="KTK32" s="447"/>
      <c r="KTL32" s="447"/>
      <c r="KTM32" s="447"/>
      <c r="KTN32" s="447"/>
      <c r="KTO32" s="447"/>
      <c r="KTP32" s="447"/>
      <c r="KTQ32" s="447"/>
      <c r="KTR32" s="447"/>
      <c r="KTS32" s="447"/>
      <c r="KTT32" s="447"/>
      <c r="KTU32" s="447"/>
      <c r="KTV32" s="447"/>
      <c r="KTW32" s="447"/>
      <c r="KTX32" s="447"/>
      <c r="KTY32" s="447"/>
      <c r="KTZ32" s="447"/>
      <c r="KUA32" s="447"/>
      <c r="KUB32" s="447"/>
      <c r="KUC32" s="447"/>
      <c r="KUD32" s="447"/>
      <c r="KUE32" s="447"/>
      <c r="KUF32" s="447"/>
      <c r="KUG32" s="447"/>
      <c r="KUH32" s="447"/>
      <c r="KUI32" s="447"/>
      <c r="KUJ32" s="447"/>
      <c r="KUK32" s="447"/>
      <c r="KUL32" s="447"/>
      <c r="KUM32" s="447"/>
      <c r="KUN32" s="447"/>
      <c r="KUO32" s="447"/>
      <c r="KUP32" s="447"/>
      <c r="KUQ32" s="447"/>
      <c r="KUR32" s="447"/>
      <c r="KUS32" s="447"/>
      <c r="KUT32" s="447"/>
      <c r="KUU32" s="447"/>
      <c r="KUV32" s="447"/>
      <c r="KUW32" s="447"/>
      <c r="KUX32" s="447"/>
      <c r="KUY32" s="447"/>
      <c r="KUZ32" s="447"/>
      <c r="KVA32" s="447"/>
      <c r="KVB32" s="447"/>
      <c r="KVC32" s="447"/>
      <c r="KVD32" s="447"/>
      <c r="KVE32" s="447"/>
      <c r="KVF32" s="447"/>
      <c r="KVG32" s="447"/>
      <c r="KVH32" s="447"/>
      <c r="KVI32" s="447"/>
      <c r="KVJ32" s="447"/>
      <c r="KVK32" s="447"/>
      <c r="KVL32" s="447"/>
      <c r="KVM32" s="447"/>
      <c r="KVN32" s="447"/>
      <c r="KVO32" s="447"/>
      <c r="KVP32" s="447"/>
      <c r="KVQ32" s="447"/>
      <c r="KVR32" s="447"/>
      <c r="KVS32" s="447"/>
      <c r="KVT32" s="447"/>
      <c r="KVU32" s="447"/>
      <c r="KVV32" s="447"/>
      <c r="KVW32" s="447"/>
      <c r="KVX32" s="447"/>
      <c r="KVY32" s="447"/>
      <c r="KVZ32" s="447"/>
      <c r="KWA32" s="447"/>
      <c r="KWB32" s="447"/>
      <c r="KWC32" s="447"/>
      <c r="KWD32" s="447"/>
      <c r="KWE32" s="447"/>
      <c r="KWF32" s="447"/>
      <c r="KWG32" s="447"/>
      <c r="KWH32" s="447"/>
      <c r="KWI32" s="447"/>
      <c r="KWJ32" s="447"/>
      <c r="KWK32" s="447"/>
      <c r="KWL32" s="447"/>
      <c r="KWM32" s="447"/>
      <c r="KWN32" s="447"/>
      <c r="KWO32" s="447"/>
      <c r="KWP32" s="447"/>
      <c r="KWQ32" s="447"/>
      <c r="KWR32" s="447"/>
      <c r="KWS32" s="447"/>
      <c r="KWT32" s="447"/>
      <c r="KWU32" s="447"/>
      <c r="KWV32" s="447"/>
      <c r="KWW32" s="447"/>
      <c r="KWX32" s="447"/>
      <c r="KWY32" s="447"/>
      <c r="KWZ32" s="447"/>
      <c r="KXA32" s="447"/>
      <c r="KXB32" s="447"/>
      <c r="KXC32" s="447"/>
      <c r="KXD32" s="447"/>
      <c r="KXE32" s="447"/>
      <c r="KXF32" s="447"/>
      <c r="KXG32" s="447"/>
      <c r="KXH32" s="447"/>
      <c r="KXI32" s="447"/>
      <c r="KXJ32" s="447"/>
      <c r="KXK32" s="447"/>
      <c r="KXL32" s="447"/>
      <c r="KXM32" s="447"/>
      <c r="KXN32" s="447"/>
      <c r="KXO32" s="447"/>
      <c r="KXP32" s="447"/>
      <c r="KXQ32" s="447"/>
      <c r="KXR32" s="447"/>
      <c r="KXS32" s="447"/>
      <c r="KXT32" s="447"/>
      <c r="KXU32" s="447"/>
      <c r="KXV32" s="447"/>
      <c r="KXW32" s="447"/>
      <c r="KXX32" s="447"/>
      <c r="KXY32" s="447"/>
      <c r="KXZ32" s="447"/>
      <c r="KYA32" s="447"/>
      <c r="KYB32" s="447"/>
      <c r="KYC32" s="447"/>
      <c r="KYD32" s="447"/>
      <c r="KYE32" s="447"/>
      <c r="KYF32" s="447"/>
      <c r="KYG32" s="447"/>
      <c r="KYH32" s="447"/>
      <c r="KYI32" s="447"/>
      <c r="KYJ32" s="447"/>
      <c r="KYK32" s="447"/>
      <c r="KYL32" s="447"/>
      <c r="KYM32" s="447"/>
      <c r="KYN32" s="447"/>
      <c r="KYO32" s="447"/>
      <c r="KYP32" s="447"/>
      <c r="KYQ32" s="447"/>
      <c r="KYR32" s="447"/>
      <c r="KYS32" s="447"/>
      <c r="KYT32" s="447"/>
      <c r="KYU32" s="447"/>
      <c r="KYV32" s="447"/>
      <c r="KYW32" s="447"/>
      <c r="KYX32" s="447"/>
      <c r="KYY32" s="447"/>
      <c r="KYZ32" s="447"/>
      <c r="KZA32" s="447"/>
      <c r="KZB32" s="447"/>
      <c r="KZC32" s="447"/>
      <c r="KZD32" s="447"/>
      <c r="KZE32" s="447"/>
      <c r="KZF32" s="447"/>
      <c r="KZG32" s="447"/>
      <c r="KZH32" s="447"/>
      <c r="KZI32" s="447"/>
      <c r="KZJ32" s="447"/>
      <c r="KZK32" s="447"/>
      <c r="KZL32" s="447"/>
      <c r="KZM32" s="447"/>
      <c r="KZN32" s="447"/>
      <c r="KZO32" s="447"/>
      <c r="KZP32" s="447"/>
      <c r="KZQ32" s="447"/>
      <c r="KZR32" s="447"/>
      <c r="KZS32" s="447"/>
      <c r="KZT32" s="447"/>
      <c r="KZU32" s="447"/>
      <c r="KZV32" s="447"/>
      <c r="KZW32" s="447"/>
      <c r="KZX32" s="447"/>
      <c r="KZY32" s="447"/>
      <c r="KZZ32" s="447"/>
      <c r="LAA32" s="447"/>
      <c r="LAB32" s="447"/>
      <c r="LAC32" s="447"/>
      <c r="LAD32" s="447"/>
      <c r="LAE32" s="447"/>
      <c r="LAF32" s="447"/>
      <c r="LAG32" s="447"/>
      <c r="LAH32" s="447"/>
      <c r="LAI32" s="447"/>
      <c r="LAJ32" s="447"/>
      <c r="LAK32" s="447"/>
      <c r="LAL32" s="447"/>
      <c r="LAM32" s="447"/>
      <c r="LAN32" s="447"/>
      <c r="LAO32" s="447"/>
      <c r="LAP32" s="447"/>
      <c r="LAQ32" s="447"/>
      <c r="LAR32" s="447"/>
      <c r="LAS32" s="447"/>
      <c r="LAT32" s="447"/>
      <c r="LAU32" s="447"/>
      <c r="LAV32" s="447"/>
      <c r="LAW32" s="447"/>
      <c r="LAX32" s="447"/>
      <c r="LAY32" s="447"/>
      <c r="LAZ32" s="447"/>
      <c r="LBA32" s="447"/>
      <c r="LBB32" s="447"/>
      <c r="LBC32" s="447"/>
      <c r="LBD32" s="447"/>
      <c r="LBE32" s="447"/>
      <c r="LBF32" s="447"/>
      <c r="LBG32" s="447"/>
      <c r="LBH32" s="447"/>
      <c r="LBI32" s="447"/>
      <c r="LBJ32" s="447"/>
      <c r="LBK32" s="447"/>
      <c r="LBL32" s="447"/>
      <c r="LBM32" s="447"/>
      <c r="LBN32" s="447"/>
      <c r="LBO32" s="447"/>
      <c r="LBP32" s="447"/>
      <c r="LBQ32" s="447"/>
      <c r="LBR32" s="447"/>
      <c r="LBS32" s="447"/>
      <c r="LBT32" s="447"/>
      <c r="LBU32" s="447"/>
      <c r="LBV32" s="447"/>
      <c r="LBW32" s="447"/>
      <c r="LBX32" s="447"/>
      <c r="LBY32" s="447"/>
      <c r="LBZ32" s="447"/>
      <c r="LCA32" s="447"/>
      <c r="LCB32" s="447"/>
      <c r="LCC32" s="447"/>
      <c r="LCD32" s="447"/>
      <c r="LCE32" s="447"/>
      <c r="LCF32" s="447"/>
      <c r="LCG32" s="447"/>
      <c r="LCH32" s="447"/>
      <c r="LCI32" s="447"/>
      <c r="LCJ32" s="447"/>
      <c r="LCK32" s="447"/>
      <c r="LCL32" s="447"/>
      <c r="LCM32" s="447"/>
      <c r="LCN32" s="447"/>
      <c r="LCO32" s="447"/>
      <c r="LCP32" s="447"/>
      <c r="LCQ32" s="447"/>
      <c r="LCR32" s="447"/>
      <c r="LCS32" s="447"/>
      <c r="LCT32" s="447"/>
      <c r="LCU32" s="447"/>
      <c r="LCV32" s="447"/>
      <c r="LCW32" s="447"/>
      <c r="LCX32" s="447"/>
      <c r="LCY32" s="447"/>
      <c r="LCZ32" s="447"/>
      <c r="LDA32" s="447"/>
      <c r="LDB32" s="447"/>
      <c r="LDC32" s="447"/>
      <c r="LDD32" s="447"/>
      <c r="LDE32" s="447"/>
      <c r="LDF32" s="447"/>
      <c r="LDG32" s="447"/>
      <c r="LDH32" s="447"/>
      <c r="LDI32" s="447"/>
      <c r="LDJ32" s="447"/>
      <c r="LDK32" s="447"/>
      <c r="LDL32" s="447"/>
      <c r="LDM32" s="447"/>
      <c r="LDN32" s="447"/>
      <c r="LDO32" s="447"/>
      <c r="LDP32" s="447"/>
      <c r="LDQ32" s="447"/>
      <c r="LDR32" s="447"/>
      <c r="LDS32" s="447"/>
      <c r="LDT32" s="447"/>
      <c r="LDU32" s="447"/>
      <c r="LDV32" s="447"/>
      <c r="LDW32" s="447"/>
      <c r="LDX32" s="447"/>
      <c r="LDY32" s="447"/>
      <c r="LDZ32" s="447"/>
      <c r="LEA32" s="447"/>
      <c r="LEB32" s="447"/>
      <c r="LEC32" s="447"/>
      <c r="LED32" s="447"/>
      <c r="LEE32" s="447"/>
      <c r="LEF32" s="447"/>
      <c r="LEG32" s="447"/>
      <c r="LEH32" s="447"/>
      <c r="LEI32" s="447"/>
      <c r="LEJ32" s="447"/>
      <c r="LEK32" s="447"/>
      <c r="LEL32" s="447"/>
      <c r="LEM32" s="447"/>
      <c r="LEN32" s="447"/>
      <c r="LEO32" s="447"/>
      <c r="LEP32" s="447"/>
      <c r="LEQ32" s="447"/>
      <c r="LER32" s="447"/>
      <c r="LES32" s="447"/>
      <c r="LET32" s="447"/>
      <c r="LEU32" s="447"/>
      <c r="LEV32" s="447"/>
      <c r="LEW32" s="447"/>
      <c r="LEX32" s="447"/>
      <c r="LEY32" s="447"/>
      <c r="LEZ32" s="447"/>
      <c r="LFA32" s="447"/>
      <c r="LFB32" s="447"/>
      <c r="LFC32" s="447"/>
      <c r="LFD32" s="447"/>
      <c r="LFE32" s="447"/>
      <c r="LFF32" s="447"/>
      <c r="LFG32" s="447"/>
      <c r="LFH32" s="447"/>
      <c r="LFI32" s="447"/>
      <c r="LFJ32" s="447"/>
      <c r="LFK32" s="447"/>
      <c r="LFL32" s="447"/>
      <c r="LFM32" s="447"/>
      <c r="LFN32" s="447"/>
      <c r="LFO32" s="447"/>
      <c r="LFP32" s="447"/>
      <c r="LFQ32" s="447"/>
      <c r="LFR32" s="447"/>
      <c r="LFS32" s="447"/>
      <c r="LFT32" s="447"/>
      <c r="LFU32" s="447"/>
      <c r="LFV32" s="447"/>
      <c r="LFW32" s="447"/>
      <c r="LFX32" s="447"/>
      <c r="LFY32" s="447"/>
      <c r="LFZ32" s="447"/>
      <c r="LGA32" s="447"/>
      <c r="LGB32" s="447"/>
      <c r="LGC32" s="447"/>
      <c r="LGD32" s="447"/>
      <c r="LGE32" s="447"/>
      <c r="LGF32" s="447"/>
      <c r="LGG32" s="447"/>
      <c r="LGH32" s="447"/>
      <c r="LGI32" s="447"/>
      <c r="LGJ32" s="447"/>
      <c r="LGK32" s="447"/>
      <c r="LGL32" s="447"/>
      <c r="LGM32" s="447"/>
      <c r="LGN32" s="447"/>
      <c r="LGO32" s="447"/>
      <c r="LGP32" s="447"/>
      <c r="LGQ32" s="447"/>
      <c r="LGR32" s="447"/>
      <c r="LGS32" s="447"/>
      <c r="LGT32" s="447"/>
      <c r="LGU32" s="447"/>
      <c r="LGV32" s="447"/>
      <c r="LGW32" s="447"/>
      <c r="LGX32" s="447"/>
      <c r="LGY32" s="447"/>
      <c r="LGZ32" s="447"/>
      <c r="LHA32" s="447"/>
      <c r="LHB32" s="447"/>
      <c r="LHC32" s="447"/>
      <c r="LHD32" s="447"/>
      <c r="LHE32" s="447"/>
      <c r="LHF32" s="447"/>
      <c r="LHG32" s="447"/>
      <c r="LHH32" s="447"/>
      <c r="LHI32" s="447"/>
      <c r="LHJ32" s="447"/>
      <c r="LHK32" s="447"/>
      <c r="LHL32" s="447"/>
      <c r="LHM32" s="447"/>
      <c r="LHN32" s="447"/>
      <c r="LHO32" s="447"/>
      <c r="LHP32" s="447"/>
      <c r="LHQ32" s="447"/>
      <c r="LHR32" s="447"/>
      <c r="LHS32" s="447"/>
      <c r="LHT32" s="447"/>
      <c r="LHU32" s="447"/>
      <c r="LHV32" s="447"/>
      <c r="LHW32" s="447"/>
      <c r="LHX32" s="447"/>
      <c r="LHY32" s="447"/>
      <c r="LHZ32" s="447"/>
      <c r="LIA32" s="447"/>
      <c r="LIB32" s="447"/>
      <c r="LIC32" s="447"/>
      <c r="LID32" s="447"/>
      <c r="LIE32" s="447"/>
      <c r="LIF32" s="447"/>
      <c r="LIG32" s="447"/>
      <c r="LIH32" s="447"/>
      <c r="LII32" s="447"/>
      <c r="LIJ32" s="447"/>
      <c r="LIK32" s="447"/>
      <c r="LIL32" s="447"/>
      <c r="LIM32" s="447"/>
      <c r="LIN32" s="447"/>
      <c r="LIO32" s="447"/>
      <c r="LIP32" s="447"/>
      <c r="LIQ32" s="447"/>
      <c r="LIR32" s="447"/>
      <c r="LIS32" s="447"/>
      <c r="LIT32" s="447"/>
      <c r="LIU32" s="447"/>
      <c r="LIV32" s="447"/>
      <c r="LIW32" s="447"/>
      <c r="LIX32" s="447"/>
      <c r="LIY32" s="447"/>
      <c r="LIZ32" s="447"/>
      <c r="LJA32" s="447"/>
      <c r="LJB32" s="447"/>
      <c r="LJC32" s="447"/>
      <c r="LJD32" s="447"/>
      <c r="LJE32" s="447"/>
      <c r="LJF32" s="447"/>
      <c r="LJG32" s="447"/>
      <c r="LJH32" s="447"/>
      <c r="LJI32" s="447"/>
      <c r="LJJ32" s="447"/>
      <c r="LJK32" s="447"/>
      <c r="LJL32" s="447"/>
      <c r="LJM32" s="447"/>
      <c r="LJN32" s="447"/>
      <c r="LJO32" s="447"/>
      <c r="LJP32" s="447"/>
      <c r="LJQ32" s="447"/>
      <c r="LJR32" s="447"/>
      <c r="LJS32" s="447"/>
      <c r="LJT32" s="447"/>
      <c r="LJU32" s="447"/>
      <c r="LJV32" s="447"/>
      <c r="LJW32" s="447"/>
      <c r="LJX32" s="447"/>
      <c r="LJY32" s="447"/>
      <c r="LJZ32" s="447"/>
      <c r="LKA32" s="447"/>
      <c r="LKB32" s="447"/>
      <c r="LKC32" s="447"/>
      <c r="LKD32" s="447"/>
      <c r="LKE32" s="447"/>
      <c r="LKF32" s="447"/>
      <c r="LKG32" s="447"/>
      <c r="LKH32" s="447"/>
      <c r="LKI32" s="447"/>
      <c r="LKJ32" s="447"/>
      <c r="LKK32" s="447"/>
      <c r="LKL32" s="447"/>
      <c r="LKM32" s="447"/>
      <c r="LKN32" s="447"/>
      <c r="LKO32" s="447"/>
      <c r="LKP32" s="447"/>
      <c r="LKQ32" s="447"/>
      <c r="LKR32" s="447"/>
      <c r="LKS32" s="447"/>
      <c r="LKT32" s="447"/>
      <c r="LKU32" s="447"/>
      <c r="LKV32" s="447"/>
      <c r="LKW32" s="447"/>
      <c r="LKX32" s="447"/>
      <c r="LKY32" s="447"/>
      <c r="LKZ32" s="447"/>
      <c r="LLA32" s="447"/>
      <c r="LLB32" s="447"/>
      <c r="LLC32" s="447"/>
      <c r="LLD32" s="447"/>
      <c r="LLE32" s="447"/>
      <c r="LLF32" s="447"/>
      <c r="LLG32" s="447"/>
      <c r="LLH32" s="447"/>
      <c r="LLI32" s="447"/>
      <c r="LLJ32" s="447"/>
      <c r="LLK32" s="447"/>
      <c r="LLL32" s="447"/>
      <c r="LLM32" s="447"/>
      <c r="LLN32" s="447"/>
      <c r="LLO32" s="447"/>
      <c r="LLP32" s="447"/>
      <c r="LLQ32" s="447"/>
      <c r="LLR32" s="447"/>
      <c r="LLS32" s="447"/>
      <c r="LLT32" s="447"/>
      <c r="LLU32" s="447"/>
      <c r="LLV32" s="447"/>
      <c r="LLW32" s="447"/>
      <c r="LLX32" s="447"/>
      <c r="LLY32" s="447"/>
      <c r="LLZ32" s="447"/>
      <c r="LMA32" s="447"/>
      <c r="LMB32" s="447"/>
      <c r="LMC32" s="447"/>
      <c r="LMD32" s="447"/>
      <c r="LME32" s="447"/>
      <c r="LMF32" s="447"/>
      <c r="LMG32" s="447"/>
      <c r="LMH32" s="447"/>
      <c r="LMI32" s="447"/>
      <c r="LMJ32" s="447"/>
      <c r="LMK32" s="447"/>
      <c r="LML32" s="447"/>
      <c r="LMM32" s="447"/>
      <c r="LMN32" s="447"/>
      <c r="LMO32" s="447"/>
      <c r="LMP32" s="447"/>
      <c r="LMQ32" s="447"/>
      <c r="LMR32" s="447"/>
      <c r="LMS32" s="447"/>
      <c r="LMT32" s="447"/>
      <c r="LMU32" s="447"/>
      <c r="LMV32" s="447"/>
      <c r="LMW32" s="447"/>
      <c r="LMX32" s="447"/>
      <c r="LMY32" s="447"/>
      <c r="LMZ32" s="447"/>
      <c r="LNA32" s="447"/>
      <c r="LNB32" s="447"/>
      <c r="LNC32" s="447"/>
      <c r="LND32" s="447"/>
      <c r="LNE32" s="447"/>
      <c r="LNF32" s="447"/>
      <c r="LNG32" s="447"/>
      <c r="LNH32" s="447"/>
      <c r="LNI32" s="447"/>
      <c r="LNJ32" s="447"/>
      <c r="LNK32" s="447"/>
      <c r="LNL32" s="447"/>
      <c r="LNM32" s="447"/>
      <c r="LNN32" s="447"/>
      <c r="LNO32" s="447"/>
      <c r="LNP32" s="447"/>
      <c r="LNQ32" s="447"/>
      <c r="LNR32" s="447"/>
      <c r="LNS32" s="447"/>
      <c r="LNT32" s="447"/>
      <c r="LNU32" s="447"/>
      <c r="LNV32" s="447"/>
      <c r="LNW32" s="447"/>
      <c r="LNX32" s="447"/>
      <c r="LNY32" s="447"/>
      <c r="LNZ32" s="447"/>
      <c r="LOA32" s="447"/>
      <c r="LOB32" s="447"/>
      <c r="LOC32" s="447"/>
      <c r="LOD32" s="447"/>
      <c r="LOE32" s="447"/>
      <c r="LOF32" s="447"/>
      <c r="LOG32" s="447"/>
      <c r="LOH32" s="447"/>
      <c r="LOI32" s="447"/>
      <c r="LOJ32" s="447"/>
      <c r="LOK32" s="447"/>
      <c r="LOL32" s="447"/>
      <c r="LOM32" s="447"/>
      <c r="LON32" s="447"/>
      <c r="LOO32" s="447"/>
      <c r="LOP32" s="447"/>
      <c r="LOQ32" s="447"/>
      <c r="LOR32" s="447"/>
      <c r="LOS32" s="447"/>
      <c r="LOT32" s="447"/>
      <c r="LOU32" s="447"/>
      <c r="LOV32" s="447"/>
      <c r="LOW32" s="447"/>
      <c r="LOX32" s="447"/>
      <c r="LOY32" s="447"/>
      <c r="LOZ32" s="447"/>
      <c r="LPA32" s="447"/>
      <c r="LPB32" s="447"/>
      <c r="LPC32" s="447"/>
      <c r="LPD32" s="447"/>
      <c r="LPE32" s="447"/>
      <c r="LPF32" s="447"/>
      <c r="LPG32" s="447"/>
      <c r="LPH32" s="447"/>
      <c r="LPI32" s="447"/>
      <c r="LPJ32" s="447"/>
      <c r="LPK32" s="447"/>
      <c r="LPL32" s="447"/>
      <c r="LPM32" s="447"/>
      <c r="LPN32" s="447"/>
      <c r="LPO32" s="447"/>
      <c r="LPP32" s="447"/>
      <c r="LPQ32" s="447"/>
      <c r="LPR32" s="447"/>
      <c r="LPS32" s="447"/>
      <c r="LPT32" s="447"/>
      <c r="LPU32" s="447"/>
      <c r="LPV32" s="447"/>
      <c r="LPW32" s="447"/>
      <c r="LPX32" s="447"/>
      <c r="LPY32" s="447"/>
      <c r="LPZ32" s="447"/>
      <c r="LQA32" s="447"/>
      <c r="LQB32" s="447"/>
      <c r="LQC32" s="447"/>
      <c r="LQD32" s="447"/>
      <c r="LQE32" s="447"/>
      <c r="LQF32" s="447"/>
      <c r="LQG32" s="447"/>
      <c r="LQH32" s="447"/>
      <c r="LQI32" s="447"/>
      <c r="LQJ32" s="447"/>
      <c r="LQK32" s="447"/>
      <c r="LQL32" s="447"/>
      <c r="LQM32" s="447"/>
      <c r="LQN32" s="447"/>
      <c r="LQO32" s="447"/>
      <c r="LQP32" s="447"/>
      <c r="LQQ32" s="447"/>
      <c r="LQR32" s="447"/>
      <c r="LQS32" s="447"/>
      <c r="LQT32" s="447"/>
      <c r="LQU32" s="447"/>
      <c r="LQV32" s="447"/>
      <c r="LQW32" s="447"/>
      <c r="LQX32" s="447"/>
      <c r="LQY32" s="447"/>
      <c r="LQZ32" s="447"/>
      <c r="LRA32" s="447"/>
      <c r="LRB32" s="447"/>
      <c r="LRC32" s="447"/>
      <c r="LRD32" s="447"/>
      <c r="LRE32" s="447"/>
      <c r="LRF32" s="447"/>
      <c r="LRG32" s="447"/>
      <c r="LRH32" s="447"/>
      <c r="LRI32" s="447"/>
      <c r="LRJ32" s="447"/>
      <c r="LRK32" s="447"/>
      <c r="LRL32" s="447"/>
      <c r="LRM32" s="447"/>
      <c r="LRN32" s="447"/>
      <c r="LRO32" s="447"/>
      <c r="LRP32" s="447"/>
      <c r="LRQ32" s="447"/>
      <c r="LRR32" s="447"/>
      <c r="LRS32" s="447"/>
      <c r="LRT32" s="447"/>
      <c r="LRU32" s="447"/>
      <c r="LRV32" s="447"/>
      <c r="LRW32" s="447"/>
      <c r="LRX32" s="447"/>
      <c r="LRY32" s="447"/>
      <c r="LRZ32" s="447"/>
      <c r="LSA32" s="447"/>
      <c r="LSB32" s="447"/>
      <c r="LSC32" s="447"/>
      <c r="LSD32" s="447"/>
      <c r="LSE32" s="447"/>
      <c r="LSF32" s="447"/>
      <c r="LSG32" s="447"/>
      <c r="LSH32" s="447"/>
      <c r="LSI32" s="447"/>
      <c r="LSJ32" s="447"/>
      <c r="LSK32" s="447"/>
      <c r="LSL32" s="447"/>
      <c r="LSM32" s="447"/>
      <c r="LSN32" s="447"/>
      <c r="LSO32" s="447"/>
      <c r="LSP32" s="447"/>
      <c r="LSQ32" s="447"/>
      <c r="LSR32" s="447"/>
      <c r="LSS32" s="447"/>
      <c r="LST32" s="447"/>
      <c r="LSU32" s="447"/>
      <c r="LSV32" s="447"/>
      <c r="LSW32" s="447"/>
      <c r="LSX32" s="447"/>
      <c r="LSY32" s="447"/>
      <c r="LSZ32" s="447"/>
      <c r="LTA32" s="447"/>
      <c r="LTB32" s="447"/>
      <c r="LTC32" s="447"/>
      <c r="LTD32" s="447"/>
      <c r="LTE32" s="447"/>
      <c r="LTF32" s="447"/>
      <c r="LTG32" s="447"/>
      <c r="LTH32" s="447"/>
      <c r="LTI32" s="447"/>
      <c r="LTJ32" s="447"/>
      <c r="LTK32" s="447"/>
      <c r="LTL32" s="447"/>
      <c r="LTM32" s="447"/>
      <c r="LTN32" s="447"/>
      <c r="LTO32" s="447"/>
      <c r="LTP32" s="447"/>
      <c r="LTQ32" s="447"/>
      <c r="LTR32" s="447"/>
      <c r="LTS32" s="447"/>
      <c r="LTT32" s="447"/>
      <c r="LTU32" s="447"/>
      <c r="LTV32" s="447"/>
      <c r="LTW32" s="447"/>
      <c r="LTX32" s="447"/>
      <c r="LTY32" s="447"/>
      <c r="LTZ32" s="447"/>
      <c r="LUA32" s="447"/>
      <c r="LUB32" s="447"/>
      <c r="LUC32" s="447"/>
      <c r="LUD32" s="447"/>
      <c r="LUE32" s="447"/>
      <c r="LUF32" s="447"/>
      <c r="LUG32" s="447"/>
      <c r="LUH32" s="447"/>
      <c r="LUI32" s="447"/>
      <c r="LUJ32" s="447"/>
      <c r="LUK32" s="447"/>
      <c r="LUL32" s="447"/>
      <c r="LUM32" s="447"/>
      <c r="LUN32" s="447"/>
      <c r="LUO32" s="447"/>
      <c r="LUP32" s="447"/>
      <c r="LUQ32" s="447"/>
      <c r="LUR32" s="447"/>
      <c r="LUS32" s="447"/>
      <c r="LUT32" s="447"/>
      <c r="LUU32" s="447"/>
      <c r="LUV32" s="447"/>
      <c r="LUW32" s="447"/>
      <c r="LUX32" s="447"/>
      <c r="LUY32" s="447"/>
      <c r="LUZ32" s="447"/>
      <c r="LVA32" s="447"/>
      <c r="LVB32" s="447"/>
      <c r="LVC32" s="447"/>
      <c r="LVD32" s="447"/>
      <c r="LVE32" s="447"/>
      <c r="LVF32" s="447"/>
      <c r="LVG32" s="447"/>
      <c r="LVH32" s="447"/>
      <c r="LVI32" s="447"/>
      <c r="LVJ32" s="447"/>
      <c r="LVK32" s="447"/>
      <c r="LVL32" s="447"/>
      <c r="LVM32" s="447"/>
      <c r="LVN32" s="447"/>
      <c r="LVO32" s="447"/>
      <c r="LVP32" s="447"/>
      <c r="LVQ32" s="447"/>
      <c r="LVR32" s="447"/>
      <c r="LVS32" s="447"/>
      <c r="LVT32" s="447"/>
      <c r="LVU32" s="447"/>
      <c r="LVV32" s="447"/>
      <c r="LVW32" s="447"/>
      <c r="LVX32" s="447"/>
      <c r="LVY32" s="447"/>
      <c r="LVZ32" s="447"/>
      <c r="LWA32" s="447"/>
      <c r="LWB32" s="447"/>
      <c r="LWC32" s="447"/>
      <c r="LWD32" s="447"/>
      <c r="LWE32" s="447"/>
      <c r="LWF32" s="447"/>
      <c r="LWG32" s="447"/>
      <c r="LWH32" s="447"/>
      <c r="LWI32" s="447"/>
      <c r="LWJ32" s="447"/>
      <c r="LWK32" s="447"/>
      <c r="LWL32" s="447"/>
      <c r="LWM32" s="447"/>
      <c r="LWN32" s="447"/>
      <c r="LWO32" s="447"/>
      <c r="LWP32" s="447"/>
      <c r="LWQ32" s="447"/>
      <c r="LWR32" s="447"/>
      <c r="LWS32" s="447"/>
      <c r="LWT32" s="447"/>
      <c r="LWU32" s="447"/>
      <c r="LWV32" s="447"/>
      <c r="LWW32" s="447"/>
      <c r="LWX32" s="447"/>
      <c r="LWY32" s="447"/>
      <c r="LWZ32" s="447"/>
      <c r="LXA32" s="447"/>
      <c r="LXB32" s="447"/>
      <c r="LXC32" s="447"/>
      <c r="LXD32" s="447"/>
      <c r="LXE32" s="447"/>
      <c r="LXF32" s="447"/>
      <c r="LXG32" s="447"/>
      <c r="LXH32" s="447"/>
      <c r="LXI32" s="447"/>
      <c r="LXJ32" s="447"/>
      <c r="LXK32" s="447"/>
      <c r="LXL32" s="447"/>
      <c r="LXM32" s="447"/>
      <c r="LXN32" s="447"/>
      <c r="LXO32" s="447"/>
      <c r="LXP32" s="447"/>
      <c r="LXQ32" s="447"/>
      <c r="LXR32" s="447"/>
      <c r="LXS32" s="447"/>
      <c r="LXT32" s="447"/>
      <c r="LXU32" s="447"/>
      <c r="LXV32" s="447"/>
      <c r="LXW32" s="447"/>
      <c r="LXX32" s="447"/>
      <c r="LXY32" s="447"/>
      <c r="LXZ32" s="447"/>
      <c r="LYA32" s="447"/>
      <c r="LYB32" s="447"/>
      <c r="LYC32" s="447"/>
      <c r="LYD32" s="447"/>
      <c r="LYE32" s="447"/>
      <c r="LYF32" s="447"/>
      <c r="LYG32" s="447"/>
      <c r="LYH32" s="447"/>
      <c r="LYI32" s="447"/>
      <c r="LYJ32" s="447"/>
      <c r="LYK32" s="447"/>
      <c r="LYL32" s="447"/>
      <c r="LYM32" s="447"/>
      <c r="LYN32" s="447"/>
      <c r="LYO32" s="447"/>
      <c r="LYP32" s="447"/>
      <c r="LYQ32" s="447"/>
      <c r="LYR32" s="447"/>
      <c r="LYS32" s="447"/>
      <c r="LYT32" s="447"/>
      <c r="LYU32" s="447"/>
      <c r="LYV32" s="447"/>
      <c r="LYW32" s="447"/>
      <c r="LYX32" s="447"/>
      <c r="LYY32" s="447"/>
      <c r="LYZ32" s="447"/>
      <c r="LZA32" s="447"/>
      <c r="LZB32" s="447"/>
      <c r="LZC32" s="447"/>
      <c r="LZD32" s="447"/>
      <c r="LZE32" s="447"/>
      <c r="LZF32" s="447"/>
      <c r="LZG32" s="447"/>
      <c r="LZH32" s="447"/>
      <c r="LZI32" s="447"/>
      <c r="LZJ32" s="447"/>
      <c r="LZK32" s="447"/>
      <c r="LZL32" s="447"/>
      <c r="LZM32" s="447"/>
      <c r="LZN32" s="447"/>
      <c r="LZO32" s="447"/>
      <c r="LZP32" s="447"/>
      <c r="LZQ32" s="447"/>
      <c r="LZR32" s="447"/>
      <c r="LZS32" s="447"/>
      <c r="LZT32" s="447"/>
      <c r="LZU32" s="447"/>
      <c r="LZV32" s="447"/>
      <c r="LZW32" s="447"/>
      <c r="LZX32" s="447"/>
      <c r="LZY32" s="447"/>
      <c r="LZZ32" s="447"/>
      <c r="MAA32" s="447"/>
      <c r="MAB32" s="447"/>
      <c r="MAC32" s="447"/>
      <c r="MAD32" s="447"/>
      <c r="MAE32" s="447"/>
      <c r="MAF32" s="447"/>
      <c r="MAG32" s="447"/>
      <c r="MAH32" s="447"/>
      <c r="MAI32" s="447"/>
      <c r="MAJ32" s="447"/>
      <c r="MAK32" s="447"/>
      <c r="MAL32" s="447"/>
      <c r="MAM32" s="447"/>
      <c r="MAN32" s="447"/>
      <c r="MAO32" s="447"/>
      <c r="MAP32" s="447"/>
      <c r="MAQ32" s="447"/>
      <c r="MAR32" s="447"/>
      <c r="MAS32" s="447"/>
      <c r="MAT32" s="447"/>
      <c r="MAU32" s="447"/>
      <c r="MAV32" s="447"/>
      <c r="MAW32" s="447"/>
      <c r="MAX32" s="447"/>
      <c r="MAY32" s="447"/>
      <c r="MAZ32" s="447"/>
      <c r="MBA32" s="447"/>
      <c r="MBB32" s="447"/>
      <c r="MBC32" s="447"/>
      <c r="MBD32" s="447"/>
      <c r="MBE32" s="447"/>
      <c r="MBF32" s="447"/>
      <c r="MBG32" s="447"/>
      <c r="MBH32" s="447"/>
      <c r="MBI32" s="447"/>
      <c r="MBJ32" s="447"/>
      <c r="MBK32" s="447"/>
      <c r="MBL32" s="447"/>
      <c r="MBM32" s="447"/>
      <c r="MBN32" s="447"/>
      <c r="MBO32" s="447"/>
      <c r="MBP32" s="447"/>
      <c r="MBQ32" s="447"/>
      <c r="MBR32" s="447"/>
      <c r="MBS32" s="447"/>
      <c r="MBT32" s="447"/>
      <c r="MBU32" s="447"/>
      <c r="MBV32" s="447"/>
      <c r="MBW32" s="447"/>
      <c r="MBX32" s="447"/>
      <c r="MBY32" s="447"/>
      <c r="MBZ32" s="447"/>
      <c r="MCA32" s="447"/>
      <c r="MCB32" s="447"/>
      <c r="MCC32" s="447"/>
      <c r="MCD32" s="447"/>
      <c r="MCE32" s="447"/>
      <c r="MCF32" s="447"/>
      <c r="MCG32" s="447"/>
      <c r="MCH32" s="447"/>
      <c r="MCI32" s="447"/>
      <c r="MCJ32" s="447"/>
      <c r="MCK32" s="447"/>
      <c r="MCL32" s="447"/>
      <c r="MCM32" s="447"/>
      <c r="MCN32" s="447"/>
      <c r="MCO32" s="447"/>
      <c r="MCP32" s="447"/>
      <c r="MCQ32" s="447"/>
      <c r="MCR32" s="447"/>
      <c r="MCS32" s="447"/>
      <c r="MCT32" s="447"/>
      <c r="MCU32" s="447"/>
      <c r="MCV32" s="447"/>
      <c r="MCW32" s="447"/>
      <c r="MCX32" s="447"/>
      <c r="MCY32" s="447"/>
      <c r="MCZ32" s="447"/>
      <c r="MDA32" s="447"/>
      <c r="MDB32" s="447"/>
      <c r="MDC32" s="447"/>
      <c r="MDD32" s="447"/>
      <c r="MDE32" s="447"/>
      <c r="MDF32" s="447"/>
      <c r="MDG32" s="447"/>
      <c r="MDH32" s="447"/>
      <c r="MDI32" s="447"/>
      <c r="MDJ32" s="447"/>
      <c r="MDK32" s="447"/>
      <c r="MDL32" s="447"/>
      <c r="MDM32" s="447"/>
      <c r="MDN32" s="447"/>
      <c r="MDO32" s="447"/>
      <c r="MDP32" s="447"/>
      <c r="MDQ32" s="447"/>
      <c r="MDR32" s="447"/>
      <c r="MDS32" s="447"/>
      <c r="MDT32" s="447"/>
      <c r="MDU32" s="447"/>
      <c r="MDV32" s="447"/>
      <c r="MDW32" s="447"/>
      <c r="MDX32" s="447"/>
      <c r="MDY32" s="447"/>
      <c r="MDZ32" s="447"/>
      <c r="MEA32" s="447"/>
      <c r="MEB32" s="447"/>
      <c r="MEC32" s="447"/>
      <c r="MED32" s="447"/>
      <c r="MEE32" s="447"/>
      <c r="MEF32" s="447"/>
      <c r="MEG32" s="447"/>
      <c r="MEH32" s="447"/>
      <c r="MEI32" s="447"/>
      <c r="MEJ32" s="447"/>
      <c r="MEK32" s="447"/>
      <c r="MEL32" s="447"/>
      <c r="MEM32" s="447"/>
      <c r="MEN32" s="447"/>
      <c r="MEO32" s="447"/>
      <c r="MEP32" s="447"/>
      <c r="MEQ32" s="447"/>
      <c r="MER32" s="447"/>
      <c r="MES32" s="447"/>
      <c r="MET32" s="447"/>
      <c r="MEU32" s="447"/>
      <c r="MEV32" s="447"/>
      <c r="MEW32" s="447"/>
      <c r="MEX32" s="447"/>
      <c r="MEY32" s="447"/>
      <c r="MEZ32" s="447"/>
      <c r="MFA32" s="447"/>
      <c r="MFB32" s="447"/>
      <c r="MFC32" s="447"/>
      <c r="MFD32" s="447"/>
      <c r="MFE32" s="447"/>
      <c r="MFF32" s="447"/>
      <c r="MFG32" s="447"/>
      <c r="MFH32" s="447"/>
      <c r="MFI32" s="447"/>
      <c r="MFJ32" s="447"/>
      <c r="MFK32" s="447"/>
      <c r="MFL32" s="447"/>
      <c r="MFM32" s="447"/>
      <c r="MFN32" s="447"/>
      <c r="MFO32" s="447"/>
      <c r="MFP32" s="447"/>
      <c r="MFQ32" s="447"/>
      <c r="MFR32" s="447"/>
      <c r="MFS32" s="447"/>
      <c r="MFT32" s="447"/>
      <c r="MFU32" s="447"/>
      <c r="MFV32" s="447"/>
      <c r="MFW32" s="447"/>
      <c r="MFX32" s="447"/>
      <c r="MFY32" s="447"/>
      <c r="MFZ32" s="447"/>
      <c r="MGA32" s="447"/>
      <c r="MGB32" s="447"/>
      <c r="MGC32" s="447"/>
      <c r="MGD32" s="447"/>
      <c r="MGE32" s="447"/>
      <c r="MGF32" s="447"/>
      <c r="MGG32" s="447"/>
      <c r="MGH32" s="447"/>
      <c r="MGI32" s="447"/>
      <c r="MGJ32" s="447"/>
      <c r="MGK32" s="447"/>
      <c r="MGL32" s="447"/>
      <c r="MGM32" s="447"/>
      <c r="MGN32" s="447"/>
      <c r="MGO32" s="447"/>
      <c r="MGP32" s="447"/>
      <c r="MGQ32" s="447"/>
      <c r="MGR32" s="447"/>
      <c r="MGS32" s="447"/>
      <c r="MGT32" s="447"/>
      <c r="MGU32" s="447"/>
      <c r="MGV32" s="447"/>
      <c r="MGW32" s="447"/>
      <c r="MGX32" s="447"/>
      <c r="MGY32" s="447"/>
      <c r="MGZ32" s="447"/>
      <c r="MHA32" s="447"/>
      <c r="MHB32" s="447"/>
      <c r="MHC32" s="447"/>
      <c r="MHD32" s="447"/>
      <c r="MHE32" s="447"/>
      <c r="MHF32" s="447"/>
      <c r="MHG32" s="447"/>
      <c r="MHH32" s="447"/>
      <c r="MHI32" s="447"/>
      <c r="MHJ32" s="447"/>
      <c r="MHK32" s="447"/>
      <c r="MHL32" s="447"/>
      <c r="MHM32" s="447"/>
      <c r="MHN32" s="447"/>
      <c r="MHO32" s="447"/>
      <c r="MHP32" s="447"/>
      <c r="MHQ32" s="447"/>
      <c r="MHR32" s="447"/>
      <c r="MHS32" s="447"/>
      <c r="MHT32" s="447"/>
      <c r="MHU32" s="447"/>
      <c r="MHV32" s="447"/>
      <c r="MHW32" s="447"/>
      <c r="MHX32" s="447"/>
      <c r="MHY32" s="447"/>
      <c r="MHZ32" s="447"/>
      <c r="MIA32" s="447"/>
      <c r="MIB32" s="447"/>
      <c r="MIC32" s="447"/>
      <c r="MID32" s="447"/>
      <c r="MIE32" s="447"/>
      <c r="MIF32" s="447"/>
      <c r="MIG32" s="447"/>
      <c r="MIH32" s="447"/>
      <c r="MII32" s="447"/>
      <c r="MIJ32" s="447"/>
      <c r="MIK32" s="447"/>
      <c r="MIL32" s="447"/>
      <c r="MIM32" s="447"/>
      <c r="MIN32" s="447"/>
      <c r="MIO32" s="447"/>
      <c r="MIP32" s="447"/>
      <c r="MIQ32" s="447"/>
      <c r="MIR32" s="447"/>
      <c r="MIS32" s="447"/>
      <c r="MIT32" s="447"/>
      <c r="MIU32" s="447"/>
      <c r="MIV32" s="447"/>
      <c r="MIW32" s="447"/>
      <c r="MIX32" s="447"/>
      <c r="MIY32" s="447"/>
      <c r="MIZ32" s="447"/>
      <c r="MJA32" s="447"/>
      <c r="MJB32" s="447"/>
      <c r="MJC32" s="447"/>
      <c r="MJD32" s="447"/>
      <c r="MJE32" s="447"/>
      <c r="MJF32" s="447"/>
      <c r="MJG32" s="447"/>
      <c r="MJH32" s="447"/>
      <c r="MJI32" s="447"/>
      <c r="MJJ32" s="447"/>
      <c r="MJK32" s="447"/>
      <c r="MJL32" s="447"/>
      <c r="MJM32" s="447"/>
      <c r="MJN32" s="447"/>
      <c r="MJO32" s="447"/>
      <c r="MJP32" s="447"/>
      <c r="MJQ32" s="447"/>
      <c r="MJR32" s="447"/>
      <c r="MJS32" s="447"/>
      <c r="MJT32" s="447"/>
      <c r="MJU32" s="447"/>
      <c r="MJV32" s="447"/>
      <c r="MJW32" s="447"/>
      <c r="MJX32" s="447"/>
      <c r="MJY32" s="447"/>
      <c r="MJZ32" s="447"/>
      <c r="MKA32" s="447"/>
      <c r="MKB32" s="447"/>
      <c r="MKC32" s="447"/>
      <c r="MKD32" s="447"/>
      <c r="MKE32" s="447"/>
      <c r="MKF32" s="447"/>
      <c r="MKG32" s="447"/>
      <c r="MKH32" s="447"/>
      <c r="MKI32" s="447"/>
      <c r="MKJ32" s="447"/>
      <c r="MKK32" s="447"/>
      <c r="MKL32" s="447"/>
      <c r="MKM32" s="447"/>
      <c r="MKN32" s="447"/>
      <c r="MKO32" s="447"/>
      <c r="MKP32" s="447"/>
      <c r="MKQ32" s="447"/>
      <c r="MKR32" s="447"/>
      <c r="MKS32" s="447"/>
      <c r="MKT32" s="447"/>
      <c r="MKU32" s="447"/>
      <c r="MKV32" s="447"/>
      <c r="MKW32" s="447"/>
      <c r="MKX32" s="447"/>
      <c r="MKY32" s="447"/>
      <c r="MKZ32" s="447"/>
      <c r="MLA32" s="447"/>
      <c r="MLB32" s="447"/>
      <c r="MLC32" s="447"/>
      <c r="MLD32" s="447"/>
      <c r="MLE32" s="447"/>
      <c r="MLF32" s="447"/>
      <c r="MLG32" s="447"/>
      <c r="MLH32" s="447"/>
      <c r="MLI32" s="447"/>
      <c r="MLJ32" s="447"/>
      <c r="MLK32" s="447"/>
      <c r="MLL32" s="447"/>
      <c r="MLM32" s="447"/>
      <c r="MLN32" s="447"/>
      <c r="MLO32" s="447"/>
      <c r="MLP32" s="447"/>
      <c r="MLQ32" s="447"/>
      <c r="MLR32" s="447"/>
      <c r="MLS32" s="447"/>
      <c r="MLT32" s="447"/>
      <c r="MLU32" s="447"/>
      <c r="MLV32" s="447"/>
      <c r="MLW32" s="447"/>
      <c r="MLX32" s="447"/>
      <c r="MLY32" s="447"/>
      <c r="MLZ32" s="447"/>
      <c r="MMA32" s="447"/>
      <c r="MMB32" s="447"/>
      <c r="MMC32" s="447"/>
      <c r="MMD32" s="447"/>
      <c r="MME32" s="447"/>
      <c r="MMF32" s="447"/>
      <c r="MMG32" s="447"/>
      <c r="MMH32" s="447"/>
      <c r="MMI32" s="447"/>
      <c r="MMJ32" s="447"/>
      <c r="MMK32" s="447"/>
      <c r="MML32" s="447"/>
      <c r="MMM32" s="447"/>
      <c r="MMN32" s="447"/>
      <c r="MMO32" s="447"/>
      <c r="MMP32" s="447"/>
      <c r="MMQ32" s="447"/>
      <c r="MMR32" s="447"/>
      <c r="MMS32" s="447"/>
      <c r="MMT32" s="447"/>
      <c r="MMU32" s="447"/>
      <c r="MMV32" s="447"/>
      <c r="MMW32" s="447"/>
      <c r="MMX32" s="447"/>
      <c r="MMY32" s="447"/>
      <c r="MMZ32" s="447"/>
      <c r="MNA32" s="447"/>
      <c r="MNB32" s="447"/>
      <c r="MNC32" s="447"/>
      <c r="MND32" s="447"/>
      <c r="MNE32" s="447"/>
      <c r="MNF32" s="447"/>
      <c r="MNG32" s="447"/>
      <c r="MNH32" s="447"/>
      <c r="MNI32" s="447"/>
      <c r="MNJ32" s="447"/>
      <c r="MNK32" s="447"/>
      <c r="MNL32" s="447"/>
      <c r="MNM32" s="447"/>
      <c r="MNN32" s="447"/>
      <c r="MNO32" s="447"/>
      <c r="MNP32" s="447"/>
      <c r="MNQ32" s="447"/>
      <c r="MNR32" s="447"/>
      <c r="MNS32" s="447"/>
      <c r="MNT32" s="447"/>
      <c r="MNU32" s="447"/>
      <c r="MNV32" s="447"/>
      <c r="MNW32" s="447"/>
      <c r="MNX32" s="447"/>
      <c r="MNY32" s="447"/>
      <c r="MNZ32" s="447"/>
      <c r="MOA32" s="447"/>
      <c r="MOB32" s="447"/>
      <c r="MOC32" s="447"/>
      <c r="MOD32" s="447"/>
      <c r="MOE32" s="447"/>
      <c r="MOF32" s="447"/>
      <c r="MOG32" s="447"/>
      <c r="MOH32" s="447"/>
      <c r="MOI32" s="447"/>
      <c r="MOJ32" s="447"/>
      <c r="MOK32" s="447"/>
      <c r="MOL32" s="447"/>
      <c r="MOM32" s="447"/>
      <c r="MON32" s="447"/>
      <c r="MOO32" s="447"/>
      <c r="MOP32" s="447"/>
      <c r="MOQ32" s="447"/>
      <c r="MOR32" s="447"/>
      <c r="MOS32" s="447"/>
      <c r="MOT32" s="447"/>
      <c r="MOU32" s="447"/>
      <c r="MOV32" s="447"/>
      <c r="MOW32" s="447"/>
      <c r="MOX32" s="447"/>
      <c r="MOY32" s="447"/>
      <c r="MOZ32" s="447"/>
      <c r="MPA32" s="447"/>
      <c r="MPB32" s="447"/>
      <c r="MPC32" s="447"/>
      <c r="MPD32" s="447"/>
      <c r="MPE32" s="447"/>
      <c r="MPF32" s="447"/>
      <c r="MPG32" s="447"/>
      <c r="MPH32" s="447"/>
      <c r="MPI32" s="447"/>
      <c r="MPJ32" s="447"/>
      <c r="MPK32" s="447"/>
      <c r="MPL32" s="447"/>
      <c r="MPM32" s="447"/>
      <c r="MPN32" s="447"/>
      <c r="MPO32" s="447"/>
      <c r="MPP32" s="447"/>
      <c r="MPQ32" s="447"/>
      <c r="MPR32" s="447"/>
      <c r="MPS32" s="447"/>
      <c r="MPT32" s="447"/>
      <c r="MPU32" s="447"/>
      <c r="MPV32" s="447"/>
      <c r="MPW32" s="447"/>
      <c r="MPX32" s="447"/>
      <c r="MPY32" s="447"/>
      <c r="MPZ32" s="447"/>
      <c r="MQA32" s="447"/>
      <c r="MQB32" s="447"/>
      <c r="MQC32" s="447"/>
      <c r="MQD32" s="447"/>
      <c r="MQE32" s="447"/>
      <c r="MQF32" s="447"/>
      <c r="MQG32" s="447"/>
      <c r="MQH32" s="447"/>
      <c r="MQI32" s="447"/>
      <c r="MQJ32" s="447"/>
      <c r="MQK32" s="447"/>
      <c r="MQL32" s="447"/>
      <c r="MQM32" s="447"/>
      <c r="MQN32" s="447"/>
      <c r="MQO32" s="447"/>
      <c r="MQP32" s="447"/>
      <c r="MQQ32" s="447"/>
      <c r="MQR32" s="447"/>
      <c r="MQS32" s="447"/>
      <c r="MQT32" s="447"/>
      <c r="MQU32" s="447"/>
      <c r="MQV32" s="447"/>
      <c r="MQW32" s="447"/>
      <c r="MQX32" s="447"/>
      <c r="MQY32" s="447"/>
      <c r="MQZ32" s="447"/>
      <c r="MRA32" s="447"/>
      <c r="MRB32" s="447"/>
      <c r="MRC32" s="447"/>
      <c r="MRD32" s="447"/>
      <c r="MRE32" s="447"/>
      <c r="MRF32" s="447"/>
      <c r="MRG32" s="447"/>
      <c r="MRH32" s="447"/>
      <c r="MRI32" s="447"/>
      <c r="MRJ32" s="447"/>
      <c r="MRK32" s="447"/>
      <c r="MRL32" s="447"/>
      <c r="MRM32" s="447"/>
      <c r="MRN32" s="447"/>
      <c r="MRO32" s="447"/>
      <c r="MRP32" s="447"/>
      <c r="MRQ32" s="447"/>
      <c r="MRR32" s="447"/>
      <c r="MRS32" s="447"/>
      <c r="MRT32" s="447"/>
      <c r="MRU32" s="447"/>
      <c r="MRV32" s="447"/>
      <c r="MRW32" s="447"/>
      <c r="MRX32" s="447"/>
      <c r="MRY32" s="447"/>
      <c r="MRZ32" s="447"/>
      <c r="MSA32" s="447"/>
      <c r="MSB32" s="447"/>
      <c r="MSC32" s="447"/>
      <c r="MSD32" s="447"/>
      <c r="MSE32" s="447"/>
      <c r="MSF32" s="447"/>
      <c r="MSG32" s="447"/>
      <c r="MSH32" s="447"/>
      <c r="MSI32" s="447"/>
      <c r="MSJ32" s="447"/>
      <c r="MSK32" s="447"/>
      <c r="MSL32" s="447"/>
      <c r="MSM32" s="447"/>
      <c r="MSN32" s="447"/>
      <c r="MSO32" s="447"/>
      <c r="MSP32" s="447"/>
      <c r="MSQ32" s="447"/>
      <c r="MSR32" s="447"/>
      <c r="MSS32" s="447"/>
      <c r="MST32" s="447"/>
      <c r="MSU32" s="447"/>
      <c r="MSV32" s="447"/>
      <c r="MSW32" s="447"/>
      <c r="MSX32" s="447"/>
      <c r="MSY32" s="447"/>
      <c r="MSZ32" s="447"/>
      <c r="MTA32" s="447"/>
      <c r="MTB32" s="447"/>
      <c r="MTC32" s="447"/>
      <c r="MTD32" s="447"/>
      <c r="MTE32" s="447"/>
      <c r="MTF32" s="447"/>
      <c r="MTG32" s="447"/>
      <c r="MTH32" s="447"/>
      <c r="MTI32" s="447"/>
      <c r="MTJ32" s="447"/>
      <c r="MTK32" s="447"/>
      <c r="MTL32" s="447"/>
      <c r="MTM32" s="447"/>
      <c r="MTN32" s="447"/>
      <c r="MTO32" s="447"/>
      <c r="MTP32" s="447"/>
      <c r="MTQ32" s="447"/>
      <c r="MTR32" s="447"/>
      <c r="MTS32" s="447"/>
      <c r="MTT32" s="447"/>
      <c r="MTU32" s="447"/>
      <c r="MTV32" s="447"/>
      <c r="MTW32" s="447"/>
      <c r="MTX32" s="447"/>
      <c r="MTY32" s="447"/>
      <c r="MTZ32" s="447"/>
      <c r="MUA32" s="447"/>
      <c r="MUB32" s="447"/>
      <c r="MUC32" s="447"/>
      <c r="MUD32" s="447"/>
      <c r="MUE32" s="447"/>
      <c r="MUF32" s="447"/>
      <c r="MUG32" s="447"/>
      <c r="MUH32" s="447"/>
      <c r="MUI32" s="447"/>
      <c r="MUJ32" s="447"/>
      <c r="MUK32" s="447"/>
      <c r="MUL32" s="447"/>
      <c r="MUM32" s="447"/>
      <c r="MUN32" s="447"/>
      <c r="MUO32" s="447"/>
      <c r="MUP32" s="447"/>
      <c r="MUQ32" s="447"/>
      <c r="MUR32" s="447"/>
      <c r="MUS32" s="447"/>
      <c r="MUT32" s="447"/>
      <c r="MUU32" s="447"/>
      <c r="MUV32" s="447"/>
      <c r="MUW32" s="447"/>
      <c r="MUX32" s="447"/>
      <c r="MUY32" s="447"/>
      <c r="MUZ32" s="447"/>
      <c r="MVA32" s="447"/>
      <c r="MVB32" s="447"/>
      <c r="MVC32" s="447"/>
      <c r="MVD32" s="447"/>
      <c r="MVE32" s="447"/>
      <c r="MVF32" s="447"/>
      <c r="MVG32" s="447"/>
      <c r="MVH32" s="447"/>
      <c r="MVI32" s="447"/>
      <c r="MVJ32" s="447"/>
      <c r="MVK32" s="447"/>
      <c r="MVL32" s="447"/>
      <c r="MVM32" s="447"/>
      <c r="MVN32" s="447"/>
      <c r="MVO32" s="447"/>
      <c r="MVP32" s="447"/>
      <c r="MVQ32" s="447"/>
      <c r="MVR32" s="447"/>
      <c r="MVS32" s="447"/>
      <c r="MVT32" s="447"/>
      <c r="MVU32" s="447"/>
      <c r="MVV32" s="447"/>
      <c r="MVW32" s="447"/>
      <c r="MVX32" s="447"/>
      <c r="MVY32" s="447"/>
      <c r="MVZ32" s="447"/>
      <c r="MWA32" s="447"/>
      <c r="MWB32" s="447"/>
      <c r="MWC32" s="447"/>
      <c r="MWD32" s="447"/>
      <c r="MWE32" s="447"/>
      <c r="MWF32" s="447"/>
      <c r="MWG32" s="447"/>
      <c r="MWH32" s="447"/>
      <c r="MWI32" s="447"/>
      <c r="MWJ32" s="447"/>
      <c r="MWK32" s="447"/>
      <c r="MWL32" s="447"/>
      <c r="MWM32" s="447"/>
      <c r="MWN32" s="447"/>
      <c r="MWO32" s="447"/>
      <c r="MWP32" s="447"/>
      <c r="MWQ32" s="447"/>
      <c r="MWR32" s="447"/>
      <c r="MWS32" s="447"/>
      <c r="MWT32" s="447"/>
      <c r="MWU32" s="447"/>
      <c r="MWV32" s="447"/>
      <c r="MWW32" s="447"/>
      <c r="MWX32" s="447"/>
      <c r="MWY32" s="447"/>
      <c r="MWZ32" s="447"/>
      <c r="MXA32" s="447"/>
      <c r="MXB32" s="447"/>
      <c r="MXC32" s="447"/>
      <c r="MXD32" s="447"/>
      <c r="MXE32" s="447"/>
      <c r="MXF32" s="447"/>
      <c r="MXG32" s="447"/>
      <c r="MXH32" s="447"/>
      <c r="MXI32" s="447"/>
      <c r="MXJ32" s="447"/>
      <c r="MXK32" s="447"/>
      <c r="MXL32" s="447"/>
      <c r="MXM32" s="447"/>
      <c r="MXN32" s="447"/>
      <c r="MXO32" s="447"/>
      <c r="MXP32" s="447"/>
      <c r="MXQ32" s="447"/>
      <c r="MXR32" s="447"/>
      <c r="MXS32" s="447"/>
      <c r="MXT32" s="447"/>
      <c r="MXU32" s="447"/>
      <c r="MXV32" s="447"/>
      <c r="MXW32" s="447"/>
      <c r="MXX32" s="447"/>
      <c r="MXY32" s="447"/>
      <c r="MXZ32" s="447"/>
      <c r="MYA32" s="447"/>
      <c r="MYB32" s="447"/>
      <c r="MYC32" s="447"/>
      <c r="MYD32" s="447"/>
      <c r="MYE32" s="447"/>
      <c r="MYF32" s="447"/>
      <c r="MYG32" s="447"/>
      <c r="MYH32" s="447"/>
      <c r="MYI32" s="447"/>
      <c r="MYJ32" s="447"/>
      <c r="MYK32" s="447"/>
      <c r="MYL32" s="447"/>
      <c r="MYM32" s="447"/>
      <c r="MYN32" s="447"/>
      <c r="MYO32" s="447"/>
      <c r="MYP32" s="447"/>
      <c r="MYQ32" s="447"/>
      <c r="MYR32" s="447"/>
      <c r="MYS32" s="447"/>
      <c r="MYT32" s="447"/>
      <c r="MYU32" s="447"/>
      <c r="MYV32" s="447"/>
      <c r="MYW32" s="447"/>
      <c r="MYX32" s="447"/>
      <c r="MYY32" s="447"/>
      <c r="MYZ32" s="447"/>
      <c r="MZA32" s="447"/>
      <c r="MZB32" s="447"/>
      <c r="MZC32" s="447"/>
      <c r="MZD32" s="447"/>
      <c r="MZE32" s="447"/>
      <c r="MZF32" s="447"/>
      <c r="MZG32" s="447"/>
      <c r="MZH32" s="447"/>
      <c r="MZI32" s="447"/>
      <c r="MZJ32" s="447"/>
      <c r="MZK32" s="447"/>
      <c r="MZL32" s="447"/>
      <c r="MZM32" s="447"/>
      <c r="MZN32" s="447"/>
      <c r="MZO32" s="447"/>
      <c r="MZP32" s="447"/>
      <c r="MZQ32" s="447"/>
      <c r="MZR32" s="447"/>
      <c r="MZS32" s="447"/>
      <c r="MZT32" s="447"/>
      <c r="MZU32" s="447"/>
      <c r="MZV32" s="447"/>
      <c r="MZW32" s="447"/>
      <c r="MZX32" s="447"/>
      <c r="MZY32" s="447"/>
      <c r="MZZ32" s="447"/>
      <c r="NAA32" s="447"/>
      <c r="NAB32" s="447"/>
      <c r="NAC32" s="447"/>
      <c r="NAD32" s="447"/>
      <c r="NAE32" s="447"/>
      <c r="NAF32" s="447"/>
      <c r="NAG32" s="447"/>
      <c r="NAH32" s="447"/>
      <c r="NAI32" s="447"/>
      <c r="NAJ32" s="447"/>
      <c r="NAK32" s="447"/>
      <c r="NAL32" s="447"/>
      <c r="NAM32" s="447"/>
      <c r="NAN32" s="447"/>
      <c r="NAO32" s="447"/>
      <c r="NAP32" s="447"/>
      <c r="NAQ32" s="447"/>
      <c r="NAR32" s="447"/>
      <c r="NAS32" s="447"/>
      <c r="NAT32" s="447"/>
      <c r="NAU32" s="447"/>
      <c r="NAV32" s="447"/>
      <c r="NAW32" s="447"/>
      <c r="NAX32" s="447"/>
      <c r="NAY32" s="447"/>
      <c r="NAZ32" s="447"/>
      <c r="NBA32" s="447"/>
      <c r="NBB32" s="447"/>
      <c r="NBC32" s="447"/>
      <c r="NBD32" s="447"/>
      <c r="NBE32" s="447"/>
      <c r="NBF32" s="447"/>
      <c r="NBG32" s="447"/>
      <c r="NBH32" s="447"/>
      <c r="NBI32" s="447"/>
      <c r="NBJ32" s="447"/>
      <c r="NBK32" s="447"/>
      <c r="NBL32" s="447"/>
      <c r="NBM32" s="447"/>
      <c r="NBN32" s="447"/>
      <c r="NBO32" s="447"/>
      <c r="NBP32" s="447"/>
      <c r="NBQ32" s="447"/>
      <c r="NBR32" s="447"/>
      <c r="NBS32" s="447"/>
      <c r="NBT32" s="447"/>
      <c r="NBU32" s="447"/>
      <c r="NBV32" s="447"/>
      <c r="NBW32" s="447"/>
      <c r="NBX32" s="447"/>
      <c r="NBY32" s="447"/>
      <c r="NBZ32" s="447"/>
      <c r="NCA32" s="447"/>
      <c r="NCB32" s="447"/>
      <c r="NCC32" s="447"/>
      <c r="NCD32" s="447"/>
      <c r="NCE32" s="447"/>
      <c r="NCF32" s="447"/>
      <c r="NCG32" s="447"/>
      <c r="NCH32" s="447"/>
      <c r="NCI32" s="447"/>
      <c r="NCJ32" s="447"/>
      <c r="NCK32" s="447"/>
      <c r="NCL32" s="447"/>
      <c r="NCM32" s="447"/>
      <c r="NCN32" s="447"/>
      <c r="NCO32" s="447"/>
      <c r="NCP32" s="447"/>
      <c r="NCQ32" s="447"/>
      <c r="NCR32" s="447"/>
      <c r="NCS32" s="447"/>
      <c r="NCT32" s="447"/>
      <c r="NCU32" s="447"/>
      <c r="NCV32" s="447"/>
      <c r="NCW32" s="447"/>
      <c r="NCX32" s="447"/>
      <c r="NCY32" s="447"/>
      <c r="NCZ32" s="447"/>
      <c r="NDA32" s="447"/>
      <c r="NDB32" s="447"/>
      <c r="NDC32" s="447"/>
      <c r="NDD32" s="447"/>
      <c r="NDE32" s="447"/>
      <c r="NDF32" s="447"/>
      <c r="NDG32" s="447"/>
      <c r="NDH32" s="447"/>
      <c r="NDI32" s="447"/>
      <c r="NDJ32" s="447"/>
      <c r="NDK32" s="447"/>
      <c r="NDL32" s="447"/>
      <c r="NDM32" s="447"/>
      <c r="NDN32" s="447"/>
      <c r="NDO32" s="447"/>
      <c r="NDP32" s="447"/>
      <c r="NDQ32" s="447"/>
      <c r="NDR32" s="447"/>
      <c r="NDS32" s="447"/>
      <c r="NDT32" s="447"/>
      <c r="NDU32" s="447"/>
      <c r="NDV32" s="447"/>
      <c r="NDW32" s="447"/>
      <c r="NDX32" s="447"/>
      <c r="NDY32" s="447"/>
      <c r="NDZ32" s="447"/>
      <c r="NEA32" s="447"/>
      <c r="NEB32" s="447"/>
      <c r="NEC32" s="447"/>
      <c r="NED32" s="447"/>
      <c r="NEE32" s="447"/>
      <c r="NEF32" s="447"/>
      <c r="NEG32" s="447"/>
      <c r="NEH32" s="447"/>
      <c r="NEI32" s="447"/>
      <c r="NEJ32" s="447"/>
      <c r="NEK32" s="447"/>
      <c r="NEL32" s="447"/>
      <c r="NEM32" s="447"/>
      <c r="NEN32" s="447"/>
      <c r="NEO32" s="447"/>
      <c r="NEP32" s="447"/>
      <c r="NEQ32" s="447"/>
      <c r="NER32" s="447"/>
      <c r="NES32" s="447"/>
      <c r="NET32" s="447"/>
      <c r="NEU32" s="447"/>
      <c r="NEV32" s="447"/>
      <c r="NEW32" s="447"/>
      <c r="NEX32" s="447"/>
      <c r="NEY32" s="447"/>
      <c r="NEZ32" s="447"/>
      <c r="NFA32" s="447"/>
      <c r="NFB32" s="447"/>
      <c r="NFC32" s="447"/>
      <c r="NFD32" s="447"/>
      <c r="NFE32" s="447"/>
      <c r="NFF32" s="447"/>
      <c r="NFG32" s="447"/>
      <c r="NFH32" s="447"/>
      <c r="NFI32" s="447"/>
      <c r="NFJ32" s="447"/>
      <c r="NFK32" s="447"/>
      <c r="NFL32" s="447"/>
      <c r="NFM32" s="447"/>
      <c r="NFN32" s="447"/>
      <c r="NFO32" s="447"/>
      <c r="NFP32" s="447"/>
      <c r="NFQ32" s="447"/>
      <c r="NFR32" s="447"/>
      <c r="NFS32" s="447"/>
      <c r="NFT32" s="447"/>
      <c r="NFU32" s="447"/>
      <c r="NFV32" s="447"/>
      <c r="NFW32" s="447"/>
      <c r="NFX32" s="447"/>
      <c r="NFY32" s="447"/>
      <c r="NFZ32" s="447"/>
      <c r="NGA32" s="447"/>
      <c r="NGB32" s="447"/>
      <c r="NGC32" s="447"/>
      <c r="NGD32" s="447"/>
      <c r="NGE32" s="447"/>
      <c r="NGF32" s="447"/>
      <c r="NGG32" s="447"/>
      <c r="NGH32" s="447"/>
      <c r="NGI32" s="447"/>
      <c r="NGJ32" s="447"/>
      <c r="NGK32" s="447"/>
      <c r="NGL32" s="447"/>
      <c r="NGM32" s="447"/>
      <c r="NGN32" s="447"/>
      <c r="NGO32" s="447"/>
      <c r="NGP32" s="447"/>
      <c r="NGQ32" s="447"/>
      <c r="NGR32" s="447"/>
      <c r="NGS32" s="447"/>
      <c r="NGT32" s="447"/>
      <c r="NGU32" s="447"/>
      <c r="NGV32" s="447"/>
      <c r="NGW32" s="447"/>
      <c r="NGX32" s="447"/>
      <c r="NGY32" s="447"/>
      <c r="NGZ32" s="447"/>
      <c r="NHA32" s="447"/>
      <c r="NHB32" s="447"/>
      <c r="NHC32" s="447"/>
      <c r="NHD32" s="447"/>
      <c r="NHE32" s="447"/>
      <c r="NHF32" s="447"/>
      <c r="NHG32" s="447"/>
      <c r="NHH32" s="447"/>
      <c r="NHI32" s="447"/>
      <c r="NHJ32" s="447"/>
      <c r="NHK32" s="447"/>
      <c r="NHL32" s="447"/>
      <c r="NHM32" s="447"/>
      <c r="NHN32" s="447"/>
      <c r="NHO32" s="447"/>
      <c r="NHP32" s="447"/>
      <c r="NHQ32" s="447"/>
      <c r="NHR32" s="447"/>
      <c r="NHS32" s="447"/>
      <c r="NHT32" s="447"/>
      <c r="NHU32" s="447"/>
      <c r="NHV32" s="447"/>
      <c r="NHW32" s="447"/>
      <c r="NHX32" s="447"/>
      <c r="NHY32" s="447"/>
      <c r="NHZ32" s="447"/>
      <c r="NIA32" s="447"/>
      <c r="NIB32" s="447"/>
      <c r="NIC32" s="447"/>
      <c r="NID32" s="447"/>
      <c r="NIE32" s="447"/>
      <c r="NIF32" s="447"/>
      <c r="NIG32" s="447"/>
      <c r="NIH32" s="447"/>
      <c r="NII32" s="447"/>
      <c r="NIJ32" s="447"/>
      <c r="NIK32" s="447"/>
      <c r="NIL32" s="447"/>
      <c r="NIM32" s="447"/>
      <c r="NIN32" s="447"/>
      <c r="NIO32" s="447"/>
      <c r="NIP32" s="447"/>
      <c r="NIQ32" s="447"/>
      <c r="NIR32" s="447"/>
      <c r="NIS32" s="447"/>
      <c r="NIT32" s="447"/>
      <c r="NIU32" s="447"/>
      <c r="NIV32" s="447"/>
      <c r="NIW32" s="447"/>
      <c r="NIX32" s="447"/>
      <c r="NIY32" s="447"/>
      <c r="NIZ32" s="447"/>
      <c r="NJA32" s="447"/>
      <c r="NJB32" s="447"/>
      <c r="NJC32" s="447"/>
      <c r="NJD32" s="447"/>
      <c r="NJE32" s="447"/>
      <c r="NJF32" s="447"/>
      <c r="NJG32" s="447"/>
      <c r="NJH32" s="447"/>
      <c r="NJI32" s="447"/>
      <c r="NJJ32" s="447"/>
      <c r="NJK32" s="447"/>
      <c r="NJL32" s="447"/>
      <c r="NJM32" s="447"/>
      <c r="NJN32" s="447"/>
      <c r="NJO32" s="447"/>
      <c r="NJP32" s="447"/>
      <c r="NJQ32" s="447"/>
      <c r="NJR32" s="447"/>
      <c r="NJS32" s="447"/>
      <c r="NJT32" s="447"/>
      <c r="NJU32" s="447"/>
      <c r="NJV32" s="447"/>
      <c r="NJW32" s="447"/>
      <c r="NJX32" s="447"/>
      <c r="NJY32" s="447"/>
      <c r="NJZ32" s="447"/>
      <c r="NKA32" s="447"/>
      <c r="NKB32" s="447"/>
      <c r="NKC32" s="447"/>
      <c r="NKD32" s="447"/>
      <c r="NKE32" s="447"/>
      <c r="NKF32" s="447"/>
      <c r="NKG32" s="447"/>
      <c r="NKH32" s="447"/>
      <c r="NKI32" s="447"/>
      <c r="NKJ32" s="447"/>
      <c r="NKK32" s="447"/>
      <c r="NKL32" s="447"/>
      <c r="NKM32" s="447"/>
      <c r="NKN32" s="447"/>
      <c r="NKO32" s="447"/>
      <c r="NKP32" s="447"/>
      <c r="NKQ32" s="447"/>
      <c r="NKR32" s="447"/>
      <c r="NKS32" s="447"/>
      <c r="NKT32" s="447"/>
      <c r="NKU32" s="447"/>
      <c r="NKV32" s="447"/>
      <c r="NKW32" s="447"/>
      <c r="NKX32" s="447"/>
      <c r="NKY32" s="447"/>
      <c r="NKZ32" s="447"/>
      <c r="NLA32" s="447"/>
      <c r="NLB32" s="447"/>
      <c r="NLC32" s="447"/>
      <c r="NLD32" s="447"/>
      <c r="NLE32" s="447"/>
      <c r="NLF32" s="447"/>
      <c r="NLG32" s="447"/>
      <c r="NLH32" s="447"/>
      <c r="NLI32" s="447"/>
      <c r="NLJ32" s="447"/>
      <c r="NLK32" s="447"/>
      <c r="NLL32" s="447"/>
      <c r="NLM32" s="447"/>
      <c r="NLN32" s="447"/>
      <c r="NLO32" s="447"/>
      <c r="NLP32" s="447"/>
      <c r="NLQ32" s="447"/>
      <c r="NLR32" s="447"/>
      <c r="NLS32" s="447"/>
      <c r="NLT32" s="447"/>
      <c r="NLU32" s="447"/>
      <c r="NLV32" s="447"/>
      <c r="NLW32" s="447"/>
      <c r="NLX32" s="447"/>
      <c r="NLY32" s="447"/>
      <c r="NLZ32" s="447"/>
      <c r="NMA32" s="447"/>
      <c r="NMB32" s="447"/>
      <c r="NMC32" s="447"/>
      <c r="NMD32" s="447"/>
      <c r="NME32" s="447"/>
      <c r="NMF32" s="447"/>
      <c r="NMG32" s="447"/>
      <c r="NMH32" s="447"/>
      <c r="NMI32" s="447"/>
      <c r="NMJ32" s="447"/>
      <c r="NMK32" s="447"/>
      <c r="NML32" s="447"/>
      <c r="NMM32" s="447"/>
      <c r="NMN32" s="447"/>
      <c r="NMO32" s="447"/>
      <c r="NMP32" s="447"/>
      <c r="NMQ32" s="447"/>
      <c r="NMR32" s="447"/>
      <c r="NMS32" s="447"/>
      <c r="NMT32" s="447"/>
      <c r="NMU32" s="447"/>
      <c r="NMV32" s="447"/>
      <c r="NMW32" s="447"/>
      <c r="NMX32" s="447"/>
      <c r="NMY32" s="447"/>
      <c r="NMZ32" s="447"/>
      <c r="NNA32" s="447"/>
      <c r="NNB32" s="447"/>
      <c r="NNC32" s="447"/>
      <c r="NND32" s="447"/>
      <c r="NNE32" s="447"/>
      <c r="NNF32" s="447"/>
      <c r="NNG32" s="447"/>
      <c r="NNH32" s="447"/>
      <c r="NNI32" s="447"/>
      <c r="NNJ32" s="447"/>
      <c r="NNK32" s="447"/>
      <c r="NNL32" s="447"/>
      <c r="NNM32" s="447"/>
      <c r="NNN32" s="447"/>
      <c r="NNO32" s="447"/>
      <c r="NNP32" s="447"/>
      <c r="NNQ32" s="447"/>
      <c r="NNR32" s="447"/>
      <c r="NNS32" s="447"/>
      <c r="NNT32" s="447"/>
      <c r="NNU32" s="447"/>
      <c r="NNV32" s="447"/>
      <c r="NNW32" s="447"/>
      <c r="NNX32" s="447"/>
      <c r="NNY32" s="447"/>
      <c r="NNZ32" s="447"/>
      <c r="NOA32" s="447"/>
      <c r="NOB32" s="447"/>
      <c r="NOC32" s="447"/>
      <c r="NOD32" s="447"/>
      <c r="NOE32" s="447"/>
      <c r="NOF32" s="447"/>
      <c r="NOG32" s="447"/>
      <c r="NOH32" s="447"/>
      <c r="NOI32" s="447"/>
      <c r="NOJ32" s="447"/>
      <c r="NOK32" s="447"/>
      <c r="NOL32" s="447"/>
      <c r="NOM32" s="447"/>
      <c r="NON32" s="447"/>
      <c r="NOO32" s="447"/>
      <c r="NOP32" s="447"/>
      <c r="NOQ32" s="447"/>
      <c r="NOR32" s="447"/>
      <c r="NOS32" s="447"/>
      <c r="NOT32" s="447"/>
      <c r="NOU32" s="447"/>
      <c r="NOV32" s="447"/>
      <c r="NOW32" s="447"/>
      <c r="NOX32" s="447"/>
      <c r="NOY32" s="447"/>
      <c r="NOZ32" s="447"/>
      <c r="NPA32" s="447"/>
      <c r="NPB32" s="447"/>
      <c r="NPC32" s="447"/>
      <c r="NPD32" s="447"/>
      <c r="NPE32" s="447"/>
      <c r="NPF32" s="447"/>
      <c r="NPG32" s="447"/>
      <c r="NPH32" s="447"/>
      <c r="NPI32" s="447"/>
      <c r="NPJ32" s="447"/>
      <c r="NPK32" s="447"/>
      <c r="NPL32" s="447"/>
      <c r="NPM32" s="447"/>
      <c r="NPN32" s="447"/>
      <c r="NPO32" s="447"/>
      <c r="NPP32" s="447"/>
      <c r="NPQ32" s="447"/>
      <c r="NPR32" s="447"/>
      <c r="NPS32" s="447"/>
      <c r="NPT32" s="447"/>
      <c r="NPU32" s="447"/>
      <c r="NPV32" s="447"/>
      <c r="NPW32" s="447"/>
      <c r="NPX32" s="447"/>
      <c r="NPY32" s="447"/>
      <c r="NPZ32" s="447"/>
      <c r="NQA32" s="447"/>
      <c r="NQB32" s="447"/>
      <c r="NQC32" s="447"/>
      <c r="NQD32" s="447"/>
      <c r="NQE32" s="447"/>
      <c r="NQF32" s="447"/>
      <c r="NQG32" s="447"/>
      <c r="NQH32" s="447"/>
      <c r="NQI32" s="447"/>
      <c r="NQJ32" s="447"/>
      <c r="NQK32" s="447"/>
      <c r="NQL32" s="447"/>
      <c r="NQM32" s="447"/>
      <c r="NQN32" s="447"/>
      <c r="NQO32" s="447"/>
      <c r="NQP32" s="447"/>
      <c r="NQQ32" s="447"/>
      <c r="NQR32" s="447"/>
      <c r="NQS32" s="447"/>
      <c r="NQT32" s="447"/>
      <c r="NQU32" s="447"/>
      <c r="NQV32" s="447"/>
      <c r="NQW32" s="447"/>
      <c r="NQX32" s="447"/>
      <c r="NQY32" s="447"/>
      <c r="NQZ32" s="447"/>
      <c r="NRA32" s="447"/>
      <c r="NRB32" s="447"/>
      <c r="NRC32" s="447"/>
      <c r="NRD32" s="447"/>
      <c r="NRE32" s="447"/>
      <c r="NRF32" s="447"/>
      <c r="NRG32" s="447"/>
      <c r="NRH32" s="447"/>
      <c r="NRI32" s="447"/>
      <c r="NRJ32" s="447"/>
      <c r="NRK32" s="447"/>
      <c r="NRL32" s="447"/>
      <c r="NRM32" s="447"/>
      <c r="NRN32" s="447"/>
      <c r="NRO32" s="447"/>
      <c r="NRP32" s="447"/>
      <c r="NRQ32" s="447"/>
      <c r="NRR32" s="447"/>
      <c r="NRS32" s="447"/>
      <c r="NRT32" s="447"/>
      <c r="NRU32" s="447"/>
      <c r="NRV32" s="447"/>
      <c r="NRW32" s="447"/>
      <c r="NRX32" s="447"/>
      <c r="NRY32" s="447"/>
      <c r="NRZ32" s="447"/>
      <c r="NSA32" s="447"/>
      <c r="NSB32" s="447"/>
      <c r="NSC32" s="447"/>
      <c r="NSD32" s="447"/>
      <c r="NSE32" s="447"/>
      <c r="NSF32" s="447"/>
      <c r="NSG32" s="447"/>
      <c r="NSH32" s="447"/>
      <c r="NSI32" s="447"/>
      <c r="NSJ32" s="447"/>
      <c r="NSK32" s="447"/>
      <c r="NSL32" s="447"/>
      <c r="NSM32" s="447"/>
      <c r="NSN32" s="447"/>
      <c r="NSO32" s="447"/>
      <c r="NSP32" s="447"/>
      <c r="NSQ32" s="447"/>
      <c r="NSR32" s="447"/>
      <c r="NSS32" s="447"/>
      <c r="NST32" s="447"/>
      <c r="NSU32" s="447"/>
      <c r="NSV32" s="447"/>
      <c r="NSW32" s="447"/>
      <c r="NSX32" s="447"/>
      <c r="NSY32" s="447"/>
      <c r="NSZ32" s="447"/>
      <c r="NTA32" s="447"/>
      <c r="NTB32" s="447"/>
      <c r="NTC32" s="447"/>
      <c r="NTD32" s="447"/>
      <c r="NTE32" s="447"/>
      <c r="NTF32" s="447"/>
      <c r="NTG32" s="447"/>
      <c r="NTH32" s="447"/>
      <c r="NTI32" s="447"/>
      <c r="NTJ32" s="447"/>
      <c r="NTK32" s="447"/>
      <c r="NTL32" s="447"/>
      <c r="NTM32" s="447"/>
      <c r="NTN32" s="447"/>
      <c r="NTO32" s="447"/>
      <c r="NTP32" s="447"/>
      <c r="NTQ32" s="447"/>
      <c r="NTR32" s="447"/>
      <c r="NTS32" s="447"/>
      <c r="NTT32" s="447"/>
      <c r="NTU32" s="447"/>
      <c r="NTV32" s="447"/>
      <c r="NTW32" s="447"/>
      <c r="NTX32" s="447"/>
      <c r="NTY32" s="447"/>
      <c r="NTZ32" s="447"/>
      <c r="NUA32" s="447"/>
      <c r="NUB32" s="447"/>
      <c r="NUC32" s="447"/>
      <c r="NUD32" s="447"/>
      <c r="NUE32" s="447"/>
      <c r="NUF32" s="447"/>
      <c r="NUG32" s="447"/>
      <c r="NUH32" s="447"/>
      <c r="NUI32" s="447"/>
      <c r="NUJ32" s="447"/>
      <c r="NUK32" s="447"/>
      <c r="NUL32" s="447"/>
      <c r="NUM32" s="447"/>
      <c r="NUN32" s="447"/>
      <c r="NUO32" s="447"/>
      <c r="NUP32" s="447"/>
      <c r="NUQ32" s="447"/>
      <c r="NUR32" s="447"/>
      <c r="NUS32" s="447"/>
      <c r="NUT32" s="447"/>
      <c r="NUU32" s="447"/>
      <c r="NUV32" s="447"/>
      <c r="NUW32" s="447"/>
      <c r="NUX32" s="447"/>
      <c r="NUY32" s="447"/>
      <c r="NUZ32" s="447"/>
      <c r="NVA32" s="447"/>
      <c r="NVB32" s="447"/>
      <c r="NVC32" s="447"/>
      <c r="NVD32" s="447"/>
      <c r="NVE32" s="447"/>
      <c r="NVF32" s="447"/>
      <c r="NVG32" s="447"/>
      <c r="NVH32" s="447"/>
      <c r="NVI32" s="447"/>
      <c r="NVJ32" s="447"/>
      <c r="NVK32" s="447"/>
      <c r="NVL32" s="447"/>
      <c r="NVM32" s="447"/>
      <c r="NVN32" s="447"/>
      <c r="NVO32" s="447"/>
      <c r="NVP32" s="447"/>
      <c r="NVQ32" s="447"/>
      <c r="NVR32" s="447"/>
      <c r="NVS32" s="447"/>
      <c r="NVT32" s="447"/>
      <c r="NVU32" s="447"/>
      <c r="NVV32" s="447"/>
      <c r="NVW32" s="447"/>
      <c r="NVX32" s="447"/>
      <c r="NVY32" s="447"/>
      <c r="NVZ32" s="447"/>
      <c r="NWA32" s="447"/>
      <c r="NWB32" s="447"/>
      <c r="NWC32" s="447"/>
      <c r="NWD32" s="447"/>
      <c r="NWE32" s="447"/>
      <c r="NWF32" s="447"/>
      <c r="NWG32" s="447"/>
      <c r="NWH32" s="447"/>
      <c r="NWI32" s="447"/>
      <c r="NWJ32" s="447"/>
      <c r="NWK32" s="447"/>
      <c r="NWL32" s="447"/>
      <c r="NWM32" s="447"/>
      <c r="NWN32" s="447"/>
      <c r="NWO32" s="447"/>
      <c r="NWP32" s="447"/>
      <c r="NWQ32" s="447"/>
      <c r="NWR32" s="447"/>
      <c r="NWS32" s="447"/>
      <c r="NWT32" s="447"/>
      <c r="NWU32" s="447"/>
      <c r="NWV32" s="447"/>
      <c r="NWW32" s="447"/>
      <c r="NWX32" s="447"/>
      <c r="NWY32" s="447"/>
      <c r="NWZ32" s="447"/>
      <c r="NXA32" s="447"/>
      <c r="NXB32" s="447"/>
      <c r="NXC32" s="447"/>
      <c r="NXD32" s="447"/>
      <c r="NXE32" s="447"/>
      <c r="NXF32" s="447"/>
      <c r="NXG32" s="447"/>
      <c r="NXH32" s="447"/>
      <c r="NXI32" s="447"/>
      <c r="NXJ32" s="447"/>
      <c r="NXK32" s="447"/>
      <c r="NXL32" s="447"/>
      <c r="NXM32" s="447"/>
      <c r="NXN32" s="447"/>
      <c r="NXO32" s="447"/>
      <c r="NXP32" s="447"/>
      <c r="NXQ32" s="447"/>
      <c r="NXR32" s="447"/>
      <c r="NXS32" s="447"/>
      <c r="NXT32" s="447"/>
      <c r="NXU32" s="447"/>
      <c r="NXV32" s="447"/>
      <c r="NXW32" s="447"/>
      <c r="NXX32" s="447"/>
      <c r="NXY32" s="447"/>
      <c r="NXZ32" s="447"/>
      <c r="NYA32" s="447"/>
      <c r="NYB32" s="447"/>
      <c r="NYC32" s="447"/>
      <c r="NYD32" s="447"/>
      <c r="NYE32" s="447"/>
      <c r="NYF32" s="447"/>
      <c r="NYG32" s="447"/>
      <c r="NYH32" s="447"/>
      <c r="NYI32" s="447"/>
      <c r="NYJ32" s="447"/>
      <c r="NYK32" s="447"/>
      <c r="NYL32" s="447"/>
      <c r="NYM32" s="447"/>
      <c r="NYN32" s="447"/>
      <c r="NYO32" s="447"/>
      <c r="NYP32" s="447"/>
      <c r="NYQ32" s="447"/>
      <c r="NYR32" s="447"/>
      <c r="NYS32" s="447"/>
      <c r="NYT32" s="447"/>
      <c r="NYU32" s="447"/>
      <c r="NYV32" s="447"/>
      <c r="NYW32" s="447"/>
      <c r="NYX32" s="447"/>
      <c r="NYY32" s="447"/>
      <c r="NYZ32" s="447"/>
      <c r="NZA32" s="447"/>
      <c r="NZB32" s="447"/>
      <c r="NZC32" s="447"/>
      <c r="NZD32" s="447"/>
      <c r="NZE32" s="447"/>
      <c r="NZF32" s="447"/>
      <c r="NZG32" s="447"/>
      <c r="NZH32" s="447"/>
      <c r="NZI32" s="447"/>
      <c r="NZJ32" s="447"/>
      <c r="NZK32" s="447"/>
      <c r="NZL32" s="447"/>
      <c r="NZM32" s="447"/>
      <c r="NZN32" s="447"/>
      <c r="NZO32" s="447"/>
      <c r="NZP32" s="447"/>
      <c r="NZQ32" s="447"/>
      <c r="NZR32" s="447"/>
      <c r="NZS32" s="447"/>
      <c r="NZT32" s="447"/>
      <c r="NZU32" s="447"/>
      <c r="NZV32" s="447"/>
      <c r="NZW32" s="447"/>
      <c r="NZX32" s="447"/>
      <c r="NZY32" s="447"/>
      <c r="NZZ32" s="447"/>
      <c r="OAA32" s="447"/>
      <c r="OAB32" s="447"/>
      <c r="OAC32" s="447"/>
      <c r="OAD32" s="447"/>
      <c r="OAE32" s="447"/>
      <c r="OAF32" s="447"/>
      <c r="OAG32" s="447"/>
      <c r="OAH32" s="447"/>
      <c r="OAI32" s="447"/>
      <c r="OAJ32" s="447"/>
      <c r="OAK32" s="447"/>
      <c r="OAL32" s="447"/>
      <c r="OAM32" s="447"/>
      <c r="OAN32" s="447"/>
      <c r="OAO32" s="447"/>
      <c r="OAP32" s="447"/>
      <c r="OAQ32" s="447"/>
      <c r="OAR32" s="447"/>
      <c r="OAS32" s="447"/>
      <c r="OAT32" s="447"/>
      <c r="OAU32" s="447"/>
      <c r="OAV32" s="447"/>
      <c r="OAW32" s="447"/>
      <c r="OAX32" s="447"/>
      <c r="OAY32" s="447"/>
      <c r="OAZ32" s="447"/>
      <c r="OBA32" s="447"/>
      <c r="OBB32" s="447"/>
      <c r="OBC32" s="447"/>
      <c r="OBD32" s="447"/>
      <c r="OBE32" s="447"/>
      <c r="OBF32" s="447"/>
      <c r="OBG32" s="447"/>
      <c r="OBH32" s="447"/>
      <c r="OBI32" s="447"/>
      <c r="OBJ32" s="447"/>
      <c r="OBK32" s="447"/>
      <c r="OBL32" s="447"/>
      <c r="OBM32" s="447"/>
      <c r="OBN32" s="447"/>
      <c r="OBO32" s="447"/>
      <c r="OBP32" s="447"/>
      <c r="OBQ32" s="447"/>
      <c r="OBR32" s="447"/>
      <c r="OBS32" s="447"/>
      <c r="OBT32" s="447"/>
      <c r="OBU32" s="447"/>
      <c r="OBV32" s="447"/>
      <c r="OBW32" s="447"/>
      <c r="OBX32" s="447"/>
      <c r="OBY32" s="447"/>
      <c r="OBZ32" s="447"/>
      <c r="OCA32" s="447"/>
      <c r="OCB32" s="447"/>
      <c r="OCC32" s="447"/>
      <c r="OCD32" s="447"/>
      <c r="OCE32" s="447"/>
      <c r="OCF32" s="447"/>
      <c r="OCG32" s="447"/>
      <c r="OCH32" s="447"/>
      <c r="OCI32" s="447"/>
      <c r="OCJ32" s="447"/>
      <c r="OCK32" s="447"/>
      <c r="OCL32" s="447"/>
      <c r="OCM32" s="447"/>
      <c r="OCN32" s="447"/>
      <c r="OCO32" s="447"/>
      <c r="OCP32" s="447"/>
      <c r="OCQ32" s="447"/>
      <c r="OCR32" s="447"/>
      <c r="OCS32" s="447"/>
      <c r="OCT32" s="447"/>
      <c r="OCU32" s="447"/>
      <c r="OCV32" s="447"/>
      <c r="OCW32" s="447"/>
      <c r="OCX32" s="447"/>
      <c r="OCY32" s="447"/>
      <c r="OCZ32" s="447"/>
      <c r="ODA32" s="447"/>
      <c r="ODB32" s="447"/>
      <c r="ODC32" s="447"/>
      <c r="ODD32" s="447"/>
      <c r="ODE32" s="447"/>
      <c r="ODF32" s="447"/>
      <c r="ODG32" s="447"/>
      <c r="ODH32" s="447"/>
      <c r="ODI32" s="447"/>
      <c r="ODJ32" s="447"/>
      <c r="ODK32" s="447"/>
      <c r="ODL32" s="447"/>
      <c r="ODM32" s="447"/>
      <c r="ODN32" s="447"/>
      <c r="ODO32" s="447"/>
      <c r="ODP32" s="447"/>
      <c r="ODQ32" s="447"/>
      <c r="ODR32" s="447"/>
      <c r="ODS32" s="447"/>
      <c r="ODT32" s="447"/>
      <c r="ODU32" s="447"/>
      <c r="ODV32" s="447"/>
      <c r="ODW32" s="447"/>
      <c r="ODX32" s="447"/>
      <c r="ODY32" s="447"/>
      <c r="ODZ32" s="447"/>
      <c r="OEA32" s="447"/>
      <c r="OEB32" s="447"/>
      <c r="OEC32" s="447"/>
      <c r="OED32" s="447"/>
      <c r="OEE32" s="447"/>
      <c r="OEF32" s="447"/>
      <c r="OEG32" s="447"/>
      <c r="OEH32" s="447"/>
      <c r="OEI32" s="447"/>
      <c r="OEJ32" s="447"/>
      <c r="OEK32" s="447"/>
      <c r="OEL32" s="447"/>
      <c r="OEM32" s="447"/>
      <c r="OEN32" s="447"/>
      <c r="OEO32" s="447"/>
      <c r="OEP32" s="447"/>
      <c r="OEQ32" s="447"/>
      <c r="OER32" s="447"/>
      <c r="OES32" s="447"/>
      <c r="OET32" s="447"/>
      <c r="OEU32" s="447"/>
      <c r="OEV32" s="447"/>
      <c r="OEW32" s="447"/>
      <c r="OEX32" s="447"/>
      <c r="OEY32" s="447"/>
      <c r="OEZ32" s="447"/>
      <c r="OFA32" s="447"/>
      <c r="OFB32" s="447"/>
      <c r="OFC32" s="447"/>
      <c r="OFD32" s="447"/>
      <c r="OFE32" s="447"/>
      <c r="OFF32" s="447"/>
      <c r="OFG32" s="447"/>
      <c r="OFH32" s="447"/>
      <c r="OFI32" s="447"/>
      <c r="OFJ32" s="447"/>
      <c r="OFK32" s="447"/>
      <c r="OFL32" s="447"/>
      <c r="OFM32" s="447"/>
      <c r="OFN32" s="447"/>
      <c r="OFO32" s="447"/>
      <c r="OFP32" s="447"/>
      <c r="OFQ32" s="447"/>
      <c r="OFR32" s="447"/>
      <c r="OFS32" s="447"/>
      <c r="OFT32" s="447"/>
      <c r="OFU32" s="447"/>
      <c r="OFV32" s="447"/>
      <c r="OFW32" s="447"/>
      <c r="OFX32" s="447"/>
      <c r="OFY32" s="447"/>
      <c r="OFZ32" s="447"/>
      <c r="OGA32" s="447"/>
      <c r="OGB32" s="447"/>
      <c r="OGC32" s="447"/>
      <c r="OGD32" s="447"/>
      <c r="OGE32" s="447"/>
      <c r="OGF32" s="447"/>
      <c r="OGG32" s="447"/>
      <c r="OGH32" s="447"/>
      <c r="OGI32" s="447"/>
      <c r="OGJ32" s="447"/>
      <c r="OGK32" s="447"/>
      <c r="OGL32" s="447"/>
      <c r="OGM32" s="447"/>
      <c r="OGN32" s="447"/>
      <c r="OGO32" s="447"/>
      <c r="OGP32" s="447"/>
      <c r="OGQ32" s="447"/>
      <c r="OGR32" s="447"/>
      <c r="OGS32" s="447"/>
      <c r="OGT32" s="447"/>
      <c r="OGU32" s="447"/>
      <c r="OGV32" s="447"/>
      <c r="OGW32" s="447"/>
      <c r="OGX32" s="447"/>
      <c r="OGY32" s="447"/>
      <c r="OGZ32" s="447"/>
      <c r="OHA32" s="447"/>
      <c r="OHB32" s="447"/>
      <c r="OHC32" s="447"/>
      <c r="OHD32" s="447"/>
      <c r="OHE32" s="447"/>
      <c r="OHF32" s="447"/>
      <c r="OHG32" s="447"/>
      <c r="OHH32" s="447"/>
      <c r="OHI32" s="447"/>
      <c r="OHJ32" s="447"/>
      <c r="OHK32" s="447"/>
      <c r="OHL32" s="447"/>
      <c r="OHM32" s="447"/>
      <c r="OHN32" s="447"/>
      <c r="OHO32" s="447"/>
      <c r="OHP32" s="447"/>
      <c r="OHQ32" s="447"/>
      <c r="OHR32" s="447"/>
      <c r="OHS32" s="447"/>
      <c r="OHT32" s="447"/>
      <c r="OHU32" s="447"/>
      <c r="OHV32" s="447"/>
      <c r="OHW32" s="447"/>
      <c r="OHX32" s="447"/>
      <c r="OHY32" s="447"/>
      <c r="OHZ32" s="447"/>
      <c r="OIA32" s="447"/>
      <c r="OIB32" s="447"/>
      <c r="OIC32" s="447"/>
      <c r="OID32" s="447"/>
      <c r="OIE32" s="447"/>
      <c r="OIF32" s="447"/>
      <c r="OIG32" s="447"/>
      <c r="OIH32" s="447"/>
      <c r="OII32" s="447"/>
      <c r="OIJ32" s="447"/>
      <c r="OIK32" s="447"/>
      <c r="OIL32" s="447"/>
      <c r="OIM32" s="447"/>
      <c r="OIN32" s="447"/>
      <c r="OIO32" s="447"/>
      <c r="OIP32" s="447"/>
      <c r="OIQ32" s="447"/>
      <c r="OIR32" s="447"/>
      <c r="OIS32" s="447"/>
      <c r="OIT32" s="447"/>
      <c r="OIU32" s="447"/>
      <c r="OIV32" s="447"/>
      <c r="OIW32" s="447"/>
      <c r="OIX32" s="447"/>
      <c r="OIY32" s="447"/>
      <c r="OIZ32" s="447"/>
      <c r="OJA32" s="447"/>
      <c r="OJB32" s="447"/>
      <c r="OJC32" s="447"/>
      <c r="OJD32" s="447"/>
      <c r="OJE32" s="447"/>
      <c r="OJF32" s="447"/>
      <c r="OJG32" s="447"/>
      <c r="OJH32" s="447"/>
      <c r="OJI32" s="447"/>
      <c r="OJJ32" s="447"/>
      <c r="OJK32" s="447"/>
      <c r="OJL32" s="447"/>
      <c r="OJM32" s="447"/>
      <c r="OJN32" s="447"/>
      <c r="OJO32" s="447"/>
      <c r="OJP32" s="447"/>
      <c r="OJQ32" s="447"/>
      <c r="OJR32" s="447"/>
      <c r="OJS32" s="447"/>
      <c r="OJT32" s="447"/>
      <c r="OJU32" s="447"/>
      <c r="OJV32" s="447"/>
      <c r="OJW32" s="447"/>
      <c r="OJX32" s="447"/>
      <c r="OJY32" s="447"/>
      <c r="OJZ32" s="447"/>
      <c r="OKA32" s="447"/>
      <c r="OKB32" s="447"/>
      <c r="OKC32" s="447"/>
      <c r="OKD32" s="447"/>
      <c r="OKE32" s="447"/>
      <c r="OKF32" s="447"/>
      <c r="OKG32" s="447"/>
      <c r="OKH32" s="447"/>
      <c r="OKI32" s="447"/>
      <c r="OKJ32" s="447"/>
      <c r="OKK32" s="447"/>
      <c r="OKL32" s="447"/>
      <c r="OKM32" s="447"/>
      <c r="OKN32" s="447"/>
      <c r="OKO32" s="447"/>
      <c r="OKP32" s="447"/>
      <c r="OKQ32" s="447"/>
      <c r="OKR32" s="447"/>
      <c r="OKS32" s="447"/>
      <c r="OKT32" s="447"/>
      <c r="OKU32" s="447"/>
      <c r="OKV32" s="447"/>
      <c r="OKW32" s="447"/>
      <c r="OKX32" s="447"/>
      <c r="OKY32" s="447"/>
      <c r="OKZ32" s="447"/>
      <c r="OLA32" s="447"/>
      <c r="OLB32" s="447"/>
      <c r="OLC32" s="447"/>
      <c r="OLD32" s="447"/>
      <c r="OLE32" s="447"/>
      <c r="OLF32" s="447"/>
      <c r="OLG32" s="447"/>
      <c r="OLH32" s="447"/>
      <c r="OLI32" s="447"/>
      <c r="OLJ32" s="447"/>
      <c r="OLK32" s="447"/>
      <c r="OLL32" s="447"/>
      <c r="OLM32" s="447"/>
      <c r="OLN32" s="447"/>
      <c r="OLO32" s="447"/>
      <c r="OLP32" s="447"/>
      <c r="OLQ32" s="447"/>
      <c r="OLR32" s="447"/>
      <c r="OLS32" s="447"/>
      <c r="OLT32" s="447"/>
      <c r="OLU32" s="447"/>
      <c r="OLV32" s="447"/>
      <c r="OLW32" s="447"/>
      <c r="OLX32" s="447"/>
      <c r="OLY32" s="447"/>
      <c r="OLZ32" s="447"/>
      <c r="OMA32" s="447"/>
      <c r="OMB32" s="447"/>
      <c r="OMC32" s="447"/>
      <c r="OMD32" s="447"/>
      <c r="OME32" s="447"/>
      <c r="OMF32" s="447"/>
      <c r="OMG32" s="447"/>
      <c r="OMH32" s="447"/>
      <c r="OMI32" s="447"/>
      <c r="OMJ32" s="447"/>
      <c r="OMK32" s="447"/>
      <c r="OML32" s="447"/>
      <c r="OMM32" s="447"/>
      <c r="OMN32" s="447"/>
      <c r="OMO32" s="447"/>
      <c r="OMP32" s="447"/>
      <c r="OMQ32" s="447"/>
      <c r="OMR32" s="447"/>
      <c r="OMS32" s="447"/>
      <c r="OMT32" s="447"/>
      <c r="OMU32" s="447"/>
      <c r="OMV32" s="447"/>
      <c r="OMW32" s="447"/>
      <c r="OMX32" s="447"/>
      <c r="OMY32" s="447"/>
      <c r="OMZ32" s="447"/>
      <c r="ONA32" s="447"/>
      <c r="ONB32" s="447"/>
      <c r="ONC32" s="447"/>
      <c r="OND32" s="447"/>
      <c r="ONE32" s="447"/>
      <c r="ONF32" s="447"/>
      <c r="ONG32" s="447"/>
      <c r="ONH32" s="447"/>
      <c r="ONI32" s="447"/>
      <c r="ONJ32" s="447"/>
      <c r="ONK32" s="447"/>
      <c r="ONL32" s="447"/>
      <c r="ONM32" s="447"/>
      <c r="ONN32" s="447"/>
      <c r="ONO32" s="447"/>
      <c r="ONP32" s="447"/>
      <c r="ONQ32" s="447"/>
      <c r="ONR32" s="447"/>
      <c r="ONS32" s="447"/>
      <c r="ONT32" s="447"/>
      <c r="ONU32" s="447"/>
      <c r="ONV32" s="447"/>
      <c r="ONW32" s="447"/>
      <c r="ONX32" s="447"/>
      <c r="ONY32" s="447"/>
      <c r="ONZ32" s="447"/>
      <c r="OOA32" s="447"/>
      <c r="OOB32" s="447"/>
      <c r="OOC32" s="447"/>
      <c r="OOD32" s="447"/>
      <c r="OOE32" s="447"/>
      <c r="OOF32" s="447"/>
      <c r="OOG32" s="447"/>
      <c r="OOH32" s="447"/>
      <c r="OOI32" s="447"/>
      <c r="OOJ32" s="447"/>
      <c r="OOK32" s="447"/>
      <c r="OOL32" s="447"/>
      <c r="OOM32" s="447"/>
      <c r="OON32" s="447"/>
      <c r="OOO32" s="447"/>
      <c r="OOP32" s="447"/>
      <c r="OOQ32" s="447"/>
      <c r="OOR32" s="447"/>
      <c r="OOS32" s="447"/>
      <c r="OOT32" s="447"/>
      <c r="OOU32" s="447"/>
      <c r="OOV32" s="447"/>
      <c r="OOW32" s="447"/>
      <c r="OOX32" s="447"/>
      <c r="OOY32" s="447"/>
      <c r="OOZ32" s="447"/>
      <c r="OPA32" s="447"/>
      <c r="OPB32" s="447"/>
      <c r="OPC32" s="447"/>
      <c r="OPD32" s="447"/>
      <c r="OPE32" s="447"/>
      <c r="OPF32" s="447"/>
      <c r="OPG32" s="447"/>
      <c r="OPH32" s="447"/>
      <c r="OPI32" s="447"/>
      <c r="OPJ32" s="447"/>
      <c r="OPK32" s="447"/>
      <c r="OPL32" s="447"/>
      <c r="OPM32" s="447"/>
      <c r="OPN32" s="447"/>
      <c r="OPO32" s="447"/>
      <c r="OPP32" s="447"/>
      <c r="OPQ32" s="447"/>
      <c r="OPR32" s="447"/>
      <c r="OPS32" s="447"/>
      <c r="OPT32" s="447"/>
      <c r="OPU32" s="447"/>
      <c r="OPV32" s="447"/>
      <c r="OPW32" s="447"/>
      <c r="OPX32" s="447"/>
      <c r="OPY32" s="447"/>
      <c r="OPZ32" s="447"/>
      <c r="OQA32" s="447"/>
      <c r="OQB32" s="447"/>
      <c r="OQC32" s="447"/>
      <c r="OQD32" s="447"/>
      <c r="OQE32" s="447"/>
      <c r="OQF32" s="447"/>
      <c r="OQG32" s="447"/>
      <c r="OQH32" s="447"/>
      <c r="OQI32" s="447"/>
      <c r="OQJ32" s="447"/>
      <c r="OQK32" s="447"/>
      <c r="OQL32" s="447"/>
      <c r="OQM32" s="447"/>
      <c r="OQN32" s="447"/>
      <c r="OQO32" s="447"/>
      <c r="OQP32" s="447"/>
      <c r="OQQ32" s="447"/>
      <c r="OQR32" s="447"/>
      <c r="OQS32" s="447"/>
      <c r="OQT32" s="447"/>
      <c r="OQU32" s="447"/>
      <c r="OQV32" s="447"/>
      <c r="OQW32" s="447"/>
      <c r="OQX32" s="447"/>
      <c r="OQY32" s="447"/>
      <c r="OQZ32" s="447"/>
      <c r="ORA32" s="447"/>
      <c r="ORB32" s="447"/>
      <c r="ORC32" s="447"/>
      <c r="ORD32" s="447"/>
      <c r="ORE32" s="447"/>
      <c r="ORF32" s="447"/>
      <c r="ORG32" s="447"/>
      <c r="ORH32" s="447"/>
      <c r="ORI32" s="447"/>
      <c r="ORJ32" s="447"/>
      <c r="ORK32" s="447"/>
      <c r="ORL32" s="447"/>
      <c r="ORM32" s="447"/>
      <c r="ORN32" s="447"/>
      <c r="ORO32" s="447"/>
      <c r="ORP32" s="447"/>
      <c r="ORQ32" s="447"/>
      <c r="ORR32" s="447"/>
      <c r="ORS32" s="447"/>
      <c r="ORT32" s="447"/>
      <c r="ORU32" s="447"/>
      <c r="ORV32" s="447"/>
      <c r="ORW32" s="447"/>
      <c r="ORX32" s="447"/>
      <c r="ORY32" s="447"/>
      <c r="ORZ32" s="447"/>
      <c r="OSA32" s="447"/>
      <c r="OSB32" s="447"/>
      <c r="OSC32" s="447"/>
      <c r="OSD32" s="447"/>
      <c r="OSE32" s="447"/>
      <c r="OSF32" s="447"/>
      <c r="OSG32" s="447"/>
      <c r="OSH32" s="447"/>
      <c r="OSI32" s="447"/>
      <c r="OSJ32" s="447"/>
      <c r="OSK32" s="447"/>
      <c r="OSL32" s="447"/>
      <c r="OSM32" s="447"/>
      <c r="OSN32" s="447"/>
      <c r="OSO32" s="447"/>
      <c r="OSP32" s="447"/>
      <c r="OSQ32" s="447"/>
      <c r="OSR32" s="447"/>
      <c r="OSS32" s="447"/>
      <c r="OST32" s="447"/>
      <c r="OSU32" s="447"/>
      <c r="OSV32" s="447"/>
      <c r="OSW32" s="447"/>
      <c r="OSX32" s="447"/>
      <c r="OSY32" s="447"/>
      <c r="OSZ32" s="447"/>
      <c r="OTA32" s="447"/>
      <c r="OTB32" s="447"/>
      <c r="OTC32" s="447"/>
      <c r="OTD32" s="447"/>
      <c r="OTE32" s="447"/>
      <c r="OTF32" s="447"/>
      <c r="OTG32" s="447"/>
      <c r="OTH32" s="447"/>
      <c r="OTI32" s="447"/>
      <c r="OTJ32" s="447"/>
      <c r="OTK32" s="447"/>
      <c r="OTL32" s="447"/>
      <c r="OTM32" s="447"/>
      <c r="OTN32" s="447"/>
      <c r="OTO32" s="447"/>
      <c r="OTP32" s="447"/>
      <c r="OTQ32" s="447"/>
      <c r="OTR32" s="447"/>
      <c r="OTS32" s="447"/>
      <c r="OTT32" s="447"/>
      <c r="OTU32" s="447"/>
      <c r="OTV32" s="447"/>
      <c r="OTW32" s="447"/>
      <c r="OTX32" s="447"/>
      <c r="OTY32" s="447"/>
      <c r="OTZ32" s="447"/>
      <c r="OUA32" s="447"/>
      <c r="OUB32" s="447"/>
      <c r="OUC32" s="447"/>
      <c r="OUD32" s="447"/>
      <c r="OUE32" s="447"/>
      <c r="OUF32" s="447"/>
      <c r="OUG32" s="447"/>
      <c r="OUH32" s="447"/>
      <c r="OUI32" s="447"/>
      <c r="OUJ32" s="447"/>
      <c r="OUK32" s="447"/>
      <c r="OUL32" s="447"/>
      <c r="OUM32" s="447"/>
      <c r="OUN32" s="447"/>
      <c r="OUO32" s="447"/>
      <c r="OUP32" s="447"/>
      <c r="OUQ32" s="447"/>
      <c r="OUR32" s="447"/>
      <c r="OUS32" s="447"/>
      <c r="OUT32" s="447"/>
      <c r="OUU32" s="447"/>
      <c r="OUV32" s="447"/>
      <c r="OUW32" s="447"/>
      <c r="OUX32" s="447"/>
      <c r="OUY32" s="447"/>
      <c r="OUZ32" s="447"/>
      <c r="OVA32" s="447"/>
      <c r="OVB32" s="447"/>
      <c r="OVC32" s="447"/>
      <c r="OVD32" s="447"/>
      <c r="OVE32" s="447"/>
      <c r="OVF32" s="447"/>
      <c r="OVG32" s="447"/>
      <c r="OVH32" s="447"/>
      <c r="OVI32" s="447"/>
      <c r="OVJ32" s="447"/>
      <c r="OVK32" s="447"/>
      <c r="OVL32" s="447"/>
      <c r="OVM32" s="447"/>
      <c r="OVN32" s="447"/>
      <c r="OVO32" s="447"/>
      <c r="OVP32" s="447"/>
      <c r="OVQ32" s="447"/>
      <c r="OVR32" s="447"/>
      <c r="OVS32" s="447"/>
      <c r="OVT32" s="447"/>
      <c r="OVU32" s="447"/>
      <c r="OVV32" s="447"/>
      <c r="OVW32" s="447"/>
      <c r="OVX32" s="447"/>
      <c r="OVY32" s="447"/>
      <c r="OVZ32" s="447"/>
      <c r="OWA32" s="447"/>
      <c r="OWB32" s="447"/>
      <c r="OWC32" s="447"/>
      <c r="OWD32" s="447"/>
      <c r="OWE32" s="447"/>
      <c r="OWF32" s="447"/>
      <c r="OWG32" s="447"/>
      <c r="OWH32" s="447"/>
      <c r="OWI32" s="447"/>
      <c r="OWJ32" s="447"/>
      <c r="OWK32" s="447"/>
      <c r="OWL32" s="447"/>
      <c r="OWM32" s="447"/>
      <c r="OWN32" s="447"/>
      <c r="OWO32" s="447"/>
      <c r="OWP32" s="447"/>
      <c r="OWQ32" s="447"/>
      <c r="OWR32" s="447"/>
      <c r="OWS32" s="447"/>
      <c r="OWT32" s="447"/>
      <c r="OWU32" s="447"/>
      <c r="OWV32" s="447"/>
      <c r="OWW32" s="447"/>
      <c r="OWX32" s="447"/>
      <c r="OWY32" s="447"/>
      <c r="OWZ32" s="447"/>
      <c r="OXA32" s="447"/>
      <c r="OXB32" s="447"/>
      <c r="OXC32" s="447"/>
      <c r="OXD32" s="447"/>
      <c r="OXE32" s="447"/>
      <c r="OXF32" s="447"/>
      <c r="OXG32" s="447"/>
      <c r="OXH32" s="447"/>
      <c r="OXI32" s="447"/>
      <c r="OXJ32" s="447"/>
      <c r="OXK32" s="447"/>
      <c r="OXL32" s="447"/>
      <c r="OXM32" s="447"/>
      <c r="OXN32" s="447"/>
      <c r="OXO32" s="447"/>
      <c r="OXP32" s="447"/>
      <c r="OXQ32" s="447"/>
      <c r="OXR32" s="447"/>
      <c r="OXS32" s="447"/>
      <c r="OXT32" s="447"/>
      <c r="OXU32" s="447"/>
      <c r="OXV32" s="447"/>
      <c r="OXW32" s="447"/>
      <c r="OXX32" s="447"/>
      <c r="OXY32" s="447"/>
      <c r="OXZ32" s="447"/>
      <c r="OYA32" s="447"/>
      <c r="OYB32" s="447"/>
      <c r="OYC32" s="447"/>
      <c r="OYD32" s="447"/>
      <c r="OYE32" s="447"/>
      <c r="OYF32" s="447"/>
      <c r="OYG32" s="447"/>
      <c r="OYH32" s="447"/>
      <c r="OYI32" s="447"/>
      <c r="OYJ32" s="447"/>
      <c r="OYK32" s="447"/>
      <c r="OYL32" s="447"/>
      <c r="OYM32" s="447"/>
      <c r="OYN32" s="447"/>
      <c r="OYO32" s="447"/>
      <c r="OYP32" s="447"/>
      <c r="OYQ32" s="447"/>
      <c r="OYR32" s="447"/>
      <c r="OYS32" s="447"/>
      <c r="OYT32" s="447"/>
      <c r="OYU32" s="447"/>
      <c r="OYV32" s="447"/>
      <c r="OYW32" s="447"/>
      <c r="OYX32" s="447"/>
      <c r="OYY32" s="447"/>
      <c r="OYZ32" s="447"/>
      <c r="OZA32" s="447"/>
      <c r="OZB32" s="447"/>
      <c r="OZC32" s="447"/>
      <c r="OZD32" s="447"/>
      <c r="OZE32" s="447"/>
      <c r="OZF32" s="447"/>
      <c r="OZG32" s="447"/>
      <c r="OZH32" s="447"/>
      <c r="OZI32" s="447"/>
      <c r="OZJ32" s="447"/>
      <c r="OZK32" s="447"/>
      <c r="OZL32" s="447"/>
      <c r="OZM32" s="447"/>
      <c r="OZN32" s="447"/>
      <c r="OZO32" s="447"/>
      <c r="OZP32" s="447"/>
      <c r="OZQ32" s="447"/>
      <c r="OZR32" s="447"/>
      <c r="OZS32" s="447"/>
      <c r="OZT32" s="447"/>
      <c r="OZU32" s="447"/>
      <c r="OZV32" s="447"/>
      <c r="OZW32" s="447"/>
      <c r="OZX32" s="447"/>
      <c r="OZY32" s="447"/>
      <c r="OZZ32" s="447"/>
      <c r="PAA32" s="447"/>
      <c r="PAB32" s="447"/>
      <c r="PAC32" s="447"/>
      <c r="PAD32" s="447"/>
      <c r="PAE32" s="447"/>
      <c r="PAF32" s="447"/>
      <c r="PAG32" s="447"/>
      <c r="PAH32" s="447"/>
      <c r="PAI32" s="447"/>
      <c r="PAJ32" s="447"/>
      <c r="PAK32" s="447"/>
      <c r="PAL32" s="447"/>
      <c r="PAM32" s="447"/>
      <c r="PAN32" s="447"/>
      <c r="PAO32" s="447"/>
      <c r="PAP32" s="447"/>
      <c r="PAQ32" s="447"/>
      <c r="PAR32" s="447"/>
      <c r="PAS32" s="447"/>
      <c r="PAT32" s="447"/>
      <c r="PAU32" s="447"/>
      <c r="PAV32" s="447"/>
      <c r="PAW32" s="447"/>
      <c r="PAX32" s="447"/>
      <c r="PAY32" s="447"/>
      <c r="PAZ32" s="447"/>
      <c r="PBA32" s="447"/>
      <c r="PBB32" s="447"/>
      <c r="PBC32" s="447"/>
      <c r="PBD32" s="447"/>
      <c r="PBE32" s="447"/>
      <c r="PBF32" s="447"/>
      <c r="PBG32" s="447"/>
      <c r="PBH32" s="447"/>
      <c r="PBI32" s="447"/>
      <c r="PBJ32" s="447"/>
      <c r="PBK32" s="447"/>
      <c r="PBL32" s="447"/>
      <c r="PBM32" s="447"/>
      <c r="PBN32" s="447"/>
      <c r="PBO32" s="447"/>
      <c r="PBP32" s="447"/>
      <c r="PBQ32" s="447"/>
      <c r="PBR32" s="447"/>
      <c r="PBS32" s="447"/>
      <c r="PBT32" s="447"/>
      <c r="PBU32" s="447"/>
      <c r="PBV32" s="447"/>
      <c r="PBW32" s="447"/>
      <c r="PBX32" s="447"/>
      <c r="PBY32" s="447"/>
      <c r="PBZ32" s="447"/>
      <c r="PCA32" s="447"/>
      <c r="PCB32" s="447"/>
      <c r="PCC32" s="447"/>
      <c r="PCD32" s="447"/>
      <c r="PCE32" s="447"/>
      <c r="PCF32" s="447"/>
      <c r="PCG32" s="447"/>
      <c r="PCH32" s="447"/>
      <c r="PCI32" s="447"/>
      <c r="PCJ32" s="447"/>
      <c r="PCK32" s="447"/>
      <c r="PCL32" s="447"/>
      <c r="PCM32" s="447"/>
      <c r="PCN32" s="447"/>
      <c r="PCO32" s="447"/>
      <c r="PCP32" s="447"/>
      <c r="PCQ32" s="447"/>
      <c r="PCR32" s="447"/>
      <c r="PCS32" s="447"/>
      <c r="PCT32" s="447"/>
      <c r="PCU32" s="447"/>
      <c r="PCV32" s="447"/>
      <c r="PCW32" s="447"/>
      <c r="PCX32" s="447"/>
      <c r="PCY32" s="447"/>
      <c r="PCZ32" s="447"/>
      <c r="PDA32" s="447"/>
      <c r="PDB32" s="447"/>
      <c r="PDC32" s="447"/>
      <c r="PDD32" s="447"/>
      <c r="PDE32" s="447"/>
      <c r="PDF32" s="447"/>
      <c r="PDG32" s="447"/>
      <c r="PDH32" s="447"/>
      <c r="PDI32" s="447"/>
      <c r="PDJ32" s="447"/>
      <c r="PDK32" s="447"/>
      <c r="PDL32" s="447"/>
      <c r="PDM32" s="447"/>
      <c r="PDN32" s="447"/>
      <c r="PDO32" s="447"/>
      <c r="PDP32" s="447"/>
      <c r="PDQ32" s="447"/>
      <c r="PDR32" s="447"/>
      <c r="PDS32" s="447"/>
      <c r="PDT32" s="447"/>
      <c r="PDU32" s="447"/>
      <c r="PDV32" s="447"/>
      <c r="PDW32" s="447"/>
      <c r="PDX32" s="447"/>
      <c r="PDY32" s="447"/>
      <c r="PDZ32" s="447"/>
      <c r="PEA32" s="447"/>
      <c r="PEB32" s="447"/>
      <c r="PEC32" s="447"/>
      <c r="PED32" s="447"/>
      <c r="PEE32" s="447"/>
      <c r="PEF32" s="447"/>
      <c r="PEG32" s="447"/>
      <c r="PEH32" s="447"/>
      <c r="PEI32" s="447"/>
      <c r="PEJ32" s="447"/>
      <c r="PEK32" s="447"/>
      <c r="PEL32" s="447"/>
      <c r="PEM32" s="447"/>
      <c r="PEN32" s="447"/>
      <c r="PEO32" s="447"/>
      <c r="PEP32" s="447"/>
      <c r="PEQ32" s="447"/>
      <c r="PER32" s="447"/>
      <c r="PES32" s="447"/>
      <c r="PET32" s="447"/>
      <c r="PEU32" s="447"/>
      <c r="PEV32" s="447"/>
      <c r="PEW32" s="447"/>
      <c r="PEX32" s="447"/>
      <c r="PEY32" s="447"/>
      <c r="PEZ32" s="447"/>
      <c r="PFA32" s="447"/>
      <c r="PFB32" s="447"/>
      <c r="PFC32" s="447"/>
      <c r="PFD32" s="447"/>
      <c r="PFE32" s="447"/>
      <c r="PFF32" s="447"/>
      <c r="PFG32" s="447"/>
      <c r="PFH32" s="447"/>
      <c r="PFI32" s="447"/>
      <c r="PFJ32" s="447"/>
      <c r="PFK32" s="447"/>
      <c r="PFL32" s="447"/>
      <c r="PFM32" s="447"/>
      <c r="PFN32" s="447"/>
      <c r="PFO32" s="447"/>
      <c r="PFP32" s="447"/>
      <c r="PFQ32" s="447"/>
      <c r="PFR32" s="447"/>
      <c r="PFS32" s="447"/>
      <c r="PFT32" s="447"/>
      <c r="PFU32" s="447"/>
      <c r="PFV32" s="447"/>
      <c r="PFW32" s="447"/>
      <c r="PFX32" s="447"/>
      <c r="PFY32" s="447"/>
      <c r="PFZ32" s="447"/>
      <c r="PGA32" s="447"/>
      <c r="PGB32" s="447"/>
      <c r="PGC32" s="447"/>
      <c r="PGD32" s="447"/>
      <c r="PGE32" s="447"/>
      <c r="PGF32" s="447"/>
      <c r="PGG32" s="447"/>
      <c r="PGH32" s="447"/>
      <c r="PGI32" s="447"/>
      <c r="PGJ32" s="447"/>
      <c r="PGK32" s="447"/>
      <c r="PGL32" s="447"/>
      <c r="PGM32" s="447"/>
      <c r="PGN32" s="447"/>
      <c r="PGO32" s="447"/>
      <c r="PGP32" s="447"/>
      <c r="PGQ32" s="447"/>
      <c r="PGR32" s="447"/>
      <c r="PGS32" s="447"/>
      <c r="PGT32" s="447"/>
      <c r="PGU32" s="447"/>
      <c r="PGV32" s="447"/>
      <c r="PGW32" s="447"/>
      <c r="PGX32" s="447"/>
      <c r="PGY32" s="447"/>
      <c r="PGZ32" s="447"/>
      <c r="PHA32" s="447"/>
      <c r="PHB32" s="447"/>
      <c r="PHC32" s="447"/>
      <c r="PHD32" s="447"/>
      <c r="PHE32" s="447"/>
      <c r="PHF32" s="447"/>
      <c r="PHG32" s="447"/>
      <c r="PHH32" s="447"/>
      <c r="PHI32" s="447"/>
      <c r="PHJ32" s="447"/>
      <c r="PHK32" s="447"/>
      <c r="PHL32" s="447"/>
      <c r="PHM32" s="447"/>
      <c r="PHN32" s="447"/>
      <c r="PHO32" s="447"/>
      <c r="PHP32" s="447"/>
      <c r="PHQ32" s="447"/>
      <c r="PHR32" s="447"/>
      <c r="PHS32" s="447"/>
      <c r="PHT32" s="447"/>
      <c r="PHU32" s="447"/>
      <c r="PHV32" s="447"/>
      <c r="PHW32" s="447"/>
      <c r="PHX32" s="447"/>
      <c r="PHY32" s="447"/>
      <c r="PHZ32" s="447"/>
      <c r="PIA32" s="447"/>
      <c r="PIB32" s="447"/>
      <c r="PIC32" s="447"/>
      <c r="PID32" s="447"/>
      <c r="PIE32" s="447"/>
      <c r="PIF32" s="447"/>
      <c r="PIG32" s="447"/>
      <c r="PIH32" s="447"/>
      <c r="PII32" s="447"/>
      <c r="PIJ32" s="447"/>
      <c r="PIK32" s="447"/>
      <c r="PIL32" s="447"/>
      <c r="PIM32" s="447"/>
      <c r="PIN32" s="447"/>
      <c r="PIO32" s="447"/>
      <c r="PIP32" s="447"/>
      <c r="PIQ32" s="447"/>
      <c r="PIR32" s="447"/>
      <c r="PIS32" s="447"/>
      <c r="PIT32" s="447"/>
      <c r="PIU32" s="447"/>
      <c r="PIV32" s="447"/>
      <c r="PIW32" s="447"/>
      <c r="PIX32" s="447"/>
      <c r="PIY32" s="447"/>
      <c r="PIZ32" s="447"/>
      <c r="PJA32" s="447"/>
      <c r="PJB32" s="447"/>
      <c r="PJC32" s="447"/>
      <c r="PJD32" s="447"/>
      <c r="PJE32" s="447"/>
      <c r="PJF32" s="447"/>
      <c r="PJG32" s="447"/>
      <c r="PJH32" s="447"/>
      <c r="PJI32" s="447"/>
      <c r="PJJ32" s="447"/>
      <c r="PJK32" s="447"/>
      <c r="PJL32" s="447"/>
      <c r="PJM32" s="447"/>
      <c r="PJN32" s="447"/>
      <c r="PJO32" s="447"/>
      <c r="PJP32" s="447"/>
      <c r="PJQ32" s="447"/>
      <c r="PJR32" s="447"/>
      <c r="PJS32" s="447"/>
      <c r="PJT32" s="447"/>
      <c r="PJU32" s="447"/>
      <c r="PJV32" s="447"/>
      <c r="PJW32" s="447"/>
      <c r="PJX32" s="447"/>
      <c r="PJY32" s="447"/>
      <c r="PJZ32" s="447"/>
      <c r="PKA32" s="447"/>
      <c r="PKB32" s="447"/>
      <c r="PKC32" s="447"/>
      <c r="PKD32" s="447"/>
      <c r="PKE32" s="447"/>
      <c r="PKF32" s="447"/>
      <c r="PKG32" s="447"/>
      <c r="PKH32" s="447"/>
      <c r="PKI32" s="447"/>
      <c r="PKJ32" s="447"/>
      <c r="PKK32" s="447"/>
      <c r="PKL32" s="447"/>
      <c r="PKM32" s="447"/>
      <c r="PKN32" s="447"/>
      <c r="PKO32" s="447"/>
      <c r="PKP32" s="447"/>
      <c r="PKQ32" s="447"/>
      <c r="PKR32" s="447"/>
      <c r="PKS32" s="447"/>
      <c r="PKT32" s="447"/>
      <c r="PKU32" s="447"/>
      <c r="PKV32" s="447"/>
      <c r="PKW32" s="447"/>
      <c r="PKX32" s="447"/>
      <c r="PKY32" s="447"/>
      <c r="PKZ32" s="447"/>
      <c r="PLA32" s="447"/>
      <c r="PLB32" s="447"/>
      <c r="PLC32" s="447"/>
      <c r="PLD32" s="447"/>
      <c r="PLE32" s="447"/>
      <c r="PLF32" s="447"/>
      <c r="PLG32" s="447"/>
      <c r="PLH32" s="447"/>
      <c r="PLI32" s="447"/>
      <c r="PLJ32" s="447"/>
      <c r="PLK32" s="447"/>
      <c r="PLL32" s="447"/>
      <c r="PLM32" s="447"/>
      <c r="PLN32" s="447"/>
      <c r="PLO32" s="447"/>
      <c r="PLP32" s="447"/>
      <c r="PLQ32" s="447"/>
      <c r="PLR32" s="447"/>
      <c r="PLS32" s="447"/>
      <c r="PLT32" s="447"/>
      <c r="PLU32" s="447"/>
      <c r="PLV32" s="447"/>
      <c r="PLW32" s="447"/>
      <c r="PLX32" s="447"/>
      <c r="PLY32" s="447"/>
      <c r="PLZ32" s="447"/>
      <c r="PMA32" s="447"/>
      <c r="PMB32" s="447"/>
      <c r="PMC32" s="447"/>
      <c r="PMD32" s="447"/>
      <c r="PME32" s="447"/>
      <c r="PMF32" s="447"/>
      <c r="PMG32" s="447"/>
      <c r="PMH32" s="447"/>
      <c r="PMI32" s="447"/>
      <c r="PMJ32" s="447"/>
      <c r="PMK32" s="447"/>
      <c r="PML32" s="447"/>
      <c r="PMM32" s="447"/>
      <c r="PMN32" s="447"/>
      <c r="PMO32" s="447"/>
      <c r="PMP32" s="447"/>
      <c r="PMQ32" s="447"/>
      <c r="PMR32" s="447"/>
      <c r="PMS32" s="447"/>
      <c r="PMT32" s="447"/>
      <c r="PMU32" s="447"/>
      <c r="PMV32" s="447"/>
      <c r="PMW32" s="447"/>
      <c r="PMX32" s="447"/>
      <c r="PMY32" s="447"/>
      <c r="PMZ32" s="447"/>
      <c r="PNA32" s="447"/>
      <c r="PNB32" s="447"/>
      <c r="PNC32" s="447"/>
      <c r="PND32" s="447"/>
      <c r="PNE32" s="447"/>
      <c r="PNF32" s="447"/>
      <c r="PNG32" s="447"/>
      <c r="PNH32" s="447"/>
      <c r="PNI32" s="447"/>
      <c r="PNJ32" s="447"/>
      <c r="PNK32" s="447"/>
      <c r="PNL32" s="447"/>
      <c r="PNM32" s="447"/>
      <c r="PNN32" s="447"/>
      <c r="PNO32" s="447"/>
      <c r="PNP32" s="447"/>
      <c r="PNQ32" s="447"/>
      <c r="PNR32" s="447"/>
      <c r="PNS32" s="447"/>
      <c r="PNT32" s="447"/>
      <c r="PNU32" s="447"/>
      <c r="PNV32" s="447"/>
      <c r="PNW32" s="447"/>
      <c r="PNX32" s="447"/>
      <c r="PNY32" s="447"/>
      <c r="PNZ32" s="447"/>
      <c r="POA32" s="447"/>
      <c r="POB32" s="447"/>
      <c r="POC32" s="447"/>
      <c r="POD32" s="447"/>
      <c r="POE32" s="447"/>
      <c r="POF32" s="447"/>
      <c r="POG32" s="447"/>
      <c r="POH32" s="447"/>
      <c r="POI32" s="447"/>
      <c r="POJ32" s="447"/>
      <c r="POK32" s="447"/>
      <c r="POL32" s="447"/>
      <c r="POM32" s="447"/>
      <c r="PON32" s="447"/>
      <c r="POO32" s="447"/>
      <c r="POP32" s="447"/>
      <c r="POQ32" s="447"/>
      <c r="POR32" s="447"/>
      <c r="POS32" s="447"/>
      <c r="POT32" s="447"/>
      <c r="POU32" s="447"/>
      <c r="POV32" s="447"/>
      <c r="POW32" s="447"/>
      <c r="POX32" s="447"/>
      <c r="POY32" s="447"/>
      <c r="POZ32" s="447"/>
      <c r="PPA32" s="447"/>
      <c r="PPB32" s="447"/>
      <c r="PPC32" s="447"/>
      <c r="PPD32" s="447"/>
      <c r="PPE32" s="447"/>
      <c r="PPF32" s="447"/>
      <c r="PPG32" s="447"/>
      <c r="PPH32" s="447"/>
      <c r="PPI32" s="447"/>
      <c r="PPJ32" s="447"/>
      <c r="PPK32" s="447"/>
      <c r="PPL32" s="447"/>
      <c r="PPM32" s="447"/>
      <c r="PPN32" s="447"/>
      <c r="PPO32" s="447"/>
      <c r="PPP32" s="447"/>
      <c r="PPQ32" s="447"/>
      <c r="PPR32" s="447"/>
      <c r="PPS32" s="447"/>
      <c r="PPT32" s="447"/>
      <c r="PPU32" s="447"/>
      <c r="PPV32" s="447"/>
      <c r="PPW32" s="447"/>
      <c r="PPX32" s="447"/>
      <c r="PPY32" s="447"/>
      <c r="PPZ32" s="447"/>
      <c r="PQA32" s="447"/>
      <c r="PQB32" s="447"/>
      <c r="PQC32" s="447"/>
      <c r="PQD32" s="447"/>
      <c r="PQE32" s="447"/>
      <c r="PQF32" s="447"/>
      <c r="PQG32" s="447"/>
      <c r="PQH32" s="447"/>
      <c r="PQI32" s="447"/>
      <c r="PQJ32" s="447"/>
      <c r="PQK32" s="447"/>
      <c r="PQL32" s="447"/>
      <c r="PQM32" s="447"/>
      <c r="PQN32" s="447"/>
      <c r="PQO32" s="447"/>
      <c r="PQP32" s="447"/>
      <c r="PQQ32" s="447"/>
      <c r="PQR32" s="447"/>
      <c r="PQS32" s="447"/>
      <c r="PQT32" s="447"/>
      <c r="PQU32" s="447"/>
      <c r="PQV32" s="447"/>
      <c r="PQW32" s="447"/>
      <c r="PQX32" s="447"/>
      <c r="PQY32" s="447"/>
      <c r="PQZ32" s="447"/>
      <c r="PRA32" s="447"/>
      <c r="PRB32" s="447"/>
      <c r="PRC32" s="447"/>
      <c r="PRD32" s="447"/>
      <c r="PRE32" s="447"/>
      <c r="PRF32" s="447"/>
      <c r="PRG32" s="447"/>
      <c r="PRH32" s="447"/>
      <c r="PRI32" s="447"/>
      <c r="PRJ32" s="447"/>
      <c r="PRK32" s="447"/>
      <c r="PRL32" s="447"/>
      <c r="PRM32" s="447"/>
      <c r="PRN32" s="447"/>
      <c r="PRO32" s="447"/>
      <c r="PRP32" s="447"/>
      <c r="PRQ32" s="447"/>
      <c r="PRR32" s="447"/>
      <c r="PRS32" s="447"/>
      <c r="PRT32" s="447"/>
      <c r="PRU32" s="447"/>
      <c r="PRV32" s="447"/>
      <c r="PRW32" s="447"/>
      <c r="PRX32" s="447"/>
      <c r="PRY32" s="447"/>
      <c r="PRZ32" s="447"/>
      <c r="PSA32" s="447"/>
      <c r="PSB32" s="447"/>
      <c r="PSC32" s="447"/>
      <c r="PSD32" s="447"/>
      <c r="PSE32" s="447"/>
      <c r="PSF32" s="447"/>
      <c r="PSG32" s="447"/>
      <c r="PSH32" s="447"/>
      <c r="PSI32" s="447"/>
      <c r="PSJ32" s="447"/>
      <c r="PSK32" s="447"/>
      <c r="PSL32" s="447"/>
      <c r="PSM32" s="447"/>
      <c r="PSN32" s="447"/>
      <c r="PSO32" s="447"/>
      <c r="PSP32" s="447"/>
      <c r="PSQ32" s="447"/>
      <c r="PSR32" s="447"/>
      <c r="PSS32" s="447"/>
      <c r="PST32" s="447"/>
      <c r="PSU32" s="447"/>
      <c r="PSV32" s="447"/>
      <c r="PSW32" s="447"/>
      <c r="PSX32" s="447"/>
      <c r="PSY32" s="447"/>
      <c r="PSZ32" s="447"/>
      <c r="PTA32" s="447"/>
      <c r="PTB32" s="447"/>
      <c r="PTC32" s="447"/>
      <c r="PTD32" s="447"/>
      <c r="PTE32" s="447"/>
      <c r="PTF32" s="447"/>
      <c r="PTG32" s="447"/>
      <c r="PTH32" s="447"/>
      <c r="PTI32" s="447"/>
      <c r="PTJ32" s="447"/>
      <c r="PTK32" s="447"/>
      <c r="PTL32" s="447"/>
      <c r="PTM32" s="447"/>
      <c r="PTN32" s="447"/>
      <c r="PTO32" s="447"/>
      <c r="PTP32" s="447"/>
      <c r="PTQ32" s="447"/>
      <c r="PTR32" s="447"/>
      <c r="PTS32" s="447"/>
      <c r="PTT32" s="447"/>
      <c r="PTU32" s="447"/>
      <c r="PTV32" s="447"/>
      <c r="PTW32" s="447"/>
      <c r="PTX32" s="447"/>
      <c r="PTY32" s="447"/>
      <c r="PTZ32" s="447"/>
      <c r="PUA32" s="447"/>
      <c r="PUB32" s="447"/>
      <c r="PUC32" s="447"/>
      <c r="PUD32" s="447"/>
      <c r="PUE32" s="447"/>
      <c r="PUF32" s="447"/>
      <c r="PUG32" s="447"/>
      <c r="PUH32" s="447"/>
      <c r="PUI32" s="447"/>
      <c r="PUJ32" s="447"/>
      <c r="PUK32" s="447"/>
      <c r="PUL32" s="447"/>
      <c r="PUM32" s="447"/>
      <c r="PUN32" s="447"/>
      <c r="PUO32" s="447"/>
      <c r="PUP32" s="447"/>
      <c r="PUQ32" s="447"/>
      <c r="PUR32" s="447"/>
      <c r="PUS32" s="447"/>
      <c r="PUT32" s="447"/>
      <c r="PUU32" s="447"/>
      <c r="PUV32" s="447"/>
      <c r="PUW32" s="447"/>
      <c r="PUX32" s="447"/>
      <c r="PUY32" s="447"/>
      <c r="PUZ32" s="447"/>
      <c r="PVA32" s="447"/>
      <c r="PVB32" s="447"/>
      <c r="PVC32" s="447"/>
      <c r="PVD32" s="447"/>
      <c r="PVE32" s="447"/>
      <c r="PVF32" s="447"/>
      <c r="PVG32" s="447"/>
      <c r="PVH32" s="447"/>
      <c r="PVI32" s="447"/>
      <c r="PVJ32" s="447"/>
      <c r="PVK32" s="447"/>
      <c r="PVL32" s="447"/>
      <c r="PVM32" s="447"/>
      <c r="PVN32" s="447"/>
      <c r="PVO32" s="447"/>
      <c r="PVP32" s="447"/>
      <c r="PVQ32" s="447"/>
      <c r="PVR32" s="447"/>
      <c r="PVS32" s="447"/>
      <c r="PVT32" s="447"/>
      <c r="PVU32" s="447"/>
      <c r="PVV32" s="447"/>
      <c r="PVW32" s="447"/>
      <c r="PVX32" s="447"/>
      <c r="PVY32" s="447"/>
      <c r="PVZ32" s="447"/>
      <c r="PWA32" s="447"/>
      <c r="PWB32" s="447"/>
      <c r="PWC32" s="447"/>
      <c r="PWD32" s="447"/>
      <c r="PWE32" s="447"/>
      <c r="PWF32" s="447"/>
      <c r="PWG32" s="447"/>
      <c r="PWH32" s="447"/>
      <c r="PWI32" s="447"/>
      <c r="PWJ32" s="447"/>
      <c r="PWK32" s="447"/>
      <c r="PWL32" s="447"/>
      <c r="PWM32" s="447"/>
      <c r="PWN32" s="447"/>
      <c r="PWO32" s="447"/>
      <c r="PWP32" s="447"/>
      <c r="PWQ32" s="447"/>
      <c r="PWR32" s="447"/>
      <c r="PWS32" s="447"/>
      <c r="PWT32" s="447"/>
      <c r="PWU32" s="447"/>
      <c r="PWV32" s="447"/>
      <c r="PWW32" s="447"/>
      <c r="PWX32" s="447"/>
      <c r="PWY32" s="447"/>
      <c r="PWZ32" s="447"/>
      <c r="PXA32" s="447"/>
      <c r="PXB32" s="447"/>
      <c r="PXC32" s="447"/>
      <c r="PXD32" s="447"/>
      <c r="PXE32" s="447"/>
      <c r="PXF32" s="447"/>
      <c r="PXG32" s="447"/>
      <c r="PXH32" s="447"/>
      <c r="PXI32" s="447"/>
      <c r="PXJ32" s="447"/>
      <c r="PXK32" s="447"/>
      <c r="PXL32" s="447"/>
      <c r="PXM32" s="447"/>
      <c r="PXN32" s="447"/>
      <c r="PXO32" s="447"/>
      <c r="PXP32" s="447"/>
      <c r="PXQ32" s="447"/>
      <c r="PXR32" s="447"/>
      <c r="PXS32" s="447"/>
      <c r="PXT32" s="447"/>
      <c r="PXU32" s="447"/>
      <c r="PXV32" s="447"/>
      <c r="PXW32" s="447"/>
      <c r="PXX32" s="447"/>
      <c r="PXY32" s="447"/>
      <c r="PXZ32" s="447"/>
      <c r="PYA32" s="447"/>
      <c r="PYB32" s="447"/>
      <c r="PYC32" s="447"/>
      <c r="PYD32" s="447"/>
      <c r="PYE32" s="447"/>
      <c r="PYF32" s="447"/>
      <c r="PYG32" s="447"/>
      <c r="PYH32" s="447"/>
      <c r="PYI32" s="447"/>
      <c r="PYJ32" s="447"/>
      <c r="PYK32" s="447"/>
      <c r="PYL32" s="447"/>
      <c r="PYM32" s="447"/>
      <c r="PYN32" s="447"/>
      <c r="PYO32" s="447"/>
      <c r="PYP32" s="447"/>
      <c r="PYQ32" s="447"/>
      <c r="PYR32" s="447"/>
      <c r="PYS32" s="447"/>
      <c r="PYT32" s="447"/>
      <c r="PYU32" s="447"/>
      <c r="PYV32" s="447"/>
      <c r="PYW32" s="447"/>
      <c r="PYX32" s="447"/>
      <c r="PYY32" s="447"/>
      <c r="PYZ32" s="447"/>
      <c r="PZA32" s="447"/>
      <c r="PZB32" s="447"/>
      <c r="PZC32" s="447"/>
      <c r="PZD32" s="447"/>
      <c r="PZE32" s="447"/>
      <c r="PZF32" s="447"/>
      <c r="PZG32" s="447"/>
      <c r="PZH32" s="447"/>
      <c r="PZI32" s="447"/>
      <c r="PZJ32" s="447"/>
      <c r="PZK32" s="447"/>
      <c r="PZL32" s="447"/>
      <c r="PZM32" s="447"/>
      <c r="PZN32" s="447"/>
      <c r="PZO32" s="447"/>
      <c r="PZP32" s="447"/>
      <c r="PZQ32" s="447"/>
      <c r="PZR32" s="447"/>
      <c r="PZS32" s="447"/>
      <c r="PZT32" s="447"/>
      <c r="PZU32" s="447"/>
      <c r="PZV32" s="447"/>
      <c r="PZW32" s="447"/>
      <c r="PZX32" s="447"/>
      <c r="PZY32" s="447"/>
      <c r="PZZ32" s="447"/>
      <c r="QAA32" s="447"/>
      <c r="QAB32" s="447"/>
      <c r="QAC32" s="447"/>
      <c r="QAD32" s="447"/>
      <c r="QAE32" s="447"/>
      <c r="QAF32" s="447"/>
      <c r="QAG32" s="447"/>
      <c r="QAH32" s="447"/>
      <c r="QAI32" s="447"/>
      <c r="QAJ32" s="447"/>
      <c r="QAK32" s="447"/>
      <c r="QAL32" s="447"/>
      <c r="QAM32" s="447"/>
      <c r="QAN32" s="447"/>
      <c r="QAO32" s="447"/>
      <c r="QAP32" s="447"/>
      <c r="QAQ32" s="447"/>
      <c r="QAR32" s="447"/>
      <c r="QAS32" s="447"/>
      <c r="QAT32" s="447"/>
      <c r="QAU32" s="447"/>
      <c r="QAV32" s="447"/>
      <c r="QAW32" s="447"/>
      <c r="QAX32" s="447"/>
      <c r="QAY32" s="447"/>
      <c r="QAZ32" s="447"/>
      <c r="QBA32" s="447"/>
      <c r="QBB32" s="447"/>
      <c r="QBC32" s="447"/>
      <c r="QBD32" s="447"/>
      <c r="QBE32" s="447"/>
      <c r="QBF32" s="447"/>
      <c r="QBG32" s="447"/>
      <c r="QBH32" s="447"/>
      <c r="QBI32" s="447"/>
      <c r="QBJ32" s="447"/>
      <c r="QBK32" s="447"/>
      <c r="QBL32" s="447"/>
      <c r="QBM32" s="447"/>
      <c r="QBN32" s="447"/>
      <c r="QBO32" s="447"/>
      <c r="QBP32" s="447"/>
      <c r="QBQ32" s="447"/>
      <c r="QBR32" s="447"/>
      <c r="QBS32" s="447"/>
      <c r="QBT32" s="447"/>
      <c r="QBU32" s="447"/>
      <c r="QBV32" s="447"/>
      <c r="QBW32" s="447"/>
      <c r="QBX32" s="447"/>
      <c r="QBY32" s="447"/>
      <c r="QBZ32" s="447"/>
      <c r="QCA32" s="447"/>
      <c r="QCB32" s="447"/>
      <c r="QCC32" s="447"/>
      <c r="QCD32" s="447"/>
      <c r="QCE32" s="447"/>
      <c r="QCF32" s="447"/>
      <c r="QCG32" s="447"/>
      <c r="QCH32" s="447"/>
      <c r="QCI32" s="447"/>
      <c r="QCJ32" s="447"/>
      <c r="QCK32" s="447"/>
      <c r="QCL32" s="447"/>
      <c r="QCM32" s="447"/>
      <c r="QCN32" s="447"/>
      <c r="QCO32" s="447"/>
      <c r="QCP32" s="447"/>
      <c r="QCQ32" s="447"/>
      <c r="QCR32" s="447"/>
      <c r="QCS32" s="447"/>
      <c r="QCT32" s="447"/>
      <c r="QCU32" s="447"/>
      <c r="QCV32" s="447"/>
      <c r="QCW32" s="447"/>
      <c r="QCX32" s="447"/>
      <c r="QCY32" s="447"/>
      <c r="QCZ32" s="447"/>
      <c r="QDA32" s="447"/>
      <c r="QDB32" s="447"/>
      <c r="QDC32" s="447"/>
      <c r="QDD32" s="447"/>
      <c r="QDE32" s="447"/>
      <c r="QDF32" s="447"/>
      <c r="QDG32" s="447"/>
      <c r="QDH32" s="447"/>
      <c r="QDI32" s="447"/>
      <c r="QDJ32" s="447"/>
      <c r="QDK32" s="447"/>
      <c r="QDL32" s="447"/>
      <c r="QDM32" s="447"/>
      <c r="QDN32" s="447"/>
      <c r="QDO32" s="447"/>
      <c r="QDP32" s="447"/>
      <c r="QDQ32" s="447"/>
      <c r="QDR32" s="447"/>
      <c r="QDS32" s="447"/>
      <c r="QDT32" s="447"/>
      <c r="QDU32" s="447"/>
      <c r="QDV32" s="447"/>
      <c r="QDW32" s="447"/>
      <c r="QDX32" s="447"/>
      <c r="QDY32" s="447"/>
      <c r="QDZ32" s="447"/>
      <c r="QEA32" s="447"/>
      <c r="QEB32" s="447"/>
      <c r="QEC32" s="447"/>
      <c r="QED32" s="447"/>
      <c r="QEE32" s="447"/>
      <c r="QEF32" s="447"/>
      <c r="QEG32" s="447"/>
      <c r="QEH32" s="447"/>
      <c r="QEI32" s="447"/>
      <c r="QEJ32" s="447"/>
      <c r="QEK32" s="447"/>
      <c r="QEL32" s="447"/>
      <c r="QEM32" s="447"/>
      <c r="QEN32" s="447"/>
      <c r="QEO32" s="447"/>
      <c r="QEP32" s="447"/>
      <c r="QEQ32" s="447"/>
      <c r="QER32" s="447"/>
      <c r="QES32" s="447"/>
      <c r="QET32" s="447"/>
      <c r="QEU32" s="447"/>
      <c r="QEV32" s="447"/>
      <c r="QEW32" s="447"/>
      <c r="QEX32" s="447"/>
      <c r="QEY32" s="447"/>
      <c r="QEZ32" s="447"/>
      <c r="QFA32" s="447"/>
      <c r="QFB32" s="447"/>
      <c r="QFC32" s="447"/>
      <c r="QFD32" s="447"/>
      <c r="QFE32" s="447"/>
      <c r="QFF32" s="447"/>
      <c r="QFG32" s="447"/>
      <c r="QFH32" s="447"/>
      <c r="QFI32" s="447"/>
      <c r="QFJ32" s="447"/>
      <c r="QFK32" s="447"/>
      <c r="QFL32" s="447"/>
      <c r="QFM32" s="447"/>
      <c r="QFN32" s="447"/>
      <c r="QFO32" s="447"/>
      <c r="QFP32" s="447"/>
      <c r="QFQ32" s="447"/>
      <c r="QFR32" s="447"/>
      <c r="QFS32" s="447"/>
      <c r="QFT32" s="447"/>
      <c r="QFU32" s="447"/>
      <c r="QFV32" s="447"/>
      <c r="QFW32" s="447"/>
      <c r="QFX32" s="447"/>
      <c r="QFY32" s="447"/>
      <c r="QFZ32" s="447"/>
      <c r="QGA32" s="447"/>
      <c r="QGB32" s="447"/>
      <c r="QGC32" s="447"/>
      <c r="QGD32" s="447"/>
      <c r="QGE32" s="447"/>
      <c r="QGF32" s="447"/>
      <c r="QGG32" s="447"/>
      <c r="QGH32" s="447"/>
      <c r="QGI32" s="447"/>
      <c r="QGJ32" s="447"/>
      <c r="QGK32" s="447"/>
      <c r="QGL32" s="447"/>
      <c r="QGM32" s="447"/>
      <c r="QGN32" s="447"/>
      <c r="QGO32" s="447"/>
      <c r="QGP32" s="447"/>
      <c r="QGQ32" s="447"/>
      <c r="QGR32" s="447"/>
      <c r="QGS32" s="447"/>
      <c r="QGT32" s="447"/>
      <c r="QGU32" s="447"/>
      <c r="QGV32" s="447"/>
      <c r="QGW32" s="447"/>
      <c r="QGX32" s="447"/>
      <c r="QGY32" s="447"/>
      <c r="QGZ32" s="447"/>
      <c r="QHA32" s="447"/>
      <c r="QHB32" s="447"/>
      <c r="QHC32" s="447"/>
      <c r="QHD32" s="447"/>
      <c r="QHE32" s="447"/>
      <c r="QHF32" s="447"/>
      <c r="QHG32" s="447"/>
      <c r="QHH32" s="447"/>
      <c r="QHI32" s="447"/>
      <c r="QHJ32" s="447"/>
      <c r="QHK32" s="447"/>
      <c r="QHL32" s="447"/>
      <c r="QHM32" s="447"/>
      <c r="QHN32" s="447"/>
      <c r="QHO32" s="447"/>
      <c r="QHP32" s="447"/>
      <c r="QHQ32" s="447"/>
      <c r="QHR32" s="447"/>
      <c r="QHS32" s="447"/>
      <c r="QHT32" s="447"/>
      <c r="QHU32" s="447"/>
      <c r="QHV32" s="447"/>
      <c r="QHW32" s="447"/>
      <c r="QHX32" s="447"/>
      <c r="QHY32" s="447"/>
      <c r="QHZ32" s="447"/>
      <c r="QIA32" s="447"/>
      <c r="QIB32" s="447"/>
      <c r="QIC32" s="447"/>
      <c r="QID32" s="447"/>
      <c r="QIE32" s="447"/>
      <c r="QIF32" s="447"/>
      <c r="QIG32" s="447"/>
      <c r="QIH32" s="447"/>
      <c r="QII32" s="447"/>
      <c r="QIJ32" s="447"/>
      <c r="QIK32" s="447"/>
      <c r="QIL32" s="447"/>
      <c r="QIM32" s="447"/>
      <c r="QIN32" s="447"/>
      <c r="QIO32" s="447"/>
      <c r="QIP32" s="447"/>
      <c r="QIQ32" s="447"/>
      <c r="QIR32" s="447"/>
      <c r="QIS32" s="447"/>
      <c r="QIT32" s="447"/>
      <c r="QIU32" s="447"/>
      <c r="QIV32" s="447"/>
      <c r="QIW32" s="447"/>
      <c r="QIX32" s="447"/>
      <c r="QIY32" s="447"/>
      <c r="QIZ32" s="447"/>
      <c r="QJA32" s="447"/>
      <c r="QJB32" s="447"/>
      <c r="QJC32" s="447"/>
      <c r="QJD32" s="447"/>
      <c r="QJE32" s="447"/>
      <c r="QJF32" s="447"/>
      <c r="QJG32" s="447"/>
      <c r="QJH32" s="447"/>
      <c r="QJI32" s="447"/>
      <c r="QJJ32" s="447"/>
      <c r="QJK32" s="447"/>
      <c r="QJL32" s="447"/>
      <c r="QJM32" s="447"/>
      <c r="QJN32" s="447"/>
      <c r="QJO32" s="447"/>
      <c r="QJP32" s="447"/>
      <c r="QJQ32" s="447"/>
      <c r="QJR32" s="447"/>
      <c r="QJS32" s="447"/>
      <c r="QJT32" s="447"/>
      <c r="QJU32" s="447"/>
      <c r="QJV32" s="447"/>
      <c r="QJW32" s="447"/>
      <c r="QJX32" s="447"/>
      <c r="QJY32" s="447"/>
      <c r="QJZ32" s="447"/>
      <c r="QKA32" s="447"/>
      <c r="QKB32" s="447"/>
      <c r="QKC32" s="447"/>
      <c r="QKD32" s="447"/>
      <c r="QKE32" s="447"/>
      <c r="QKF32" s="447"/>
      <c r="QKG32" s="447"/>
      <c r="QKH32" s="447"/>
      <c r="QKI32" s="447"/>
      <c r="QKJ32" s="447"/>
      <c r="QKK32" s="447"/>
      <c r="QKL32" s="447"/>
      <c r="QKM32" s="447"/>
      <c r="QKN32" s="447"/>
      <c r="QKO32" s="447"/>
      <c r="QKP32" s="447"/>
      <c r="QKQ32" s="447"/>
      <c r="QKR32" s="447"/>
      <c r="QKS32" s="447"/>
      <c r="QKT32" s="447"/>
      <c r="QKU32" s="447"/>
      <c r="QKV32" s="447"/>
      <c r="QKW32" s="447"/>
      <c r="QKX32" s="447"/>
      <c r="QKY32" s="447"/>
      <c r="QKZ32" s="447"/>
      <c r="QLA32" s="447"/>
      <c r="QLB32" s="447"/>
      <c r="QLC32" s="447"/>
      <c r="QLD32" s="447"/>
      <c r="QLE32" s="447"/>
      <c r="QLF32" s="447"/>
      <c r="QLG32" s="447"/>
      <c r="QLH32" s="447"/>
      <c r="QLI32" s="447"/>
      <c r="QLJ32" s="447"/>
      <c r="QLK32" s="447"/>
      <c r="QLL32" s="447"/>
      <c r="QLM32" s="447"/>
      <c r="QLN32" s="447"/>
      <c r="QLO32" s="447"/>
      <c r="QLP32" s="447"/>
      <c r="QLQ32" s="447"/>
      <c r="QLR32" s="447"/>
      <c r="QLS32" s="447"/>
      <c r="QLT32" s="447"/>
      <c r="QLU32" s="447"/>
      <c r="QLV32" s="447"/>
      <c r="QLW32" s="447"/>
      <c r="QLX32" s="447"/>
      <c r="QLY32" s="447"/>
      <c r="QLZ32" s="447"/>
      <c r="QMA32" s="447"/>
      <c r="QMB32" s="447"/>
      <c r="QMC32" s="447"/>
      <c r="QMD32" s="447"/>
      <c r="QME32" s="447"/>
      <c r="QMF32" s="447"/>
      <c r="QMG32" s="447"/>
      <c r="QMH32" s="447"/>
      <c r="QMI32" s="447"/>
      <c r="QMJ32" s="447"/>
      <c r="QMK32" s="447"/>
      <c r="QML32" s="447"/>
      <c r="QMM32" s="447"/>
      <c r="QMN32" s="447"/>
      <c r="QMO32" s="447"/>
      <c r="QMP32" s="447"/>
      <c r="QMQ32" s="447"/>
      <c r="QMR32" s="447"/>
      <c r="QMS32" s="447"/>
      <c r="QMT32" s="447"/>
      <c r="QMU32" s="447"/>
      <c r="QMV32" s="447"/>
      <c r="QMW32" s="447"/>
      <c r="QMX32" s="447"/>
      <c r="QMY32" s="447"/>
      <c r="QMZ32" s="447"/>
      <c r="QNA32" s="447"/>
      <c r="QNB32" s="447"/>
      <c r="QNC32" s="447"/>
      <c r="QND32" s="447"/>
      <c r="QNE32" s="447"/>
      <c r="QNF32" s="447"/>
      <c r="QNG32" s="447"/>
      <c r="QNH32" s="447"/>
      <c r="QNI32" s="447"/>
      <c r="QNJ32" s="447"/>
      <c r="QNK32" s="447"/>
      <c r="QNL32" s="447"/>
      <c r="QNM32" s="447"/>
      <c r="QNN32" s="447"/>
      <c r="QNO32" s="447"/>
      <c r="QNP32" s="447"/>
      <c r="QNQ32" s="447"/>
      <c r="QNR32" s="447"/>
      <c r="QNS32" s="447"/>
      <c r="QNT32" s="447"/>
      <c r="QNU32" s="447"/>
      <c r="QNV32" s="447"/>
      <c r="QNW32" s="447"/>
      <c r="QNX32" s="447"/>
      <c r="QNY32" s="447"/>
      <c r="QNZ32" s="447"/>
      <c r="QOA32" s="447"/>
      <c r="QOB32" s="447"/>
      <c r="QOC32" s="447"/>
      <c r="QOD32" s="447"/>
      <c r="QOE32" s="447"/>
      <c r="QOF32" s="447"/>
      <c r="QOG32" s="447"/>
      <c r="QOH32" s="447"/>
      <c r="QOI32" s="447"/>
      <c r="QOJ32" s="447"/>
      <c r="QOK32" s="447"/>
      <c r="QOL32" s="447"/>
      <c r="QOM32" s="447"/>
      <c r="QON32" s="447"/>
      <c r="QOO32" s="447"/>
      <c r="QOP32" s="447"/>
      <c r="QOQ32" s="447"/>
      <c r="QOR32" s="447"/>
      <c r="QOS32" s="447"/>
      <c r="QOT32" s="447"/>
      <c r="QOU32" s="447"/>
      <c r="QOV32" s="447"/>
      <c r="QOW32" s="447"/>
      <c r="QOX32" s="447"/>
      <c r="QOY32" s="447"/>
      <c r="QOZ32" s="447"/>
      <c r="QPA32" s="447"/>
      <c r="QPB32" s="447"/>
      <c r="QPC32" s="447"/>
      <c r="QPD32" s="447"/>
      <c r="QPE32" s="447"/>
      <c r="QPF32" s="447"/>
      <c r="QPG32" s="447"/>
      <c r="QPH32" s="447"/>
      <c r="QPI32" s="447"/>
      <c r="QPJ32" s="447"/>
      <c r="QPK32" s="447"/>
      <c r="QPL32" s="447"/>
      <c r="QPM32" s="447"/>
      <c r="QPN32" s="447"/>
      <c r="QPO32" s="447"/>
      <c r="QPP32" s="447"/>
      <c r="QPQ32" s="447"/>
      <c r="QPR32" s="447"/>
      <c r="QPS32" s="447"/>
      <c r="QPT32" s="447"/>
      <c r="QPU32" s="447"/>
      <c r="QPV32" s="447"/>
      <c r="QPW32" s="447"/>
      <c r="QPX32" s="447"/>
      <c r="QPY32" s="447"/>
      <c r="QPZ32" s="447"/>
      <c r="QQA32" s="447"/>
      <c r="QQB32" s="447"/>
      <c r="QQC32" s="447"/>
      <c r="QQD32" s="447"/>
      <c r="QQE32" s="447"/>
      <c r="QQF32" s="447"/>
      <c r="QQG32" s="447"/>
      <c r="QQH32" s="447"/>
      <c r="QQI32" s="447"/>
      <c r="QQJ32" s="447"/>
      <c r="QQK32" s="447"/>
      <c r="QQL32" s="447"/>
      <c r="QQM32" s="447"/>
      <c r="QQN32" s="447"/>
      <c r="QQO32" s="447"/>
      <c r="QQP32" s="447"/>
      <c r="QQQ32" s="447"/>
      <c r="QQR32" s="447"/>
      <c r="QQS32" s="447"/>
      <c r="QQT32" s="447"/>
      <c r="QQU32" s="447"/>
      <c r="QQV32" s="447"/>
      <c r="QQW32" s="447"/>
      <c r="QQX32" s="447"/>
      <c r="QQY32" s="447"/>
      <c r="QQZ32" s="447"/>
      <c r="QRA32" s="447"/>
      <c r="QRB32" s="447"/>
      <c r="QRC32" s="447"/>
      <c r="QRD32" s="447"/>
      <c r="QRE32" s="447"/>
      <c r="QRF32" s="447"/>
      <c r="QRG32" s="447"/>
      <c r="QRH32" s="447"/>
      <c r="QRI32" s="447"/>
      <c r="QRJ32" s="447"/>
      <c r="QRK32" s="447"/>
      <c r="QRL32" s="447"/>
      <c r="QRM32" s="447"/>
      <c r="QRN32" s="447"/>
      <c r="QRO32" s="447"/>
      <c r="QRP32" s="447"/>
      <c r="QRQ32" s="447"/>
      <c r="QRR32" s="447"/>
      <c r="QRS32" s="447"/>
      <c r="QRT32" s="447"/>
      <c r="QRU32" s="447"/>
      <c r="QRV32" s="447"/>
      <c r="QRW32" s="447"/>
      <c r="QRX32" s="447"/>
      <c r="QRY32" s="447"/>
      <c r="QRZ32" s="447"/>
      <c r="QSA32" s="447"/>
      <c r="QSB32" s="447"/>
      <c r="QSC32" s="447"/>
      <c r="QSD32" s="447"/>
      <c r="QSE32" s="447"/>
      <c r="QSF32" s="447"/>
      <c r="QSG32" s="447"/>
      <c r="QSH32" s="447"/>
      <c r="QSI32" s="447"/>
      <c r="QSJ32" s="447"/>
      <c r="QSK32" s="447"/>
      <c r="QSL32" s="447"/>
      <c r="QSM32" s="447"/>
      <c r="QSN32" s="447"/>
      <c r="QSO32" s="447"/>
      <c r="QSP32" s="447"/>
      <c r="QSQ32" s="447"/>
      <c r="QSR32" s="447"/>
      <c r="QSS32" s="447"/>
      <c r="QST32" s="447"/>
      <c r="QSU32" s="447"/>
      <c r="QSV32" s="447"/>
      <c r="QSW32" s="447"/>
      <c r="QSX32" s="447"/>
      <c r="QSY32" s="447"/>
      <c r="QSZ32" s="447"/>
      <c r="QTA32" s="447"/>
      <c r="QTB32" s="447"/>
      <c r="QTC32" s="447"/>
      <c r="QTD32" s="447"/>
      <c r="QTE32" s="447"/>
      <c r="QTF32" s="447"/>
      <c r="QTG32" s="447"/>
      <c r="QTH32" s="447"/>
      <c r="QTI32" s="447"/>
      <c r="QTJ32" s="447"/>
      <c r="QTK32" s="447"/>
      <c r="QTL32" s="447"/>
      <c r="QTM32" s="447"/>
      <c r="QTN32" s="447"/>
      <c r="QTO32" s="447"/>
      <c r="QTP32" s="447"/>
      <c r="QTQ32" s="447"/>
      <c r="QTR32" s="447"/>
      <c r="QTS32" s="447"/>
      <c r="QTT32" s="447"/>
      <c r="QTU32" s="447"/>
      <c r="QTV32" s="447"/>
      <c r="QTW32" s="447"/>
      <c r="QTX32" s="447"/>
      <c r="QTY32" s="447"/>
      <c r="QTZ32" s="447"/>
      <c r="QUA32" s="447"/>
      <c r="QUB32" s="447"/>
      <c r="QUC32" s="447"/>
      <c r="QUD32" s="447"/>
      <c r="QUE32" s="447"/>
      <c r="QUF32" s="447"/>
      <c r="QUG32" s="447"/>
      <c r="QUH32" s="447"/>
      <c r="QUI32" s="447"/>
      <c r="QUJ32" s="447"/>
      <c r="QUK32" s="447"/>
      <c r="QUL32" s="447"/>
      <c r="QUM32" s="447"/>
      <c r="QUN32" s="447"/>
      <c r="QUO32" s="447"/>
      <c r="QUP32" s="447"/>
      <c r="QUQ32" s="447"/>
      <c r="QUR32" s="447"/>
      <c r="QUS32" s="447"/>
      <c r="QUT32" s="447"/>
      <c r="QUU32" s="447"/>
      <c r="QUV32" s="447"/>
      <c r="QUW32" s="447"/>
      <c r="QUX32" s="447"/>
      <c r="QUY32" s="447"/>
      <c r="QUZ32" s="447"/>
      <c r="QVA32" s="447"/>
      <c r="QVB32" s="447"/>
      <c r="QVC32" s="447"/>
      <c r="QVD32" s="447"/>
      <c r="QVE32" s="447"/>
      <c r="QVF32" s="447"/>
      <c r="QVG32" s="447"/>
      <c r="QVH32" s="447"/>
      <c r="QVI32" s="447"/>
      <c r="QVJ32" s="447"/>
      <c r="QVK32" s="447"/>
      <c r="QVL32" s="447"/>
      <c r="QVM32" s="447"/>
      <c r="QVN32" s="447"/>
      <c r="QVO32" s="447"/>
      <c r="QVP32" s="447"/>
      <c r="QVQ32" s="447"/>
      <c r="QVR32" s="447"/>
      <c r="QVS32" s="447"/>
      <c r="QVT32" s="447"/>
      <c r="QVU32" s="447"/>
      <c r="QVV32" s="447"/>
      <c r="QVW32" s="447"/>
      <c r="QVX32" s="447"/>
      <c r="QVY32" s="447"/>
      <c r="QVZ32" s="447"/>
      <c r="QWA32" s="447"/>
      <c r="QWB32" s="447"/>
      <c r="QWC32" s="447"/>
      <c r="QWD32" s="447"/>
      <c r="QWE32" s="447"/>
      <c r="QWF32" s="447"/>
      <c r="QWG32" s="447"/>
      <c r="QWH32" s="447"/>
      <c r="QWI32" s="447"/>
      <c r="QWJ32" s="447"/>
      <c r="QWK32" s="447"/>
      <c r="QWL32" s="447"/>
      <c r="QWM32" s="447"/>
      <c r="QWN32" s="447"/>
      <c r="QWO32" s="447"/>
      <c r="QWP32" s="447"/>
      <c r="QWQ32" s="447"/>
      <c r="QWR32" s="447"/>
      <c r="QWS32" s="447"/>
      <c r="QWT32" s="447"/>
      <c r="QWU32" s="447"/>
      <c r="QWV32" s="447"/>
      <c r="QWW32" s="447"/>
      <c r="QWX32" s="447"/>
      <c r="QWY32" s="447"/>
      <c r="QWZ32" s="447"/>
      <c r="QXA32" s="447"/>
      <c r="QXB32" s="447"/>
      <c r="QXC32" s="447"/>
      <c r="QXD32" s="447"/>
      <c r="QXE32" s="447"/>
      <c r="QXF32" s="447"/>
      <c r="QXG32" s="447"/>
      <c r="QXH32" s="447"/>
      <c r="QXI32" s="447"/>
      <c r="QXJ32" s="447"/>
      <c r="QXK32" s="447"/>
      <c r="QXL32" s="447"/>
      <c r="QXM32" s="447"/>
      <c r="QXN32" s="447"/>
      <c r="QXO32" s="447"/>
      <c r="QXP32" s="447"/>
      <c r="QXQ32" s="447"/>
      <c r="QXR32" s="447"/>
      <c r="QXS32" s="447"/>
      <c r="QXT32" s="447"/>
      <c r="QXU32" s="447"/>
      <c r="QXV32" s="447"/>
      <c r="QXW32" s="447"/>
      <c r="QXX32" s="447"/>
      <c r="QXY32" s="447"/>
      <c r="QXZ32" s="447"/>
      <c r="QYA32" s="447"/>
      <c r="QYB32" s="447"/>
      <c r="QYC32" s="447"/>
      <c r="QYD32" s="447"/>
      <c r="QYE32" s="447"/>
      <c r="QYF32" s="447"/>
      <c r="QYG32" s="447"/>
      <c r="QYH32" s="447"/>
      <c r="QYI32" s="447"/>
      <c r="QYJ32" s="447"/>
      <c r="QYK32" s="447"/>
      <c r="QYL32" s="447"/>
      <c r="QYM32" s="447"/>
      <c r="QYN32" s="447"/>
      <c r="QYO32" s="447"/>
      <c r="QYP32" s="447"/>
      <c r="QYQ32" s="447"/>
      <c r="QYR32" s="447"/>
      <c r="QYS32" s="447"/>
      <c r="QYT32" s="447"/>
      <c r="QYU32" s="447"/>
      <c r="QYV32" s="447"/>
      <c r="QYW32" s="447"/>
      <c r="QYX32" s="447"/>
      <c r="QYY32" s="447"/>
      <c r="QYZ32" s="447"/>
      <c r="QZA32" s="447"/>
      <c r="QZB32" s="447"/>
      <c r="QZC32" s="447"/>
      <c r="QZD32" s="447"/>
      <c r="QZE32" s="447"/>
      <c r="QZF32" s="447"/>
      <c r="QZG32" s="447"/>
      <c r="QZH32" s="447"/>
      <c r="QZI32" s="447"/>
      <c r="QZJ32" s="447"/>
      <c r="QZK32" s="447"/>
      <c r="QZL32" s="447"/>
      <c r="QZM32" s="447"/>
      <c r="QZN32" s="447"/>
      <c r="QZO32" s="447"/>
      <c r="QZP32" s="447"/>
      <c r="QZQ32" s="447"/>
      <c r="QZR32" s="447"/>
      <c r="QZS32" s="447"/>
      <c r="QZT32" s="447"/>
      <c r="QZU32" s="447"/>
      <c r="QZV32" s="447"/>
      <c r="QZW32" s="447"/>
      <c r="QZX32" s="447"/>
      <c r="QZY32" s="447"/>
      <c r="QZZ32" s="447"/>
      <c r="RAA32" s="447"/>
      <c r="RAB32" s="447"/>
      <c r="RAC32" s="447"/>
      <c r="RAD32" s="447"/>
      <c r="RAE32" s="447"/>
      <c r="RAF32" s="447"/>
      <c r="RAG32" s="447"/>
      <c r="RAH32" s="447"/>
      <c r="RAI32" s="447"/>
      <c r="RAJ32" s="447"/>
      <c r="RAK32" s="447"/>
      <c r="RAL32" s="447"/>
      <c r="RAM32" s="447"/>
      <c r="RAN32" s="447"/>
      <c r="RAO32" s="447"/>
      <c r="RAP32" s="447"/>
      <c r="RAQ32" s="447"/>
      <c r="RAR32" s="447"/>
      <c r="RAS32" s="447"/>
      <c r="RAT32" s="447"/>
      <c r="RAU32" s="447"/>
      <c r="RAV32" s="447"/>
      <c r="RAW32" s="447"/>
      <c r="RAX32" s="447"/>
      <c r="RAY32" s="447"/>
      <c r="RAZ32" s="447"/>
      <c r="RBA32" s="447"/>
      <c r="RBB32" s="447"/>
      <c r="RBC32" s="447"/>
      <c r="RBD32" s="447"/>
      <c r="RBE32" s="447"/>
      <c r="RBF32" s="447"/>
      <c r="RBG32" s="447"/>
      <c r="RBH32" s="447"/>
      <c r="RBI32" s="447"/>
      <c r="RBJ32" s="447"/>
      <c r="RBK32" s="447"/>
      <c r="RBL32" s="447"/>
      <c r="RBM32" s="447"/>
      <c r="RBN32" s="447"/>
      <c r="RBO32" s="447"/>
      <c r="RBP32" s="447"/>
      <c r="RBQ32" s="447"/>
      <c r="RBR32" s="447"/>
      <c r="RBS32" s="447"/>
      <c r="RBT32" s="447"/>
      <c r="RBU32" s="447"/>
      <c r="RBV32" s="447"/>
      <c r="RBW32" s="447"/>
      <c r="RBX32" s="447"/>
      <c r="RBY32" s="447"/>
      <c r="RBZ32" s="447"/>
      <c r="RCA32" s="447"/>
      <c r="RCB32" s="447"/>
      <c r="RCC32" s="447"/>
      <c r="RCD32" s="447"/>
      <c r="RCE32" s="447"/>
      <c r="RCF32" s="447"/>
      <c r="RCG32" s="447"/>
      <c r="RCH32" s="447"/>
      <c r="RCI32" s="447"/>
      <c r="RCJ32" s="447"/>
      <c r="RCK32" s="447"/>
      <c r="RCL32" s="447"/>
      <c r="RCM32" s="447"/>
      <c r="RCN32" s="447"/>
      <c r="RCO32" s="447"/>
      <c r="RCP32" s="447"/>
      <c r="RCQ32" s="447"/>
      <c r="RCR32" s="447"/>
      <c r="RCS32" s="447"/>
      <c r="RCT32" s="447"/>
      <c r="RCU32" s="447"/>
      <c r="RCV32" s="447"/>
      <c r="RCW32" s="447"/>
      <c r="RCX32" s="447"/>
      <c r="RCY32" s="447"/>
      <c r="RCZ32" s="447"/>
      <c r="RDA32" s="447"/>
      <c r="RDB32" s="447"/>
      <c r="RDC32" s="447"/>
      <c r="RDD32" s="447"/>
      <c r="RDE32" s="447"/>
      <c r="RDF32" s="447"/>
      <c r="RDG32" s="447"/>
      <c r="RDH32" s="447"/>
      <c r="RDI32" s="447"/>
      <c r="RDJ32" s="447"/>
      <c r="RDK32" s="447"/>
      <c r="RDL32" s="447"/>
      <c r="RDM32" s="447"/>
      <c r="RDN32" s="447"/>
      <c r="RDO32" s="447"/>
      <c r="RDP32" s="447"/>
      <c r="RDQ32" s="447"/>
      <c r="RDR32" s="447"/>
      <c r="RDS32" s="447"/>
      <c r="RDT32" s="447"/>
      <c r="RDU32" s="447"/>
      <c r="RDV32" s="447"/>
      <c r="RDW32" s="447"/>
      <c r="RDX32" s="447"/>
      <c r="RDY32" s="447"/>
      <c r="RDZ32" s="447"/>
      <c r="REA32" s="447"/>
      <c r="REB32" s="447"/>
      <c r="REC32" s="447"/>
      <c r="RED32" s="447"/>
      <c r="REE32" s="447"/>
      <c r="REF32" s="447"/>
      <c r="REG32" s="447"/>
      <c r="REH32" s="447"/>
      <c r="REI32" s="447"/>
      <c r="REJ32" s="447"/>
      <c r="REK32" s="447"/>
      <c r="REL32" s="447"/>
      <c r="REM32" s="447"/>
      <c r="REN32" s="447"/>
      <c r="REO32" s="447"/>
      <c r="REP32" s="447"/>
      <c r="REQ32" s="447"/>
      <c r="RER32" s="447"/>
      <c r="RES32" s="447"/>
      <c r="RET32" s="447"/>
      <c r="REU32" s="447"/>
      <c r="REV32" s="447"/>
      <c r="REW32" s="447"/>
      <c r="REX32" s="447"/>
      <c r="REY32" s="447"/>
      <c r="REZ32" s="447"/>
      <c r="RFA32" s="447"/>
      <c r="RFB32" s="447"/>
      <c r="RFC32" s="447"/>
      <c r="RFD32" s="447"/>
      <c r="RFE32" s="447"/>
      <c r="RFF32" s="447"/>
      <c r="RFG32" s="447"/>
      <c r="RFH32" s="447"/>
      <c r="RFI32" s="447"/>
      <c r="RFJ32" s="447"/>
      <c r="RFK32" s="447"/>
      <c r="RFL32" s="447"/>
      <c r="RFM32" s="447"/>
      <c r="RFN32" s="447"/>
      <c r="RFO32" s="447"/>
      <c r="RFP32" s="447"/>
      <c r="RFQ32" s="447"/>
      <c r="RFR32" s="447"/>
      <c r="RFS32" s="447"/>
      <c r="RFT32" s="447"/>
      <c r="RFU32" s="447"/>
      <c r="RFV32" s="447"/>
      <c r="RFW32" s="447"/>
      <c r="RFX32" s="447"/>
      <c r="RFY32" s="447"/>
      <c r="RFZ32" s="447"/>
      <c r="RGA32" s="447"/>
      <c r="RGB32" s="447"/>
      <c r="RGC32" s="447"/>
      <c r="RGD32" s="447"/>
      <c r="RGE32" s="447"/>
      <c r="RGF32" s="447"/>
      <c r="RGG32" s="447"/>
      <c r="RGH32" s="447"/>
      <c r="RGI32" s="447"/>
      <c r="RGJ32" s="447"/>
      <c r="RGK32" s="447"/>
      <c r="RGL32" s="447"/>
      <c r="RGM32" s="447"/>
      <c r="RGN32" s="447"/>
      <c r="RGO32" s="447"/>
      <c r="RGP32" s="447"/>
      <c r="RGQ32" s="447"/>
      <c r="RGR32" s="447"/>
      <c r="RGS32" s="447"/>
      <c r="RGT32" s="447"/>
      <c r="RGU32" s="447"/>
      <c r="RGV32" s="447"/>
      <c r="RGW32" s="447"/>
      <c r="RGX32" s="447"/>
      <c r="RGY32" s="447"/>
      <c r="RGZ32" s="447"/>
      <c r="RHA32" s="447"/>
      <c r="RHB32" s="447"/>
      <c r="RHC32" s="447"/>
      <c r="RHD32" s="447"/>
      <c r="RHE32" s="447"/>
      <c r="RHF32" s="447"/>
      <c r="RHG32" s="447"/>
      <c r="RHH32" s="447"/>
      <c r="RHI32" s="447"/>
      <c r="RHJ32" s="447"/>
      <c r="RHK32" s="447"/>
      <c r="RHL32" s="447"/>
      <c r="RHM32" s="447"/>
      <c r="RHN32" s="447"/>
      <c r="RHO32" s="447"/>
      <c r="RHP32" s="447"/>
      <c r="RHQ32" s="447"/>
      <c r="RHR32" s="447"/>
      <c r="RHS32" s="447"/>
      <c r="RHT32" s="447"/>
      <c r="RHU32" s="447"/>
      <c r="RHV32" s="447"/>
      <c r="RHW32" s="447"/>
      <c r="RHX32" s="447"/>
      <c r="RHY32" s="447"/>
      <c r="RHZ32" s="447"/>
      <c r="RIA32" s="447"/>
      <c r="RIB32" s="447"/>
      <c r="RIC32" s="447"/>
      <c r="RID32" s="447"/>
      <c r="RIE32" s="447"/>
      <c r="RIF32" s="447"/>
      <c r="RIG32" s="447"/>
      <c r="RIH32" s="447"/>
      <c r="RII32" s="447"/>
      <c r="RIJ32" s="447"/>
      <c r="RIK32" s="447"/>
      <c r="RIL32" s="447"/>
      <c r="RIM32" s="447"/>
      <c r="RIN32" s="447"/>
      <c r="RIO32" s="447"/>
      <c r="RIP32" s="447"/>
      <c r="RIQ32" s="447"/>
      <c r="RIR32" s="447"/>
      <c r="RIS32" s="447"/>
      <c r="RIT32" s="447"/>
      <c r="RIU32" s="447"/>
      <c r="RIV32" s="447"/>
      <c r="RIW32" s="447"/>
      <c r="RIX32" s="447"/>
      <c r="RIY32" s="447"/>
      <c r="RIZ32" s="447"/>
      <c r="RJA32" s="447"/>
      <c r="RJB32" s="447"/>
      <c r="RJC32" s="447"/>
      <c r="RJD32" s="447"/>
      <c r="RJE32" s="447"/>
      <c r="RJF32" s="447"/>
      <c r="RJG32" s="447"/>
      <c r="RJH32" s="447"/>
      <c r="RJI32" s="447"/>
      <c r="RJJ32" s="447"/>
      <c r="RJK32" s="447"/>
      <c r="RJL32" s="447"/>
      <c r="RJM32" s="447"/>
      <c r="RJN32" s="447"/>
      <c r="RJO32" s="447"/>
      <c r="RJP32" s="447"/>
      <c r="RJQ32" s="447"/>
      <c r="RJR32" s="447"/>
      <c r="RJS32" s="447"/>
      <c r="RJT32" s="447"/>
      <c r="RJU32" s="447"/>
      <c r="RJV32" s="447"/>
      <c r="RJW32" s="447"/>
      <c r="RJX32" s="447"/>
      <c r="RJY32" s="447"/>
      <c r="RJZ32" s="447"/>
      <c r="RKA32" s="447"/>
      <c r="RKB32" s="447"/>
      <c r="RKC32" s="447"/>
      <c r="RKD32" s="447"/>
      <c r="RKE32" s="447"/>
      <c r="RKF32" s="447"/>
      <c r="RKG32" s="447"/>
      <c r="RKH32" s="447"/>
      <c r="RKI32" s="447"/>
      <c r="RKJ32" s="447"/>
      <c r="RKK32" s="447"/>
      <c r="RKL32" s="447"/>
      <c r="RKM32" s="447"/>
      <c r="RKN32" s="447"/>
      <c r="RKO32" s="447"/>
      <c r="RKP32" s="447"/>
      <c r="RKQ32" s="447"/>
      <c r="RKR32" s="447"/>
      <c r="RKS32" s="447"/>
      <c r="RKT32" s="447"/>
      <c r="RKU32" s="447"/>
      <c r="RKV32" s="447"/>
      <c r="RKW32" s="447"/>
      <c r="RKX32" s="447"/>
      <c r="RKY32" s="447"/>
      <c r="RKZ32" s="447"/>
      <c r="RLA32" s="447"/>
      <c r="RLB32" s="447"/>
      <c r="RLC32" s="447"/>
      <c r="RLD32" s="447"/>
      <c r="RLE32" s="447"/>
      <c r="RLF32" s="447"/>
      <c r="RLG32" s="447"/>
      <c r="RLH32" s="447"/>
      <c r="RLI32" s="447"/>
      <c r="RLJ32" s="447"/>
      <c r="RLK32" s="447"/>
      <c r="RLL32" s="447"/>
      <c r="RLM32" s="447"/>
      <c r="RLN32" s="447"/>
      <c r="RLO32" s="447"/>
      <c r="RLP32" s="447"/>
      <c r="RLQ32" s="447"/>
      <c r="RLR32" s="447"/>
      <c r="RLS32" s="447"/>
      <c r="RLT32" s="447"/>
      <c r="RLU32" s="447"/>
      <c r="RLV32" s="447"/>
      <c r="RLW32" s="447"/>
      <c r="RLX32" s="447"/>
      <c r="RLY32" s="447"/>
      <c r="RLZ32" s="447"/>
      <c r="RMA32" s="447"/>
      <c r="RMB32" s="447"/>
      <c r="RMC32" s="447"/>
      <c r="RMD32" s="447"/>
      <c r="RME32" s="447"/>
      <c r="RMF32" s="447"/>
      <c r="RMG32" s="447"/>
      <c r="RMH32" s="447"/>
      <c r="RMI32" s="447"/>
      <c r="RMJ32" s="447"/>
      <c r="RMK32" s="447"/>
      <c r="RML32" s="447"/>
      <c r="RMM32" s="447"/>
      <c r="RMN32" s="447"/>
      <c r="RMO32" s="447"/>
      <c r="RMP32" s="447"/>
      <c r="RMQ32" s="447"/>
      <c r="RMR32" s="447"/>
      <c r="RMS32" s="447"/>
      <c r="RMT32" s="447"/>
      <c r="RMU32" s="447"/>
      <c r="RMV32" s="447"/>
      <c r="RMW32" s="447"/>
      <c r="RMX32" s="447"/>
      <c r="RMY32" s="447"/>
      <c r="RMZ32" s="447"/>
      <c r="RNA32" s="447"/>
      <c r="RNB32" s="447"/>
      <c r="RNC32" s="447"/>
      <c r="RND32" s="447"/>
      <c r="RNE32" s="447"/>
      <c r="RNF32" s="447"/>
      <c r="RNG32" s="447"/>
      <c r="RNH32" s="447"/>
      <c r="RNI32" s="447"/>
      <c r="RNJ32" s="447"/>
      <c r="RNK32" s="447"/>
      <c r="RNL32" s="447"/>
      <c r="RNM32" s="447"/>
      <c r="RNN32" s="447"/>
      <c r="RNO32" s="447"/>
      <c r="RNP32" s="447"/>
      <c r="RNQ32" s="447"/>
      <c r="RNR32" s="447"/>
      <c r="RNS32" s="447"/>
      <c r="RNT32" s="447"/>
      <c r="RNU32" s="447"/>
      <c r="RNV32" s="447"/>
      <c r="RNW32" s="447"/>
      <c r="RNX32" s="447"/>
      <c r="RNY32" s="447"/>
      <c r="RNZ32" s="447"/>
      <c r="ROA32" s="447"/>
      <c r="ROB32" s="447"/>
      <c r="ROC32" s="447"/>
      <c r="ROD32" s="447"/>
      <c r="ROE32" s="447"/>
      <c r="ROF32" s="447"/>
      <c r="ROG32" s="447"/>
      <c r="ROH32" s="447"/>
      <c r="ROI32" s="447"/>
      <c r="ROJ32" s="447"/>
      <c r="ROK32" s="447"/>
      <c r="ROL32" s="447"/>
      <c r="ROM32" s="447"/>
      <c r="RON32" s="447"/>
      <c r="ROO32" s="447"/>
      <c r="ROP32" s="447"/>
      <c r="ROQ32" s="447"/>
      <c r="ROR32" s="447"/>
      <c r="ROS32" s="447"/>
      <c r="ROT32" s="447"/>
      <c r="ROU32" s="447"/>
      <c r="ROV32" s="447"/>
      <c r="ROW32" s="447"/>
      <c r="ROX32" s="447"/>
      <c r="ROY32" s="447"/>
      <c r="ROZ32" s="447"/>
      <c r="RPA32" s="447"/>
      <c r="RPB32" s="447"/>
      <c r="RPC32" s="447"/>
      <c r="RPD32" s="447"/>
      <c r="RPE32" s="447"/>
      <c r="RPF32" s="447"/>
      <c r="RPG32" s="447"/>
      <c r="RPH32" s="447"/>
      <c r="RPI32" s="447"/>
      <c r="RPJ32" s="447"/>
      <c r="RPK32" s="447"/>
      <c r="RPL32" s="447"/>
      <c r="RPM32" s="447"/>
      <c r="RPN32" s="447"/>
      <c r="RPO32" s="447"/>
      <c r="RPP32" s="447"/>
      <c r="RPQ32" s="447"/>
      <c r="RPR32" s="447"/>
      <c r="RPS32" s="447"/>
      <c r="RPT32" s="447"/>
      <c r="RPU32" s="447"/>
      <c r="RPV32" s="447"/>
      <c r="RPW32" s="447"/>
      <c r="RPX32" s="447"/>
      <c r="RPY32" s="447"/>
      <c r="RPZ32" s="447"/>
      <c r="RQA32" s="447"/>
      <c r="RQB32" s="447"/>
      <c r="RQC32" s="447"/>
      <c r="RQD32" s="447"/>
      <c r="RQE32" s="447"/>
      <c r="RQF32" s="447"/>
      <c r="RQG32" s="447"/>
      <c r="RQH32" s="447"/>
      <c r="RQI32" s="447"/>
      <c r="RQJ32" s="447"/>
      <c r="RQK32" s="447"/>
      <c r="RQL32" s="447"/>
      <c r="RQM32" s="447"/>
      <c r="RQN32" s="447"/>
      <c r="RQO32" s="447"/>
      <c r="RQP32" s="447"/>
      <c r="RQQ32" s="447"/>
      <c r="RQR32" s="447"/>
      <c r="RQS32" s="447"/>
      <c r="RQT32" s="447"/>
      <c r="RQU32" s="447"/>
      <c r="RQV32" s="447"/>
      <c r="RQW32" s="447"/>
      <c r="RQX32" s="447"/>
      <c r="RQY32" s="447"/>
      <c r="RQZ32" s="447"/>
      <c r="RRA32" s="447"/>
      <c r="RRB32" s="447"/>
      <c r="RRC32" s="447"/>
      <c r="RRD32" s="447"/>
      <c r="RRE32" s="447"/>
      <c r="RRF32" s="447"/>
      <c r="RRG32" s="447"/>
      <c r="RRH32" s="447"/>
      <c r="RRI32" s="447"/>
      <c r="RRJ32" s="447"/>
      <c r="RRK32" s="447"/>
      <c r="RRL32" s="447"/>
      <c r="RRM32" s="447"/>
      <c r="RRN32" s="447"/>
      <c r="RRO32" s="447"/>
      <c r="RRP32" s="447"/>
      <c r="RRQ32" s="447"/>
      <c r="RRR32" s="447"/>
      <c r="RRS32" s="447"/>
      <c r="RRT32" s="447"/>
      <c r="RRU32" s="447"/>
      <c r="RRV32" s="447"/>
      <c r="RRW32" s="447"/>
      <c r="RRX32" s="447"/>
      <c r="RRY32" s="447"/>
      <c r="RRZ32" s="447"/>
      <c r="RSA32" s="447"/>
      <c r="RSB32" s="447"/>
      <c r="RSC32" s="447"/>
      <c r="RSD32" s="447"/>
      <c r="RSE32" s="447"/>
      <c r="RSF32" s="447"/>
      <c r="RSG32" s="447"/>
      <c r="RSH32" s="447"/>
      <c r="RSI32" s="447"/>
      <c r="RSJ32" s="447"/>
      <c r="RSK32" s="447"/>
      <c r="RSL32" s="447"/>
      <c r="RSM32" s="447"/>
      <c r="RSN32" s="447"/>
      <c r="RSO32" s="447"/>
      <c r="RSP32" s="447"/>
      <c r="RSQ32" s="447"/>
      <c r="RSR32" s="447"/>
      <c r="RSS32" s="447"/>
      <c r="RST32" s="447"/>
      <c r="RSU32" s="447"/>
      <c r="RSV32" s="447"/>
      <c r="RSW32" s="447"/>
      <c r="RSX32" s="447"/>
      <c r="RSY32" s="447"/>
      <c r="RSZ32" s="447"/>
      <c r="RTA32" s="447"/>
      <c r="RTB32" s="447"/>
      <c r="RTC32" s="447"/>
      <c r="RTD32" s="447"/>
      <c r="RTE32" s="447"/>
      <c r="RTF32" s="447"/>
      <c r="RTG32" s="447"/>
      <c r="RTH32" s="447"/>
      <c r="RTI32" s="447"/>
      <c r="RTJ32" s="447"/>
      <c r="RTK32" s="447"/>
      <c r="RTL32" s="447"/>
      <c r="RTM32" s="447"/>
      <c r="RTN32" s="447"/>
      <c r="RTO32" s="447"/>
      <c r="RTP32" s="447"/>
      <c r="RTQ32" s="447"/>
      <c r="RTR32" s="447"/>
      <c r="RTS32" s="447"/>
      <c r="RTT32" s="447"/>
      <c r="RTU32" s="447"/>
      <c r="RTV32" s="447"/>
      <c r="RTW32" s="447"/>
      <c r="RTX32" s="447"/>
      <c r="RTY32" s="447"/>
      <c r="RTZ32" s="447"/>
      <c r="RUA32" s="447"/>
      <c r="RUB32" s="447"/>
      <c r="RUC32" s="447"/>
      <c r="RUD32" s="447"/>
      <c r="RUE32" s="447"/>
      <c r="RUF32" s="447"/>
      <c r="RUG32" s="447"/>
      <c r="RUH32" s="447"/>
      <c r="RUI32" s="447"/>
      <c r="RUJ32" s="447"/>
      <c r="RUK32" s="447"/>
      <c r="RUL32" s="447"/>
      <c r="RUM32" s="447"/>
      <c r="RUN32" s="447"/>
      <c r="RUO32" s="447"/>
      <c r="RUP32" s="447"/>
      <c r="RUQ32" s="447"/>
      <c r="RUR32" s="447"/>
      <c r="RUS32" s="447"/>
      <c r="RUT32" s="447"/>
      <c r="RUU32" s="447"/>
      <c r="RUV32" s="447"/>
      <c r="RUW32" s="447"/>
      <c r="RUX32" s="447"/>
      <c r="RUY32" s="447"/>
      <c r="RUZ32" s="447"/>
      <c r="RVA32" s="447"/>
      <c r="RVB32" s="447"/>
      <c r="RVC32" s="447"/>
      <c r="RVD32" s="447"/>
      <c r="RVE32" s="447"/>
      <c r="RVF32" s="447"/>
      <c r="RVG32" s="447"/>
      <c r="RVH32" s="447"/>
      <c r="RVI32" s="447"/>
      <c r="RVJ32" s="447"/>
      <c r="RVK32" s="447"/>
      <c r="RVL32" s="447"/>
      <c r="RVM32" s="447"/>
      <c r="RVN32" s="447"/>
      <c r="RVO32" s="447"/>
      <c r="RVP32" s="447"/>
      <c r="RVQ32" s="447"/>
      <c r="RVR32" s="447"/>
      <c r="RVS32" s="447"/>
      <c r="RVT32" s="447"/>
      <c r="RVU32" s="447"/>
      <c r="RVV32" s="447"/>
      <c r="RVW32" s="447"/>
      <c r="RVX32" s="447"/>
      <c r="RVY32" s="447"/>
      <c r="RVZ32" s="447"/>
      <c r="RWA32" s="447"/>
      <c r="RWB32" s="447"/>
      <c r="RWC32" s="447"/>
      <c r="RWD32" s="447"/>
      <c r="RWE32" s="447"/>
      <c r="RWF32" s="447"/>
      <c r="RWG32" s="447"/>
      <c r="RWH32" s="447"/>
      <c r="RWI32" s="447"/>
      <c r="RWJ32" s="447"/>
      <c r="RWK32" s="447"/>
      <c r="RWL32" s="447"/>
      <c r="RWM32" s="447"/>
      <c r="RWN32" s="447"/>
      <c r="RWO32" s="447"/>
      <c r="RWP32" s="447"/>
      <c r="RWQ32" s="447"/>
      <c r="RWR32" s="447"/>
      <c r="RWS32" s="447"/>
      <c r="RWT32" s="447"/>
      <c r="RWU32" s="447"/>
      <c r="RWV32" s="447"/>
      <c r="RWW32" s="447"/>
      <c r="RWX32" s="447"/>
      <c r="RWY32" s="447"/>
      <c r="RWZ32" s="447"/>
      <c r="RXA32" s="447"/>
      <c r="RXB32" s="447"/>
      <c r="RXC32" s="447"/>
      <c r="RXD32" s="447"/>
      <c r="RXE32" s="447"/>
      <c r="RXF32" s="447"/>
      <c r="RXG32" s="447"/>
      <c r="RXH32" s="447"/>
      <c r="RXI32" s="447"/>
      <c r="RXJ32" s="447"/>
      <c r="RXK32" s="447"/>
      <c r="RXL32" s="447"/>
      <c r="RXM32" s="447"/>
      <c r="RXN32" s="447"/>
      <c r="RXO32" s="447"/>
      <c r="RXP32" s="447"/>
      <c r="RXQ32" s="447"/>
      <c r="RXR32" s="447"/>
      <c r="RXS32" s="447"/>
      <c r="RXT32" s="447"/>
      <c r="RXU32" s="447"/>
      <c r="RXV32" s="447"/>
      <c r="RXW32" s="447"/>
      <c r="RXX32" s="447"/>
      <c r="RXY32" s="447"/>
      <c r="RXZ32" s="447"/>
      <c r="RYA32" s="447"/>
      <c r="RYB32" s="447"/>
      <c r="RYC32" s="447"/>
      <c r="RYD32" s="447"/>
      <c r="RYE32" s="447"/>
      <c r="RYF32" s="447"/>
      <c r="RYG32" s="447"/>
      <c r="RYH32" s="447"/>
      <c r="RYI32" s="447"/>
      <c r="RYJ32" s="447"/>
      <c r="RYK32" s="447"/>
      <c r="RYL32" s="447"/>
      <c r="RYM32" s="447"/>
      <c r="RYN32" s="447"/>
      <c r="RYO32" s="447"/>
      <c r="RYP32" s="447"/>
      <c r="RYQ32" s="447"/>
      <c r="RYR32" s="447"/>
      <c r="RYS32" s="447"/>
      <c r="RYT32" s="447"/>
      <c r="RYU32" s="447"/>
      <c r="RYV32" s="447"/>
      <c r="RYW32" s="447"/>
      <c r="RYX32" s="447"/>
      <c r="RYY32" s="447"/>
      <c r="RYZ32" s="447"/>
      <c r="RZA32" s="447"/>
      <c r="RZB32" s="447"/>
      <c r="RZC32" s="447"/>
      <c r="RZD32" s="447"/>
      <c r="RZE32" s="447"/>
      <c r="RZF32" s="447"/>
      <c r="RZG32" s="447"/>
      <c r="RZH32" s="447"/>
      <c r="RZI32" s="447"/>
      <c r="RZJ32" s="447"/>
      <c r="RZK32" s="447"/>
      <c r="RZL32" s="447"/>
      <c r="RZM32" s="447"/>
      <c r="RZN32" s="447"/>
      <c r="RZO32" s="447"/>
      <c r="RZP32" s="447"/>
      <c r="RZQ32" s="447"/>
      <c r="RZR32" s="447"/>
      <c r="RZS32" s="447"/>
      <c r="RZT32" s="447"/>
      <c r="RZU32" s="447"/>
      <c r="RZV32" s="447"/>
      <c r="RZW32" s="447"/>
      <c r="RZX32" s="447"/>
      <c r="RZY32" s="447"/>
      <c r="RZZ32" s="447"/>
      <c r="SAA32" s="447"/>
      <c r="SAB32" s="447"/>
      <c r="SAC32" s="447"/>
      <c r="SAD32" s="447"/>
      <c r="SAE32" s="447"/>
      <c r="SAF32" s="447"/>
      <c r="SAG32" s="447"/>
      <c r="SAH32" s="447"/>
      <c r="SAI32" s="447"/>
      <c r="SAJ32" s="447"/>
      <c r="SAK32" s="447"/>
      <c r="SAL32" s="447"/>
      <c r="SAM32" s="447"/>
      <c r="SAN32" s="447"/>
      <c r="SAO32" s="447"/>
      <c r="SAP32" s="447"/>
      <c r="SAQ32" s="447"/>
      <c r="SAR32" s="447"/>
      <c r="SAS32" s="447"/>
      <c r="SAT32" s="447"/>
      <c r="SAU32" s="447"/>
      <c r="SAV32" s="447"/>
      <c r="SAW32" s="447"/>
      <c r="SAX32" s="447"/>
      <c r="SAY32" s="447"/>
      <c r="SAZ32" s="447"/>
      <c r="SBA32" s="447"/>
      <c r="SBB32" s="447"/>
      <c r="SBC32" s="447"/>
      <c r="SBD32" s="447"/>
      <c r="SBE32" s="447"/>
      <c r="SBF32" s="447"/>
      <c r="SBG32" s="447"/>
      <c r="SBH32" s="447"/>
      <c r="SBI32" s="447"/>
      <c r="SBJ32" s="447"/>
      <c r="SBK32" s="447"/>
      <c r="SBL32" s="447"/>
      <c r="SBM32" s="447"/>
      <c r="SBN32" s="447"/>
      <c r="SBO32" s="447"/>
      <c r="SBP32" s="447"/>
      <c r="SBQ32" s="447"/>
      <c r="SBR32" s="447"/>
      <c r="SBS32" s="447"/>
      <c r="SBT32" s="447"/>
      <c r="SBU32" s="447"/>
      <c r="SBV32" s="447"/>
      <c r="SBW32" s="447"/>
      <c r="SBX32" s="447"/>
      <c r="SBY32" s="447"/>
      <c r="SBZ32" s="447"/>
      <c r="SCA32" s="447"/>
      <c r="SCB32" s="447"/>
      <c r="SCC32" s="447"/>
      <c r="SCD32" s="447"/>
      <c r="SCE32" s="447"/>
      <c r="SCF32" s="447"/>
      <c r="SCG32" s="447"/>
      <c r="SCH32" s="447"/>
      <c r="SCI32" s="447"/>
      <c r="SCJ32" s="447"/>
      <c r="SCK32" s="447"/>
      <c r="SCL32" s="447"/>
      <c r="SCM32" s="447"/>
      <c r="SCN32" s="447"/>
      <c r="SCO32" s="447"/>
      <c r="SCP32" s="447"/>
      <c r="SCQ32" s="447"/>
      <c r="SCR32" s="447"/>
      <c r="SCS32" s="447"/>
      <c r="SCT32" s="447"/>
      <c r="SCU32" s="447"/>
      <c r="SCV32" s="447"/>
      <c r="SCW32" s="447"/>
      <c r="SCX32" s="447"/>
      <c r="SCY32" s="447"/>
      <c r="SCZ32" s="447"/>
      <c r="SDA32" s="447"/>
      <c r="SDB32" s="447"/>
      <c r="SDC32" s="447"/>
      <c r="SDD32" s="447"/>
      <c r="SDE32" s="447"/>
      <c r="SDF32" s="447"/>
      <c r="SDG32" s="447"/>
      <c r="SDH32" s="447"/>
      <c r="SDI32" s="447"/>
      <c r="SDJ32" s="447"/>
      <c r="SDK32" s="447"/>
      <c r="SDL32" s="447"/>
      <c r="SDM32" s="447"/>
      <c r="SDN32" s="447"/>
      <c r="SDO32" s="447"/>
      <c r="SDP32" s="447"/>
      <c r="SDQ32" s="447"/>
      <c r="SDR32" s="447"/>
      <c r="SDS32" s="447"/>
      <c r="SDT32" s="447"/>
      <c r="SDU32" s="447"/>
      <c r="SDV32" s="447"/>
      <c r="SDW32" s="447"/>
      <c r="SDX32" s="447"/>
      <c r="SDY32" s="447"/>
      <c r="SDZ32" s="447"/>
      <c r="SEA32" s="447"/>
      <c r="SEB32" s="447"/>
      <c r="SEC32" s="447"/>
      <c r="SED32" s="447"/>
      <c r="SEE32" s="447"/>
      <c r="SEF32" s="447"/>
      <c r="SEG32" s="447"/>
      <c r="SEH32" s="447"/>
      <c r="SEI32" s="447"/>
      <c r="SEJ32" s="447"/>
      <c r="SEK32" s="447"/>
      <c r="SEL32" s="447"/>
      <c r="SEM32" s="447"/>
      <c r="SEN32" s="447"/>
      <c r="SEO32" s="447"/>
      <c r="SEP32" s="447"/>
      <c r="SEQ32" s="447"/>
      <c r="SER32" s="447"/>
      <c r="SES32" s="447"/>
      <c r="SET32" s="447"/>
      <c r="SEU32" s="447"/>
      <c r="SEV32" s="447"/>
      <c r="SEW32" s="447"/>
      <c r="SEX32" s="447"/>
      <c r="SEY32" s="447"/>
      <c r="SEZ32" s="447"/>
      <c r="SFA32" s="447"/>
      <c r="SFB32" s="447"/>
      <c r="SFC32" s="447"/>
      <c r="SFD32" s="447"/>
      <c r="SFE32" s="447"/>
      <c r="SFF32" s="447"/>
      <c r="SFG32" s="447"/>
      <c r="SFH32" s="447"/>
      <c r="SFI32" s="447"/>
      <c r="SFJ32" s="447"/>
      <c r="SFK32" s="447"/>
      <c r="SFL32" s="447"/>
      <c r="SFM32" s="447"/>
      <c r="SFN32" s="447"/>
      <c r="SFO32" s="447"/>
      <c r="SFP32" s="447"/>
      <c r="SFQ32" s="447"/>
      <c r="SFR32" s="447"/>
      <c r="SFS32" s="447"/>
      <c r="SFT32" s="447"/>
      <c r="SFU32" s="447"/>
      <c r="SFV32" s="447"/>
      <c r="SFW32" s="447"/>
      <c r="SFX32" s="447"/>
      <c r="SFY32" s="447"/>
      <c r="SFZ32" s="447"/>
      <c r="SGA32" s="447"/>
      <c r="SGB32" s="447"/>
      <c r="SGC32" s="447"/>
      <c r="SGD32" s="447"/>
      <c r="SGE32" s="447"/>
      <c r="SGF32" s="447"/>
      <c r="SGG32" s="447"/>
      <c r="SGH32" s="447"/>
      <c r="SGI32" s="447"/>
      <c r="SGJ32" s="447"/>
      <c r="SGK32" s="447"/>
      <c r="SGL32" s="447"/>
      <c r="SGM32" s="447"/>
      <c r="SGN32" s="447"/>
      <c r="SGO32" s="447"/>
      <c r="SGP32" s="447"/>
      <c r="SGQ32" s="447"/>
      <c r="SGR32" s="447"/>
      <c r="SGS32" s="447"/>
      <c r="SGT32" s="447"/>
      <c r="SGU32" s="447"/>
      <c r="SGV32" s="447"/>
      <c r="SGW32" s="447"/>
      <c r="SGX32" s="447"/>
      <c r="SGY32" s="447"/>
      <c r="SGZ32" s="447"/>
      <c r="SHA32" s="447"/>
      <c r="SHB32" s="447"/>
      <c r="SHC32" s="447"/>
      <c r="SHD32" s="447"/>
      <c r="SHE32" s="447"/>
      <c r="SHF32" s="447"/>
      <c r="SHG32" s="447"/>
      <c r="SHH32" s="447"/>
      <c r="SHI32" s="447"/>
      <c r="SHJ32" s="447"/>
      <c r="SHK32" s="447"/>
      <c r="SHL32" s="447"/>
      <c r="SHM32" s="447"/>
      <c r="SHN32" s="447"/>
      <c r="SHO32" s="447"/>
      <c r="SHP32" s="447"/>
      <c r="SHQ32" s="447"/>
      <c r="SHR32" s="447"/>
      <c r="SHS32" s="447"/>
      <c r="SHT32" s="447"/>
      <c r="SHU32" s="447"/>
      <c r="SHV32" s="447"/>
      <c r="SHW32" s="447"/>
      <c r="SHX32" s="447"/>
      <c r="SHY32" s="447"/>
      <c r="SHZ32" s="447"/>
      <c r="SIA32" s="447"/>
      <c r="SIB32" s="447"/>
      <c r="SIC32" s="447"/>
      <c r="SID32" s="447"/>
      <c r="SIE32" s="447"/>
      <c r="SIF32" s="447"/>
      <c r="SIG32" s="447"/>
      <c r="SIH32" s="447"/>
      <c r="SII32" s="447"/>
      <c r="SIJ32" s="447"/>
      <c r="SIK32" s="447"/>
      <c r="SIL32" s="447"/>
      <c r="SIM32" s="447"/>
      <c r="SIN32" s="447"/>
      <c r="SIO32" s="447"/>
      <c r="SIP32" s="447"/>
      <c r="SIQ32" s="447"/>
      <c r="SIR32" s="447"/>
      <c r="SIS32" s="447"/>
      <c r="SIT32" s="447"/>
      <c r="SIU32" s="447"/>
      <c r="SIV32" s="447"/>
      <c r="SIW32" s="447"/>
      <c r="SIX32" s="447"/>
      <c r="SIY32" s="447"/>
      <c r="SIZ32" s="447"/>
      <c r="SJA32" s="447"/>
      <c r="SJB32" s="447"/>
      <c r="SJC32" s="447"/>
      <c r="SJD32" s="447"/>
      <c r="SJE32" s="447"/>
      <c r="SJF32" s="447"/>
      <c r="SJG32" s="447"/>
      <c r="SJH32" s="447"/>
      <c r="SJI32" s="447"/>
      <c r="SJJ32" s="447"/>
      <c r="SJK32" s="447"/>
      <c r="SJL32" s="447"/>
      <c r="SJM32" s="447"/>
      <c r="SJN32" s="447"/>
      <c r="SJO32" s="447"/>
      <c r="SJP32" s="447"/>
      <c r="SJQ32" s="447"/>
      <c r="SJR32" s="447"/>
      <c r="SJS32" s="447"/>
      <c r="SJT32" s="447"/>
      <c r="SJU32" s="447"/>
      <c r="SJV32" s="447"/>
      <c r="SJW32" s="447"/>
      <c r="SJX32" s="447"/>
      <c r="SJY32" s="447"/>
      <c r="SJZ32" s="447"/>
      <c r="SKA32" s="447"/>
      <c r="SKB32" s="447"/>
      <c r="SKC32" s="447"/>
      <c r="SKD32" s="447"/>
      <c r="SKE32" s="447"/>
      <c r="SKF32" s="447"/>
      <c r="SKG32" s="447"/>
      <c r="SKH32" s="447"/>
      <c r="SKI32" s="447"/>
      <c r="SKJ32" s="447"/>
      <c r="SKK32" s="447"/>
      <c r="SKL32" s="447"/>
      <c r="SKM32" s="447"/>
      <c r="SKN32" s="447"/>
      <c r="SKO32" s="447"/>
      <c r="SKP32" s="447"/>
      <c r="SKQ32" s="447"/>
      <c r="SKR32" s="447"/>
      <c r="SKS32" s="447"/>
      <c r="SKT32" s="447"/>
      <c r="SKU32" s="447"/>
      <c r="SKV32" s="447"/>
      <c r="SKW32" s="447"/>
      <c r="SKX32" s="447"/>
      <c r="SKY32" s="447"/>
      <c r="SKZ32" s="447"/>
      <c r="SLA32" s="447"/>
      <c r="SLB32" s="447"/>
      <c r="SLC32" s="447"/>
      <c r="SLD32" s="447"/>
      <c r="SLE32" s="447"/>
      <c r="SLF32" s="447"/>
      <c r="SLG32" s="447"/>
      <c r="SLH32" s="447"/>
      <c r="SLI32" s="447"/>
      <c r="SLJ32" s="447"/>
      <c r="SLK32" s="447"/>
      <c r="SLL32" s="447"/>
      <c r="SLM32" s="447"/>
      <c r="SLN32" s="447"/>
      <c r="SLO32" s="447"/>
      <c r="SLP32" s="447"/>
      <c r="SLQ32" s="447"/>
      <c r="SLR32" s="447"/>
      <c r="SLS32" s="447"/>
      <c r="SLT32" s="447"/>
      <c r="SLU32" s="447"/>
      <c r="SLV32" s="447"/>
      <c r="SLW32" s="447"/>
      <c r="SLX32" s="447"/>
      <c r="SLY32" s="447"/>
      <c r="SLZ32" s="447"/>
      <c r="SMA32" s="447"/>
      <c r="SMB32" s="447"/>
      <c r="SMC32" s="447"/>
      <c r="SMD32" s="447"/>
      <c r="SME32" s="447"/>
      <c r="SMF32" s="447"/>
      <c r="SMG32" s="447"/>
      <c r="SMH32" s="447"/>
      <c r="SMI32" s="447"/>
      <c r="SMJ32" s="447"/>
      <c r="SMK32" s="447"/>
      <c r="SML32" s="447"/>
      <c r="SMM32" s="447"/>
      <c r="SMN32" s="447"/>
      <c r="SMO32" s="447"/>
      <c r="SMP32" s="447"/>
      <c r="SMQ32" s="447"/>
      <c r="SMR32" s="447"/>
      <c r="SMS32" s="447"/>
      <c r="SMT32" s="447"/>
      <c r="SMU32" s="447"/>
      <c r="SMV32" s="447"/>
      <c r="SMW32" s="447"/>
      <c r="SMX32" s="447"/>
      <c r="SMY32" s="447"/>
      <c r="SMZ32" s="447"/>
      <c r="SNA32" s="447"/>
      <c r="SNB32" s="447"/>
      <c r="SNC32" s="447"/>
      <c r="SND32" s="447"/>
      <c r="SNE32" s="447"/>
      <c r="SNF32" s="447"/>
      <c r="SNG32" s="447"/>
      <c r="SNH32" s="447"/>
      <c r="SNI32" s="447"/>
      <c r="SNJ32" s="447"/>
      <c r="SNK32" s="447"/>
      <c r="SNL32" s="447"/>
      <c r="SNM32" s="447"/>
      <c r="SNN32" s="447"/>
      <c r="SNO32" s="447"/>
      <c r="SNP32" s="447"/>
      <c r="SNQ32" s="447"/>
      <c r="SNR32" s="447"/>
      <c r="SNS32" s="447"/>
      <c r="SNT32" s="447"/>
      <c r="SNU32" s="447"/>
      <c r="SNV32" s="447"/>
      <c r="SNW32" s="447"/>
      <c r="SNX32" s="447"/>
      <c r="SNY32" s="447"/>
      <c r="SNZ32" s="447"/>
      <c r="SOA32" s="447"/>
      <c r="SOB32" s="447"/>
      <c r="SOC32" s="447"/>
      <c r="SOD32" s="447"/>
      <c r="SOE32" s="447"/>
      <c r="SOF32" s="447"/>
      <c r="SOG32" s="447"/>
      <c r="SOH32" s="447"/>
      <c r="SOI32" s="447"/>
      <c r="SOJ32" s="447"/>
      <c r="SOK32" s="447"/>
      <c r="SOL32" s="447"/>
      <c r="SOM32" s="447"/>
      <c r="SON32" s="447"/>
      <c r="SOO32" s="447"/>
      <c r="SOP32" s="447"/>
      <c r="SOQ32" s="447"/>
      <c r="SOR32" s="447"/>
      <c r="SOS32" s="447"/>
      <c r="SOT32" s="447"/>
      <c r="SOU32" s="447"/>
      <c r="SOV32" s="447"/>
      <c r="SOW32" s="447"/>
      <c r="SOX32" s="447"/>
      <c r="SOY32" s="447"/>
      <c r="SOZ32" s="447"/>
      <c r="SPA32" s="447"/>
      <c r="SPB32" s="447"/>
      <c r="SPC32" s="447"/>
      <c r="SPD32" s="447"/>
      <c r="SPE32" s="447"/>
      <c r="SPF32" s="447"/>
      <c r="SPG32" s="447"/>
      <c r="SPH32" s="447"/>
      <c r="SPI32" s="447"/>
      <c r="SPJ32" s="447"/>
      <c r="SPK32" s="447"/>
      <c r="SPL32" s="447"/>
      <c r="SPM32" s="447"/>
      <c r="SPN32" s="447"/>
      <c r="SPO32" s="447"/>
      <c r="SPP32" s="447"/>
      <c r="SPQ32" s="447"/>
      <c r="SPR32" s="447"/>
      <c r="SPS32" s="447"/>
      <c r="SPT32" s="447"/>
      <c r="SPU32" s="447"/>
      <c r="SPV32" s="447"/>
      <c r="SPW32" s="447"/>
      <c r="SPX32" s="447"/>
      <c r="SPY32" s="447"/>
      <c r="SPZ32" s="447"/>
      <c r="SQA32" s="447"/>
      <c r="SQB32" s="447"/>
      <c r="SQC32" s="447"/>
      <c r="SQD32" s="447"/>
      <c r="SQE32" s="447"/>
      <c r="SQF32" s="447"/>
      <c r="SQG32" s="447"/>
      <c r="SQH32" s="447"/>
      <c r="SQI32" s="447"/>
      <c r="SQJ32" s="447"/>
      <c r="SQK32" s="447"/>
      <c r="SQL32" s="447"/>
      <c r="SQM32" s="447"/>
      <c r="SQN32" s="447"/>
      <c r="SQO32" s="447"/>
      <c r="SQP32" s="447"/>
      <c r="SQQ32" s="447"/>
      <c r="SQR32" s="447"/>
      <c r="SQS32" s="447"/>
      <c r="SQT32" s="447"/>
      <c r="SQU32" s="447"/>
      <c r="SQV32" s="447"/>
      <c r="SQW32" s="447"/>
      <c r="SQX32" s="447"/>
      <c r="SQY32" s="447"/>
      <c r="SQZ32" s="447"/>
      <c r="SRA32" s="447"/>
      <c r="SRB32" s="447"/>
      <c r="SRC32" s="447"/>
      <c r="SRD32" s="447"/>
      <c r="SRE32" s="447"/>
      <c r="SRF32" s="447"/>
      <c r="SRG32" s="447"/>
      <c r="SRH32" s="447"/>
      <c r="SRI32" s="447"/>
      <c r="SRJ32" s="447"/>
      <c r="SRK32" s="447"/>
      <c r="SRL32" s="447"/>
      <c r="SRM32" s="447"/>
      <c r="SRN32" s="447"/>
      <c r="SRO32" s="447"/>
      <c r="SRP32" s="447"/>
      <c r="SRQ32" s="447"/>
      <c r="SRR32" s="447"/>
      <c r="SRS32" s="447"/>
      <c r="SRT32" s="447"/>
      <c r="SRU32" s="447"/>
      <c r="SRV32" s="447"/>
      <c r="SRW32" s="447"/>
      <c r="SRX32" s="447"/>
      <c r="SRY32" s="447"/>
      <c r="SRZ32" s="447"/>
      <c r="SSA32" s="447"/>
      <c r="SSB32" s="447"/>
      <c r="SSC32" s="447"/>
      <c r="SSD32" s="447"/>
      <c r="SSE32" s="447"/>
      <c r="SSF32" s="447"/>
      <c r="SSG32" s="447"/>
      <c r="SSH32" s="447"/>
      <c r="SSI32" s="447"/>
      <c r="SSJ32" s="447"/>
      <c r="SSK32" s="447"/>
      <c r="SSL32" s="447"/>
      <c r="SSM32" s="447"/>
      <c r="SSN32" s="447"/>
      <c r="SSO32" s="447"/>
      <c r="SSP32" s="447"/>
      <c r="SSQ32" s="447"/>
      <c r="SSR32" s="447"/>
      <c r="SSS32" s="447"/>
      <c r="SST32" s="447"/>
      <c r="SSU32" s="447"/>
      <c r="SSV32" s="447"/>
      <c r="SSW32" s="447"/>
      <c r="SSX32" s="447"/>
      <c r="SSY32" s="447"/>
      <c r="SSZ32" s="447"/>
      <c r="STA32" s="447"/>
      <c r="STB32" s="447"/>
      <c r="STC32" s="447"/>
      <c r="STD32" s="447"/>
      <c r="STE32" s="447"/>
      <c r="STF32" s="447"/>
      <c r="STG32" s="447"/>
      <c r="STH32" s="447"/>
      <c r="STI32" s="447"/>
      <c r="STJ32" s="447"/>
      <c r="STK32" s="447"/>
      <c r="STL32" s="447"/>
      <c r="STM32" s="447"/>
      <c r="STN32" s="447"/>
      <c r="STO32" s="447"/>
      <c r="STP32" s="447"/>
      <c r="STQ32" s="447"/>
      <c r="STR32" s="447"/>
      <c r="STS32" s="447"/>
      <c r="STT32" s="447"/>
      <c r="STU32" s="447"/>
      <c r="STV32" s="447"/>
      <c r="STW32" s="447"/>
      <c r="STX32" s="447"/>
      <c r="STY32" s="447"/>
      <c r="STZ32" s="447"/>
      <c r="SUA32" s="447"/>
      <c r="SUB32" s="447"/>
      <c r="SUC32" s="447"/>
      <c r="SUD32" s="447"/>
      <c r="SUE32" s="447"/>
      <c r="SUF32" s="447"/>
      <c r="SUG32" s="447"/>
      <c r="SUH32" s="447"/>
      <c r="SUI32" s="447"/>
      <c r="SUJ32" s="447"/>
      <c r="SUK32" s="447"/>
      <c r="SUL32" s="447"/>
      <c r="SUM32" s="447"/>
      <c r="SUN32" s="447"/>
      <c r="SUO32" s="447"/>
      <c r="SUP32" s="447"/>
      <c r="SUQ32" s="447"/>
      <c r="SUR32" s="447"/>
      <c r="SUS32" s="447"/>
      <c r="SUT32" s="447"/>
      <c r="SUU32" s="447"/>
      <c r="SUV32" s="447"/>
      <c r="SUW32" s="447"/>
      <c r="SUX32" s="447"/>
      <c r="SUY32" s="447"/>
      <c r="SUZ32" s="447"/>
      <c r="SVA32" s="447"/>
      <c r="SVB32" s="447"/>
      <c r="SVC32" s="447"/>
      <c r="SVD32" s="447"/>
      <c r="SVE32" s="447"/>
      <c r="SVF32" s="447"/>
      <c r="SVG32" s="447"/>
      <c r="SVH32" s="447"/>
      <c r="SVI32" s="447"/>
      <c r="SVJ32" s="447"/>
      <c r="SVK32" s="447"/>
      <c r="SVL32" s="447"/>
      <c r="SVM32" s="447"/>
      <c r="SVN32" s="447"/>
      <c r="SVO32" s="447"/>
      <c r="SVP32" s="447"/>
      <c r="SVQ32" s="447"/>
      <c r="SVR32" s="447"/>
      <c r="SVS32" s="447"/>
      <c r="SVT32" s="447"/>
      <c r="SVU32" s="447"/>
      <c r="SVV32" s="447"/>
      <c r="SVW32" s="447"/>
      <c r="SVX32" s="447"/>
      <c r="SVY32" s="447"/>
      <c r="SVZ32" s="447"/>
      <c r="SWA32" s="447"/>
      <c r="SWB32" s="447"/>
      <c r="SWC32" s="447"/>
      <c r="SWD32" s="447"/>
      <c r="SWE32" s="447"/>
      <c r="SWF32" s="447"/>
      <c r="SWG32" s="447"/>
      <c r="SWH32" s="447"/>
      <c r="SWI32" s="447"/>
      <c r="SWJ32" s="447"/>
      <c r="SWK32" s="447"/>
      <c r="SWL32" s="447"/>
      <c r="SWM32" s="447"/>
      <c r="SWN32" s="447"/>
      <c r="SWO32" s="447"/>
      <c r="SWP32" s="447"/>
      <c r="SWQ32" s="447"/>
      <c r="SWR32" s="447"/>
      <c r="SWS32" s="447"/>
      <c r="SWT32" s="447"/>
      <c r="SWU32" s="447"/>
      <c r="SWV32" s="447"/>
      <c r="SWW32" s="447"/>
      <c r="SWX32" s="447"/>
      <c r="SWY32" s="447"/>
      <c r="SWZ32" s="447"/>
      <c r="SXA32" s="447"/>
      <c r="SXB32" s="447"/>
      <c r="SXC32" s="447"/>
      <c r="SXD32" s="447"/>
      <c r="SXE32" s="447"/>
      <c r="SXF32" s="447"/>
      <c r="SXG32" s="447"/>
      <c r="SXH32" s="447"/>
      <c r="SXI32" s="447"/>
      <c r="SXJ32" s="447"/>
      <c r="SXK32" s="447"/>
      <c r="SXL32" s="447"/>
      <c r="SXM32" s="447"/>
      <c r="SXN32" s="447"/>
      <c r="SXO32" s="447"/>
      <c r="SXP32" s="447"/>
      <c r="SXQ32" s="447"/>
      <c r="SXR32" s="447"/>
      <c r="SXS32" s="447"/>
      <c r="SXT32" s="447"/>
      <c r="SXU32" s="447"/>
      <c r="SXV32" s="447"/>
      <c r="SXW32" s="447"/>
      <c r="SXX32" s="447"/>
      <c r="SXY32" s="447"/>
      <c r="SXZ32" s="447"/>
      <c r="SYA32" s="447"/>
      <c r="SYB32" s="447"/>
      <c r="SYC32" s="447"/>
      <c r="SYD32" s="447"/>
      <c r="SYE32" s="447"/>
      <c r="SYF32" s="447"/>
      <c r="SYG32" s="447"/>
      <c r="SYH32" s="447"/>
      <c r="SYI32" s="447"/>
      <c r="SYJ32" s="447"/>
      <c r="SYK32" s="447"/>
      <c r="SYL32" s="447"/>
      <c r="SYM32" s="447"/>
      <c r="SYN32" s="447"/>
      <c r="SYO32" s="447"/>
      <c r="SYP32" s="447"/>
      <c r="SYQ32" s="447"/>
      <c r="SYR32" s="447"/>
      <c r="SYS32" s="447"/>
      <c r="SYT32" s="447"/>
      <c r="SYU32" s="447"/>
      <c r="SYV32" s="447"/>
      <c r="SYW32" s="447"/>
      <c r="SYX32" s="447"/>
      <c r="SYY32" s="447"/>
      <c r="SYZ32" s="447"/>
      <c r="SZA32" s="447"/>
      <c r="SZB32" s="447"/>
      <c r="SZC32" s="447"/>
      <c r="SZD32" s="447"/>
      <c r="SZE32" s="447"/>
      <c r="SZF32" s="447"/>
      <c r="SZG32" s="447"/>
      <c r="SZH32" s="447"/>
      <c r="SZI32" s="447"/>
      <c r="SZJ32" s="447"/>
      <c r="SZK32" s="447"/>
      <c r="SZL32" s="447"/>
      <c r="SZM32" s="447"/>
      <c r="SZN32" s="447"/>
      <c r="SZO32" s="447"/>
      <c r="SZP32" s="447"/>
      <c r="SZQ32" s="447"/>
      <c r="SZR32" s="447"/>
      <c r="SZS32" s="447"/>
      <c r="SZT32" s="447"/>
      <c r="SZU32" s="447"/>
      <c r="SZV32" s="447"/>
      <c r="SZW32" s="447"/>
      <c r="SZX32" s="447"/>
      <c r="SZY32" s="447"/>
      <c r="SZZ32" s="447"/>
      <c r="TAA32" s="447"/>
      <c r="TAB32" s="447"/>
      <c r="TAC32" s="447"/>
      <c r="TAD32" s="447"/>
      <c r="TAE32" s="447"/>
      <c r="TAF32" s="447"/>
      <c r="TAG32" s="447"/>
      <c r="TAH32" s="447"/>
      <c r="TAI32" s="447"/>
      <c r="TAJ32" s="447"/>
      <c r="TAK32" s="447"/>
      <c r="TAL32" s="447"/>
      <c r="TAM32" s="447"/>
      <c r="TAN32" s="447"/>
      <c r="TAO32" s="447"/>
      <c r="TAP32" s="447"/>
      <c r="TAQ32" s="447"/>
      <c r="TAR32" s="447"/>
      <c r="TAS32" s="447"/>
      <c r="TAT32" s="447"/>
      <c r="TAU32" s="447"/>
      <c r="TAV32" s="447"/>
      <c r="TAW32" s="447"/>
      <c r="TAX32" s="447"/>
      <c r="TAY32" s="447"/>
      <c r="TAZ32" s="447"/>
      <c r="TBA32" s="447"/>
      <c r="TBB32" s="447"/>
      <c r="TBC32" s="447"/>
      <c r="TBD32" s="447"/>
      <c r="TBE32" s="447"/>
      <c r="TBF32" s="447"/>
      <c r="TBG32" s="447"/>
      <c r="TBH32" s="447"/>
      <c r="TBI32" s="447"/>
      <c r="TBJ32" s="447"/>
      <c r="TBK32" s="447"/>
      <c r="TBL32" s="447"/>
      <c r="TBM32" s="447"/>
      <c r="TBN32" s="447"/>
      <c r="TBO32" s="447"/>
      <c r="TBP32" s="447"/>
      <c r="TBQ32" s="447"/>
      <c r="TBR32" s="447"/>
      <c r="TBS32" s="447"/>
      <c r="TBT32" s="447"/>
      <c r="TBU32" s="447"/>
      <c r="TBV32" s="447"/>
      <c r="TBW32" s="447"/>
      <c r="TBX32" s="447"/>
      <c r="TBY32" s="447"/>
      <c r="TBZ32" s="447"/>
      <c r="TCA32" s="447"/>
      <c r="TCB32" s="447"/>
      <c r="TCC32" s="447"/>
      <c r="TCD32" s="447"/>
      <c r="TCE32" s="447"/>
      <c r="TCF32" s="447"/>
      <c r="TCG32" s="447"/>
      <c r="TCH32" s="447"/>
      <c r="TCI32" s="447"/>
      <c r="TCJ32" s="447"/>
      <c r="TCK32" s="447"/>
      <c r="TCL32" s="447"/>
      <c r="TCM32" s="447"/>
      <c r="TCN32" s="447"/>
      <c r="TCO32" s="447"/>
      <c r="TCP32" s="447"/>
      <c r="TCQ32" s="447"/>
      <c r="TCR32" s="447"/>
      <c r="TCS32" s="447"/>
      <c r="TCT32" s="447"/>
      <c r="TCU32" s="447"/>
      <c r="TCV32" s="447"/>
      <c r="TCW32" s="447"/>
      <c r="TCX32" s="447"/>
      <c r="TCY32" s="447"/>
      <c r="TCZ32" s="447"/>
      <c r="TDA32" s="447"/>
      <c r="TDB32" s="447"/>
      <c r="TDC32" s="447"/>
      <c r="TDD32" s="447"/>
      <c r="TDE32" s="447"/>
      <c r="TDF32" s="447"/>
      <c r="TDG32" s="447"/>
      <c r="TDH32" s="447"/>
      <c r="TDI32" s="447"/>
      <c r="TDJ32" s="447"/>
      <c r="TDK32" s="447"/>
      <c r="TDL32" s="447"/>
      <c r="TDM32" s="447"/>
      <c r="TDN32" s="447"/>
      <c r="TDO32" s="447"/>
      <c r="TDP32" s="447"/>
      <c r="TDQ32" s="447"/>
      <c r="TDR32" s="447"/>
      <c r="TDS32" s="447"/>
      <c r="TDT32" s="447"/>
      <c r="TDU32" s="447"/>
      <c r="TDV32" s="447"/>
      <c r="TDW32" s="447"/>
      <c r="TDX32" s="447"/>
      <c r="TDY32" s="447"/>
      <c r="TDZ32" s="447"/>
      <c r="TEA32" s="447"/>
      <c r="TEB32" s="447"/>
      <c r="TEC32" s="447"/>
      <c r="TED32" s="447"/>
      <c r="TEE32" s="447"/>
      <c r="TEF32" s="447"/>
      <c r="TEG32" s="447"/>
      <c r="TEH32" s="447"/>
      <c r="TEI32" s="447"/>
      <c r="TEJ32" s="447"/>
      <c r="TEK32" s="447"/>
      <c r="TEL32" s="447"/>
      <c r="TEM32" s="447"/>
      <c r="TEN32" s="447"/>
      <c r="TEO32" s="447"/>
      <c r="TEP32" s="447"/>
      <c r="TEQ32" s="447"/>
      <c r="TER32" s="447"/>
      <c r="TES32" s="447"/>
      <c r="TET32" s="447"/>
      <c r="TEU32" s="447"/>
      <c r="TEV32" s="447"/>
      <c r="TEW32" s="447"/>
      <c r="TEX32" s="447"/>
      <c r="TEY32" s="447"/>
      <c r="TEZ32" s="447"/>
      <c r="TFA32" s="447"/>
      <c r="TFB32" s="447"/>
      <c r="TFC32" s="447"/>
      <c r="TFD32" s="447"/>
      <c r="TFE32" s="447"/>
      <c r="TFF32" s="447"/>
      <c r="TFG32" s="447"/>
      <c r="TFH32" s="447"/>
      <c r="TFI32" s="447"/>
      <c r="TFJ32" s="447"/>
      <c r="TFK32" s="447"/>
      <c r="TFL32" s="447"/>
      <c r="TFM32" s="447"/>
      <c r="TFN32" s="447"/>
      <c r="TFO32" s="447"/>
      <c r="TFP32" s="447"/>
      <c r="TFQ32" s="447"/>
      <c r="TFR32" s="447"/>
      <c r="TFS32" s="447"/>
      <c r="TFT32" s="447"/>
      <c r="TFU32" s="447"/>
      <c r="TFV32" s="447"/>
      <c r="TFW32" s="447"/>
      <c r="TFX32" s="447"/>
      <c r="TFY32" s="447"/>
      <c r="TFZ32" s="447"/>
      <c r="TGA32" s="447"/>
      <c r="TGB32" s="447"/>
      <c r="TGC32" s="447"/>
      <c r="TGD32" s="447"/>
      <c r="TGE32" s="447"/>
      <c r="TGF32" s="447"/>
      <c r="TGG32" s="447"/>
      <c r="TGH32" s="447"/>
      <c r="TGI32" s="447"/>
      <c r="TGJ32" s="447"/>
      <c r="TGK32" s="447"/>
      <c r="TGL32" s="447"/>
      <c r="TGM32" s="447"/>
      <c r="TGN32" s="447"/>
      <c r="TGO32" s="447"/>
      <c r="TGP32" s="447"/>
      <c r="TGQ32" s="447"/>
      <c r="TGR32" s="447"/>
      <c r="TGS32" s="447"/>
      <c r="TGT32" s="447"/>
      <c r="TGU32" s="447"/>
      <c r="TGV32" s="447"/>
      <c r="TGW32" s="447"/>
      <c r="TGX32" s="447"/>
      <c r="TGY32" s="447"/>
      <c r="TGZ32" s="447"/>
      <c r="THA32" s="447"/>
      <c r="THB32" s="447"/>
      <c r="THC32" s="447"/>
      <c r="THD32" s="447"/>
      <c r="THE32" s="447"/>
      <c r="THF32" s="447"/>
      <c r="THG32" s="447"/>
      <c r="THH32" s="447"/>
      <c r="THI32" s="447"/>
      <c r="THJ32" s="447"/>
      <c r="THK32" s="447"/>
      <c r="THL32" s="447"/>
      <c r="THM32" s="447"/>
      <c r="THN32" s="447"/>
      <c r="THO32" s="447"/>
      <c r="THP32" s="447"/>
      <c r="THQ32" s="447"/>
      <c r="THR32" s="447"/>
      <c r="THS32" s="447"/>
      <c r="THT32" s="447"/>
      <c r="THU32" s="447"/>
      <c r="THV32" s="447"/>
      <c r="THW32" s="447"/>
      <c r="THX32" s="447"/>
      <c r="THY32" s="447"/>
      <c r="THZ32" s="447"/>
      <c r="TIA32" s="447"/>
      <c r="TIB32" s="447"/>
      <c r="TIC32" s="447"/>
      <c r="TID32" s="447"/>
      <c r="TIE32" s="447"/>
      <c r="TIF32" s="447"/>
      <c r="TIG32" s="447"/>
      <c r="TIH32" s="447"/>
      <c r="TII32" s="447"/>
      <c r="TIJ32" s="447"/>
      <c r="TIK32" s="447"/>
      <c r="TIL32" s="447"/>
      <c r="TIM32" s="447"/>
      <c r="TIN32" s="447"/>
      <c r="TIO32" s="447"/>
      <c r="TIP32" s="447"/>
      <c r="TIQ32" s="447"/>
      <c r="TIR32" s="447"/>
      <c r="TIS32" s="447"/>
      <c r="TIT32" s="447"/>
      <c r="TIU32" s="447"/>
      <c r="TIV32" s="447"/>
      <c r="TIW32" s="447"/>
      <c r="TIX32" s="447"/>
      <c r="TIY32" s="447"/>
      <c r="TIZ32" s="447"/>
      <c r="TJA32" s="447"/>
      <c r="TJB32" s="447"/>
      <c r="TJC32" s="447"/>
      <c r="TJD32" s="447"/>
      <c r="TJE32" s="447"/>
      <c r="TJF32" s="447"/>
      <c r="TJG32" s="447"/>
      <c r="TJH32" s="447"/>
      <c r="TJI32" s="447"/>
      <c r="TJJ32" s="447"/>
      <c r="TJK32" s="447"/>
      <c r="TJL32" s="447"/>
      <c r="TJM32" s="447"/>
      <c r="TJN32" s="447"/>
      <c r="TJO32" s="447"/>
      <c r="TJP32" s="447"/>
      <c r="TJQ32" s="447"/>
      <c r="TJR32" s="447"/>
      <c r="TJS32" s="447"/>
      <c r="TJT32" s="447"/>
      <c r="TJU32" s="447"/>
      <c r="TJV32" s="447"/>
      <c r="TJW32" s="447"/>
      <c r="TJX32" s="447"/>
      <c r="TJY32" s="447"/>
      <c r="TJZ32" s="447"/>
      <c r="TKA32" s="447"/>
      <c r="TKB32" s="447"/>
      <c r="TKC32" s="447"/>
      <c r="TKD32" s="447"/>
      <c r="TKE32" s="447"/>
      <c r="TKF32" s="447"/>
      <c r="TKG32" s="447"/>
      <c r="TKH32" s="447"/>
      <c r="TKI32" s="447"/>
      <c r="TKJ32" s="447"/>
      <c r="TKK32" s="447"/>
      <c r="TKL32" s="447"/>
      <c r="TKM32" s="447"/>
      <c r="TKN32" s="447"/>
      <c r="TKO32" s="447"/>
      <c r="TKP32" s="447"/>
      <c r="TKQ32" s="447"/>
      <c r="TKR32" s="447"/>
      <c r="TKS32" s="447"/>
      <c r="TKT32" s="447"/>
      <c r="TKU32" s="447"/>
      <c r="TKV32" s="447"/>
      <c r="TKW32" s="447"/>
      <c r="TKX32" s="447"/>
      <c r="TKY32" s="447"/>
      <c r="TKZ32" s="447"/>
      <c r="TLA32" s="447"/>
      <c r="TLB32" s="447"/>
      <c r="TLC32" s="447"/>
      <c r="TLD32" s="447"/>
      <c r="TLE32" s="447"/>
      <c r="TLF32" s="447"/>
      <c r="TLG32" s="447"/>
      <c r="TLH32" s="447"/>
      <c r="TLI32" s="447"/>
      <c r="TLJ32" s="447"/>
      <c r="TLK32" s="447"/>
      <c r="TLL32" s="447"/>
      <c r="TLM32" s="447"/>
      <c r="TLN32" s="447"/>
      <c r="TLO32" s="447"/>
      <c r="TLP32" s="447"/>
      <c r="TLQ32" s="447"/>
      <c r="TLR32" s="447"/>
      <c r="TLS32" s="447"/>
      <c r="TLT32" s="447"/>
      <c r="TLU32" s="447"/>
      <c r="TLV32" s="447"/>
      <c r="TLW32" s="447"/>
      <c r="TLX32" s="447"/>
      <c r="TLY32" s="447"/>
      <c r="TLZ32" s="447"/>
      <c r="TMA32" s="447"/>
      <c r="TMB32" s="447"/>
      <c r="TMC32" s="447"/>
      <c r="TMD32" s="447"/>
      <c r="TME32" s="447"/>
      <c r="TMF32" s="447"/>
      <c r="TMG32" s="447"/>
      <c r="TMH32" s="447"/>
      <c r="TMI32" s="447"/>
      <c r="TMJ32" s="447"/>
      <c r="TMK32" s="447"/>
      <c r="TML32" s="447"/>
      <c r="TMM32" s="447"/>
      <c r="TMN32" s="447"/>
      <c r="TMO32" s="447"/>
      <c r="TMP32" s="447"/>
      <c r="TMQ32" s="447"/>
      <c r="TMR32" s="447"/>
      <c r="TMS32" s="447"/>
      <c r="TMT32" s="447"/>
      <c r="TMU32" s="447"/>
      <c r="TMV32" s="447"/>
      <c r="TMW32" s="447"/>
      <c r="TMX32" s="447"/>
      <c r="TMY32" s="447"/>
      <c r="TMZ32" s="447"/>
      <c r="TNA32" s="447"/>
      <c r="TNB32" s="447"/>
      <c r="TNC32" s="447"/>
      <c r="TND32" s="447"/>
      <c r="TNE32" s="447"/>
      <c r="TNF32" s="447"/>
      <c r="TNG32" s="447"/>
      <c r="TNH32" s="447"/>
      <c r="TNI32" s="447"/>
      <c r="TNJ32" s="447"/>
      <c r="TNK32" s="447"/>
      <c r="TNL32" s="447"/>
      <c r="TNM32" s="447"/>
      <c r="TNN32" s="447"/>
      <c r="TNO32" s="447"/>
      <c r="TNP32" s="447"/>
      <c r="TNQ32" s="447"/>
      <c r="TNR32" s="447"/>
      <c r="TNS32" s="447"/>
      <c r="TNT32" s="447"/>
      <c r="TNU32" s="447"/>
      <c r="TNV32" s="447"/>
      <c r="TNW32" s="447"/>
      <c r="TNX32" s="447"/>
      <c r="TNY32" s="447"/>
      <c r="TNZ32" s="447"/>
      <c r="TOA32" s="447"/>
      <c r="TOB32" s="447"/>
      <c r="TOC32" s="447"/>
      <c r="TOD32" s="447"/>
      <c r="TOE32" s="447"/>
      <c r="TOF32" s="447"/>
      <c r="TOG32" s="447"/>
      <c r="TOH32" s="447"/>
      <c r="TOI32" s="447"/>
      <c r="TOJ32" s="447"/>
      <c r="TOK32" s="447"/>
      <c r="TOL32" s="447"/>
      <c r="TOM32" s="447"/>
      <c r="TON32" s="447"/>
      <c r="TOO32" s="447"/>
      <c r="TOP32" s="447"/>
      <c r="TOQ32" s="447"/>
      <c r="TOR32" s="447"/>
      <c r="TOS32" s="447"/>
      <c r="TOT32" s="447"/>
      <c r="TOU32" s="447"/>
      <c r="TOV32" s="447"/>
      <c r="TOW32" s="447"/>
      <c r="TOX32" s="447"/>
      <c r="TOY32" s="447"/>
      <c r="TOZ32" s="447"/>
      <c r="TPA32" s="447"/>
      <c r="TPB32" s="447"/>
      <c r="TPC32" s="447"/>
      <c r="TPD32" s="447"/>
      <c r="TPE32" s="447"/>
      <c r="TPF32" s="447"/>
      <c r="TPG32" s="447"/>
      <c r="TPH32" s="447"/>
      <c r="TPI32" s="447"/>
      <c r="TPJ32" s="447"/>
      <c r="TPK32" s="447"/>
      <c r="TPL32" s="447"/>
      <c r="TPM32" s="447"/>
      <c r="TPN32" s="447"/>
      <c r="TPO32" s="447"/>
      <c r="TPP32" s="447"/>
      <c r="TPQ32" s="447"/>
      <c r="TPR32" s="447"/>
      <c r="TPS32" s="447"/>
      <c r="TPT32" s="447"/>
      <c r="TPU32" s="447"/>
      <c r="TPV32" s="447"/>
      <c r="TPW32" s="447"/>
      <c r="TPX32" s="447"/>
      <c r="TPY32" s="447"/>
      <c r="TPZ32" s="447"/>
      <c r="TQA32" s="447"/>
      <c r="TQB32" s="447"/>
      <c r="TQC32" s="447"/>
      <c r="TQD32" s="447"/>
      <c r="TQE32" s="447"/>
      <c r="TQF32" s="447"/>
      <c r="TQG32" s="447"/>
      <c r="TQH32" s="447"/>
      <c r="TQI32" s="447"/>
      <c r="TQJ32" s="447"/>
      <c r="TQK32" s="447"/>
      <c r="TQL32" s="447"/>
      <c r="TQM32" s="447"/>
      <c r="TQN32" s="447"/>
      <c r="TQO32" s="447"/>
      <c r="TQP32" s="447"/>
      <c r="TQQ32" s="447"/>
      <c r="TQR32" s="447"/>
      <c r="TQS32" s="447"/>
      <c r="TQT32" s="447"/>
      <c r="TQU32" s="447"/>
      <c r="TQV32" s="447"/>
      <c r="TQW32" s="447"/>
      <c r="TQX32" s="447"/>
      <c r="TQY32" s="447"/>
      <c r="TQZ32" s="447"/>
      <c r="TRA32" s="447"/>
      <c r="TRB32" s="447"/>
      <c r="TRC32" s="447"/>
      <c r="TRD32" s="447"/>
      <c r="TRE32" s="447"/>
      <c r="TRF32" s="447"/>
      <c r="TRG32" s="447"/>
      <c r="TRH32" s="447"/>
      <c r="TRI32" s="447"/>
      <c r="TRJ32" s="447"/>
      <c r="TRK32" s="447"/>
      <c r="TRL32" s="447"/>
      <c r="TRM32" s="447"/>
      <c r="TRN32" s="447"/>
      <c r="TRO32" s="447"/>
      <c r="TRP32" s="447"/>
      <c r="TRQ32" s="447"/>
      <c r="TRR32" s="447"/>
      <c r="TRS32" s="447"/>
      <c r="TRT32" s="447"/>
      <c r="TRU32" s="447"/>
      <c r="TRV32" s="447"/>
      <c r="TRW32" s="447"/>
      <c r="TRX32" s="447"/>
      <c r="TRY32" s="447"/>
      <c r="TRZ32" s="447"/>
      <c r="TSA32" s="447"/>
      <c r="TSB32" s="447"/>
      <c r="TSC32" s="447"/>
      <c r="TSD32" s="447"/>
      <c r="TSE32" s="447"/>
      <c r="TSF32" s="447"/>
      <c r="TSG32" s="447"/>
      <c r="TSH32" s="447"/>
      <c r="TSI32" s="447"/>
      <c r="TSJ32" s="447"/>
      <c r="TSK32" s="447"/>
      <c r="TSL32" s="447"/>
      <c r="TSM32" s="447"/>
      <c r="TSN32" s="447"/>
      <c r="TSO32" s="447"/>
      <c r="TSP32" s="447"/>
      <c r="TSQ32" s="447"/>
      <c r="TSR32" s="447"/>
      <c r="TSS32" s="447"/>
      <c r="TST32" s="447"/>
      <c r="TSU32" s="447"/>
      <c r="TSV32" s="447"/>
      <c r="TSW32" s="447"/>
      <c r="TSX32" s="447"/>
      <c r="TSY32" s="447"/>
      <c r="TSZ32" s="447"/>
      <c r="TTA32" s="447"/>
      <c r="TTB32" s="447"/>
      <c r="TTC32" s="447"/>
      <c r="TTD32" s="447"/>
      <c r="TTE32" s="447"/>
      <c r="TTF32" s="447"/>
      <c r="TTG32" s="447"/>
      <c r="TTH32" s="447"/>
      <c r="TTI32" s="447"/>
      <c r="TTJ32" s="447"/>
      <c r="TTK32" s="447"/>
      <c r="TTL32" s="447"/>
      <c r="TTM32" s="447"/>
      <c r="TTN32" s="447"/>
      <c r="TTO32" s="447"/>
      <c r="TTP32" s="447"/>
      <c r="TTQ32" s="447"/>
      <c r="TTR32" s="447"/>
      <c r="TTS32" s="447"/>
      <c r="TTT32" s="447"/>
      <c r="TTU32" s="447"/>
      <c r="TTV32" s="447"/>
      <c r="TTW32" s="447"/>
      <c r="TTX32" s="447"/>
      <c r="TTY32" s="447"/>
      <c r="TTZ32" s="447"/>
      <c r="TUA32" s="447"/>
      <c r="TUB32" s="447"/>
      <c r="TUC32" s="447"/>
      <c r="TUD32" s="447"/>
      <c r="TUE32" s="447"/>
      <c r="TUF32" s="447"/>
      <c r="TUG32" s="447"/>
      <c r="TUH32" s="447"/>
      <c r="TUI32" s="447"/>
      <c r="TUJ32" s="447"/>
      <c r="TUK32" s="447"/>
      <c r="TUL32" s="447"/>
      <c r="TUM32" s="447"/>
      <c r="TUN32" s="447"/>
      <c r="TUO32" s="447"/>
      <c r="TUP32" s="447"/>
      <c r="TUQ32" s="447"/>
      <c r="TUR32" s="447"/>
      <c r="TUS32" s="447"/>
      <c r="TUT32" s="447"/>
      <c r="TUU32" s="447"/>
      <c r="TUV32" s="447"/>
      <c r="TUW32" s="447"/>
      <c r="TUX32" s="447"/>
      <c r="TUY32" s="447"/>
      <c r="TUZ32" s="447"/>
      <c r="TVA32" s="447"/>
      <c r="TVB32" s="447"/>
      <c r="TVC32" s="447"/>
      <c r="TVD32" s="447"/>
      <c r="TVE32" s="447"/>
      <c r="TVF32" s="447"/>
      <c r="TVG32" s="447"/>
      <c r="TVH32" s="447"/>
      <c r="TVI32" s="447"/>
      <c r="TVJ32" s="447"/>
      <c r="TVK32" s="447"/>
      <c r="TVL32" s="447"/>
      <c r="TVM32" s="447"/>
      <c r="TVN32" s="447"/>
      <c r="TVO32" s="447"/>
      <c r="TVP32" s="447"/>
      <c r="TVQ32" s="447"/>
      <c r="TVR32" s="447"/>
      <c r="TVS32" s="447"/>
      <c r="TVT32" s="447"/>
      <c r="TVU32" s="447"/>
      <c r="TVV32" s="447"/>
      <c r="TVW32" s="447"/>
      <c r="TVX32" s="447"/>
      <c r="TVY32" s="447"/>
      <c r="TVZ32" s="447"/>
      <c r="TWA32" s="447"/>
      <c r="TWB32" s="447"/>
      <c r="TWC32" s="447"/>
      <c r="TWD32" s="447"/>
      <c r="TWE32" s="447"/>
      <c r="TWF32" s="447"/>
      <c r="TWG32" s="447"/>
      <c r="TWH32" s="447"/>
      <c r="TWI32" s="447"/>
      <c r="TWJ32" s="447"/>
      <c r="TWK32" s="447"/>
      <c r="TWL32" s="447"/>
      <c r="TWM32" s="447"/>
      <c r="TWN32" s="447"/>
      <c r="TWO32" s="447"/>
      <c r="TWP32" s="447"/>
      <c r="TWQ32" s="447"/>
      <c r="TWR32" s="447"/>
      <c r="TWS32" s="447"/>
      <c r="TWT32" s="447"/>
      <c r="TWU32" s="447"/>
      <c r="TWV32" s="447"/>
      <c r="TWW32" s="447"/>
      <c r="TWX32" s="447"/>
      <c r="TWY32" s="447"/>
      <c r="TWZ32" s="447"/>
      <c r="TXA32" s="447"/>
      <c r="TXB32" s="447"/>
      <c r="TXC32" s="447"/>
      <c r="TXD32" s="447"/>
      <c r="TXE32" s="447"/>
      <c r="TXF32" s="447"/>
      <c r="TXG32" s="447"/>
      <c r="TXH32" s="447"/>
      <c r="TXI32" s="447"/>
      <c r="TXJ32" s="447"/>
      <c r="TXK32" s="447"/>
      <c r="TXL32" s="447"/>
      <c r="TXM32" s="447"/>
      <c r="TXN32" s="447"/>
      <c r="TXO32" s="447"/>
      <c r="TXP32" s="447"/>
      <c r="TXQ32" s="447"/>
      <c r="TXR32" s="447"/>
      <c r="TXS32" s="447"/>
      <c r="TXT32" s="447"/>
      <c r="TXU32" s="447"/>
      <c r="TXV32" s="447"/>
      <c r="TXW32" s="447"/>
      <c r="TXX32" s="447"/>
      <c r="TXY32" s="447"/>
      <c r="TXZ32" s="447"/>
      <c r="TYA32" s="447"/>
      <c r="TYB32" s="447"/>
      <c r="TYC32" s="447"/>
      <c r="TYD32" s="447"/>
      <c r="TYE32" s="447"/>
      <c r="TYF32" s="447"/>
      <c r="TYG32" s="447"/>
      <c r="TYH32" s="447"/>
      <c r="TYI32" s="447"/>
      <c r="TYJ32" s="447"/>
      <c r="TYK32" s="447"/>
      <c r="TYL32" s="447"/>
      <c r="TYM32" s="447"/>
      <c r="TYN32" s="447"/>
      <c r="TYO32" s="447"/>
      <c r="TYP32" s="447"/>
      <c r="TYQ32" s="447"/>
      <c r="TYR32" s="447"/>
      <c r="TYS32" s="447"/>
      <c r="TYT32" s="447"/>
      <c r="TYU32" s="447"/>
      <c r="TYV32" s="447"/>
      <c r="TYW32" s="447"/>
      <c r="TYX32" s="447"/>
      <c r="TYY32" s="447"/>
      <c r="TYZ32" s="447"/>
      <c r="TZA32" s="447"/>
      <c r="TZB32" s="447"/>
      <c r="TZC32" s="447"/>
      <c r="TZD32" s="447"/>
      <c r="TZE32" s="447"/>
      <c r="TZF32" s="447"/>
      <c r="TZG32" s="447"/>
      <c r="TZH32" s="447"/>
      <c r="TZI32" s="447"/>
      <c r="TZJ32" s="447"/>
      <c r="TZK32" s="447"/>
      <c r="TZL32" s="447"/>
      <c r="TZM32" s="447"/>
      <c r="TZN32" s="447"/>
      <c r="TZO32" s="447"/>
      <c r="TZP32" s="447"/>
      <c r="TZQ32" s="447"/>
      <c r="TZR32" s="447"/>
      <c r="TZS32" s="447"/>
      <c r="TZT32" s="447"/>
      <c r="TZU32" s="447"/>
      <c r="TZV32" s="447"/>
      <c r="TZW32" s="447"/>
      <c r="TZX32" s="447"/>
      <c r="TZY32" s="447"/>
      <c r="TZZ32" s="447"/>
      <c r="UAA32" s="447"/>
      <c r="UAB32" s="447"/>
      <c r="UAC32" s="447"/>
      <c r="UAD32" s="447"/>
      <c r="UAE32" s="447"/>
      <c r="UAF32" s="447"/>
      <c r="UAG32" s="447"/>
      <c r="UAH32" s="447"/>
      <c r="UAI32" s="447"/>
      <c r="UAJ32" s="447"/>
      <c r="UAK32" s="447"/>
      <c r="UAL32" s="447"/>
      <c r="UAM32" s="447"/>
      <c r="UAN32" s="447"/>
      <c r="UAO32" s="447"/>
      <c r="UAP32" s="447"/>
      <c r="UAQ32" s="447"/>
      <c r="UAR32" s="447"/>
      <c r="UAS32" s="447"/>
      <c r="UAT32" s="447"/>
      <c r="UAU32" s="447"/>
      <c r="UAV32" s="447"/>
      <c r="UAW32" s="447"/>
      <c r="UAX32" s="447"/>
      <c r="UAY32" s="447"/>
      <c r="UAZ32" s="447"/>
      <c r="UBA32" s="447"/>
      <c r="UBB32" s="447"/>
      <c r="UBC32" s="447"/>
      <c r="UBD32" s="447"/>
      <c r="UBE32" s="447"/>
      <c r="UBF32" s="447"/>
      <c r="UBG32" s="447"/>
      <c r="UBH32" s="447"/>
      <c r="UBI32" s="447"/>
      <c r="UBJ32" s="447"/>
      <c r="UBK32" s="447"/>
      <c r="UBL32" s="447"/>
      <c r="UBM32" s="447"/>
      <c r="UBN32" s="447"/>
      <c r="UBO32" s="447"/>
      <c r="UBP32" s="447"/>
      <c r="UBQ32" s="447"/>
      <c r="UBR32" s="447"/>
      <c r="UBS32" s="447"/>
      <c r="UBT32" s="447"/>
      <c r="UBU32" s="447"/>
      <c r="UBV32" s="447"/>
      <c r="UBW32" s="447"/>
      <c r="UBX32" s="447"/>
      <c r="UBY32" s="447"/>
      <c r="UBZ32" s="447"/>
      <c r="UCA32" s="447"/>
      <c r="UCB32" s="447"/>
      <c r="UCC32" s="447"/>
      <c r="UCD32" s="447"/>
      <c r="UCE32" s="447"/>
      <c r="UCF32" s="447"/>
      <c r="UCG32" s="447"/>
      <c r="UCH32" s="447"/>
      <c r="UCI32" s="447"/>
      <c r="UCJ32" s="447"/>
      <c r="UCK32" s="447"/>
      <c r="UCL32" s="447"/>
      <c r="UCM32" s="447"/>
      <c r="UCN32" s="447"/>
      <c r="UCO32" s="447"/>
      <c r="UCP32" s="447"/>
      <c r="UCQ32" s="447"/>
      <c r="UCR32" s="447"/>
      <c r="UCS32" s="447"/>
      <c r="UCT32" s="447"/>
      <c r="UCU32" s="447"/>
      <c r="UCV32" s="447"/>
      <c r="UCW32" s="447"/>
      <c r="UCX32" s="447"/>
      <c r="UCY32" s="447"/>
      <c r="UCZ32" s="447"/>
      <c r="UDA32" s="447"/>
      <c r="UDB32" s="447"/>
      <c r="UDC32" s="447"/>
      <c r="UDD32" s="447"/>
      <c r="UDE32" s="447"/>
      <c r="UDF32" s="447"/>
      <c r="UDG32" s="447"/>
      <c r="UDH32" s="447"/>
      <c r="UDI32" s="447"/>
      <c r="UDJ32" s="447"/>
      <c r="UDK32" s="447"/>
      <c r="UDL32" s="447"/>
      <c r="UDM32" s="447"/>
      <c r="UDN32" s="447"/>
      <c r="UDO32" s="447"/>
      <c r="UDP32" s="447"/>
      <c r="UDQ32" s="447"/>
      <c r="UDR32" s="447"/>
      <c r="UDS32" s="447"/>
      <c r="UDT32" s="447"/>
      <c r="UDU32" s="447"/>
      <c r="UDV32" s="447"/>
      <c r="UDW32" s="447"/>
      <c r="UDX32" s="447"/>
      <c r="UDY32" s="447"/>
      <c r="UDZ32" s="447"/>
      <c r="UEA32" s="447"/>
      <c r="UEB32" s="447"/>
      <c r="UEC32" s="447"/>
      <c r="UED32" s="447"/>
      <c r="UEE32" s="447"/>
      <c r="UEF32" s="447"/>
      <c r="UEG32" s="447"/>
      <c r="UEH32" s="447"/>
      <c r="UEI32" s="447"/>
      <c r="UEJ32" s="447"/>
      <c r="UEK32" s="447"/>
      <c r="UEL32" s="447"/>
      <c r="UEM32" s="447"/>
      <c r="UEN32" s="447"/>
      <c r="UEO32" s="447"/>
      <c r="UEP32" s="447"/>
      <c r="UEQ32" s="447"/>
      <c r="UER32" s="447"/>
      <c r="UES32" s="447"/>
      <c r="UET32" s="447"/>
      <c r="UEU32" s="447"/>
      <c r="UEV32" s="447"/>
      <c r="UEW32" s="447"/>
      <c r="UEX32" s="447"/>
      <c r="UEY32" s="447"/>
      <c r="UEZ32" s="447"/>
      <c r="UFA32" s="447"/>
      <c r="UFB32" s="447"/>
      <c r="UFC32" s="447"/>
      <c r="UFD32" s="447"/>
      <c r="UFE32" s="447"/>
      <c r="UFF32" s="447"/>
      <c r="UFG32" s="447"/>
      <c r="UFH32" s="447"/>
      <c r="UFI32" s="447"/>
      <c r="UFJ32" s="447"/>
      <c r="UFK32" s="447"/>
      <c r="UFL32" s="447"/>
      <c r="UFM32" s="447"/>
      <c r="UFN32" s="447"/>
      <c r="UFO32" s="447"/>
      <c r="UFP32" s="447"/>
      <c r="UFQ32" s="447"/>
      <c r="UFR32" s="447"/>
      <c r="UFS32" s="447"/>
      <c r="UFT32" s="447"/>
      <c r="UFU32" s="447"/>
      <c r="UFV32" s="447"/>
      <c r="UFW32" s="447"/>
      <c r="UFX32" s="447"/>
      <c r="UFY32" s="447"/>
      <c r="UFZ32" s="447"/>
      <c r="UGA32" s="447"/>
      <c r="UGB32" s="447"/>
      <c r="UGC32" s="447"/>
      <c r="UGD32" s="447"/>
      <c r="UGE32" s="447"/>
      <c r="UGF32" s="447"/>
      <c r="UGG32" s="447"/>
      <c r="UGH32" s="447"/>
      <c r="UGI32" s="447"/>
      <c r="UGJ32" s="447"/>
      <c r="UGK32" s="447"/>
      <c r="UGL32" s="447"/>
      <c r="UGM32" s="447"/>
      <c r="UGN32" s="447"/>
      <c r="UGO32" s="447"/>
      <c r="UGP32" s="447"/>
      <c r="UGQ32" s="447"/>
      <c r="UGR32" s="447"/>
      <c r="UGS32" s="447"/>
      <c r="UGT32" s="447"/>
      <c r="UGU32" s="447"/>
      <c r="UGV32" s="447"/>
      <c r="UGW32" s="447"/>
      <c r="UGX32" s="447"/>
      <c r="UGY32" s="447"/>
      <c r="UGZ32" s="447"/>
      <c r="UHA32" s="447"/>
      <c r="UHB32" s="447"/>
      <c r="UHC32" s="447"/>
      <c r="UHD32" s="447"/>
      <c r="UHE32" s="447"/>
      <c r="UHF32" s="447"/>
      <c r="UHG32" s="447"/>
      <c r="UHH32" s="447"/>
      <c r="UHI32" s="447"/>
      <c r="UHJ32" s="447"/>
      <c r="UHK32" s="447"/>
      <c r="UHL32" s="447"/>
      <c r="UHM32" s="447"/>
      <c r="UHN32" s="447"/>
      <c r="UHO32" s="447"/>
      <c r="UHP32" s="447"/>
      <c r="UHQ32" s="447"/>
      <c r="UHR32" s="447"/>
      <c r="UHS32" s="447"/>
      <c r="UHT32" s="447"/>
      <c r="UHU32" s="447"/>
      <c r="UHV32" s="447"/>
      <c r="UHW32" s="447"/>
      <c r="UHX32" s="447"/>
      <c r="UHY32" s="447"/>
      <c r="UHZ32" s="447"/>
      <c r="UIA32" s="447"/>
      <c r="UIB32" s="447"/>
      <c r="UIC32" s="447"/>
      <c r="UID32" s="447"/>
      <c r="UIE32" s="447"/>
      <c r="UIF32" s="447"/>
      <c r="UIG32" s="447"/>
      <c r="UIH32" s="447"/>
      <c r="UII32" s="447"/>
      <c r="UIJ32" s="447"/>
      <c r="UIK32" s="447"/>
      <c r="UIL32" s="447"/>
      <c r="UIM32" s="447"/>
      <c r="UIN32" s="447"/>
      <c r="UIO32" s="447"/>
      <c r="UIP32" s="447"/>
      <c r="UIQ32" s="447"/>
      <c r="UIR32" s="447"/>
      <c r="UIS32" s="447"/>
      <c r="UIT32" s="447"/>
      <c r="UIU32" s="447"/>
      <c r="UIV32" s="447"/>
      <c r="UIW32" s="447"/>
      <c r="UIX32" s="447"/>
      <c r="UIY32" s="447"/>
      <c r="UIZ32" s="447"/>
      <c r="UJA32" s="447"/>
      <c r="UJB32" s="447"/>
      <c r="UJC32" s="447"/>
      <c r="UJD32" s="447"/>
      <c r="UJE32" s="447"/>
      <c r="UJF32" s="447"/>
      <c r="UJG32" s="447"/>
      <c r="UJH32" s="447"/>
      <c r="UJI32" s="447"/>
      <c r="UJJ32" s="447"/>
      <c r="UJK32" s="447"/>
      <c r="UJL32" s="447"/>
      <c r="UJM32" s="447"/>
      <c r="UJN32" s="447"/>
      <c r="UJO32" s="447"/>
      <c r="UJP32" s="447"/>
      <c r="UJQ32" s="447"/>
      <c r="UJR32" s="447"/>
      <c r="UJS32" s="447"/>
      <c r="UJT32" s="447"/>
      <c r="UJU32" s="447"/>
      <c r="UJV32" s="447"/>
      <c r="UJW32" s="447"/>
      <c r="UJX32" s="447"/>
      <c r="UJY32" s="447"/>
      <c r="UJZ32" s="447"/>
      <c r="UKA32" s="447"/>
      <c r="UKB32" s="447"/>
      <c r="UKC32" s="447"/>
      <c r="UKD32" s="447"/>
      <c r="UKE32" s="447"/>
      <c r="UKF32" s="447"/>
      <c r="UKG32" s="447"/>
      <c r="UKH32" s="447"/>
      <c r="UKI32" s="447"/>
      <c r="UKJ32" s="447"/>
      <c r="UKK32" s="447"/>
      <c r="UKL32" s="447"/>
      <c r="UKM32" s="447"/>
      <c r="UKN32" s="447"/>
      <c r="UKO32" s="447"/>
      <c r="UKP32" s="447"/>
      <c r="UKQ32" s="447"/>
      <c r="UKR32" s="447"/>
      <c r="UKS32" s="447"/>
      <c r="UKT32" s="447"/>
      <c r="UKU32" s="447"/>
      <c r="UKV32" s="447"/>
      <c r="UKW32" s="447"/>
      <c r="UKX32" s="447"/>
      <c r="UKY32" s="447"/>
      <c r="UKZ32" s="447"/>
      <c r="ULA32" s="447"/>
      <c r="ULB32" s="447"/>
      <c r="ULC32" s="447"/>
      <c r="ULD32" s="447"/>
      <c r="ULE32" s="447"/>
      <c r="ULF32" s="447"/>
      <c r="ULG32" s="447"/>
      <c r="ULH32" s="447"/>
      <c r="ULI32" s="447"/>
      <c r="ULJ32" s="447"/>
      <c r="ULK32" s="447"/>
      <c r="ULL32" s="447"/>
      <c r="ULM32" s="447"/>
      <c r="ULN32" s="447"/>
      <c r="ULO32" s="447"/>
      <c r="ULP32" s="447"/>
      <c r="ULQ32" s="447"/>
      <c r="ULR32" s="447"/>
      <c r="ULS32" s="447"/>
      <c r="ULT32" s="447"/>
      <c r="ULU32" s="447"/>
      <c r="ULV32" s="447"/>
      <c r="ULW32" s="447"/>
      <c r="ULX32" s="447"/>
      <c r="ULY32" s="447"/>
      <c r="ULZ32" s="447"/>
      <c r="UMA32" s="447"/>
      <c r="UMB32" s="447"/>
      <c r="UMC32" s="447"/>
      <c r="UMD32" s="447"/>
      <c r="UME32" s="447"/>
      <c r="UMF32" s="447"/>
      <c r="UMG32" s="447"/>
      <c r="UMH32" s="447"/>
      <c r="UMI32" s="447"/>
      <c r="UMJ32" s="447"/>
      <c r="UMK32" s="447"/>
      <c r="UML32" s="447"/>
      <c r="UMM32" s="447"/>
      <c r="UMN32" s="447"/>
      <c r="UMO32" s="447"/>
      <c r="UMP32" s="447"/>
      <c r="UMQ32" s="447"/>
      <c r="UMR32" s="447"/>
      <c r="UMS32" s="447"/>
      <c r="UMT32" s="447"/>
      <c r="UMU32" s="447"/>
      <c r="UMV32" s="447"/>
      <c r="UMW32" s="447"/>
      <c r="UMX32" s="447"/>
      <c r="UMY32" s="447"/>
      <c r="UMZ32" s="447"/>
      <c r="UNA32" s="447"/>
      <c r="UNB32" s="447"/>
      <c r="UNC32" s="447"/>
      <c r="UND32" s="447"/>
      <c r="UNE32" s="447"/>
      <c r="UNF32" s="447"/>
      <c r="UNG32" s="447"/>
      <c r="UNH32" s="447"/>
      <c r="UNI32" s="447"/>
      <c r="UNJ32" s="447"/>
      <c r="UNK32" s="447"/>
      <c r="UNL32" s="447"/>
      <c r="UNM32" s="447"/>
      <c r="UNN32" s="447"/>
      <c r="UNO32" s="447"/>
      <c r="UNP32" s="447"/>
      <c r="UNQ32" s="447"/>
      <c r="UNR32" s="447"/>
      <c r="UNS32" s="447"/>
      <c r="UNT32" s="447"/>
      <c r="UNU32" s="447"/>
      <c r="UNV32" s="447"/>
      <c r="UNW32" s="447"/>
      <c r="UNX32" s="447"/>
      <c r="UNY32" s="447"/>
      <c r="UNZ32" s="447"/>
      <c r="UOA32" s="447"/>
      <c r="UOB32" s="447"/>
      <c r="UOC32" s="447"/>
      <c r="UOD32" s="447"/>
      <c r="UOE32" s="447"/>
      <c r="UOF32" s="447"/>
      <c r="UOG32" s="447"/>
      <c r="UOH32" s="447"/>
      <c r="UOI32" s="447"/>
      <c r="UOJ32" s="447"/>
      <c r="UOK32" s="447"/>
      <c r="UOL32" s="447"/>
      <c r="UOM32" s="447"/>
      <c r="UON32" s="447"/>
      <c r="UOO32" s="447"/>
      <c r="UOP32" s="447"/>
      <c r="UOQ32" s="447"/>
      <c r="UOR32" s="447"/>
      <c r="UOS32" s="447"/>
      <c r="UOT32" s="447"/>
      <c r="UOU32" s="447"/>
      <c r="UOV32" s="447"/>
      <c r="UOW32" s="447"/>
      <c r="UOX32" s="447"/>
      <c r="UOY32" s="447"/>
      <c r="UOZ32" s="447"/>
      <c r="UPA32" s="447"/>
      <c r="UPB32" s="447"/>
      <c r="UPC32" s="447"/>
      <c r="UPD32" s="447"/>
      <c r="UPE32" s="447"/>
      <c r="UPF32" s="447"/>
      <c r="UPG32" s="447"/>
      <c r="UPH32" s="447"/>
      <c r="UPI32" s="447"/>
      <c r="UPJ32" s="447"/>
      <c r="UPK32" s="447"/>
      <c r="UPL32" s="447"/>
      <c r="UPM32" s="447"/>
      <c r="UPN32" s="447"/>
      <c r="UPO32" s="447"/>
      <c r="UPP32" s="447"/>
      <c r="UPQ32" s="447"/>
      <c r="UPR32" s="447"/>
      <c r="UPS32" s="447"/>
      <c r="UPT32" s="447"/>
      <c r="UPU32" s="447"/>
      <c r="UPV32" s="447"/>
      <c r="UPW32" s="447"/>
      <c r="UPX32" s="447"/>
      <c r="UPY32" s="447"/>
      <c r="UPZ32" s="447"/>
      <c r="UQA32" s="447"/>
      <c r="UQB32" s="447"/>
      <c r="UQC32" s="447"/>
      <c r="UQD32" s="447"/>
      <c r="UQE32" s="447"/>
      <c r="UQF32" s="447"/>
      <c r="UQG32" s="447"/>
      <c r="UQH32" s="447"/>
      <c r="UQI32" s="447"/>
      <c r="UQJ32" s="447"/>
      <c r="UQK32" s="447"/>
      <c r="UQL32" s="447"/>
      <c r="UQM32" s="447"/>
      <c r="UQN32" s="447"/>
      <c r="UQO32" s="447"/>
      <c r="UQP32" s="447"/>
      <c r="UQQ32" s="447"/>
      <c r="UQR32" s="447"/>
      <c r="UQS32" s="447"/>
      <c r="UQT32" s="447"/>
      <c r="UQU32" s="447"/>
      <c r="UQV32" s="447"/>
      <c r="UQW32" s="447"/>
      <c r="UQX32" s="447"/>
      <c r="UQY32" s="447"/>
      <c r="UQZ32" s="447"/>
      <c r="URA32" s="447"/>
      <c r="URB32" s="447"/>
      <c r="URC32" s="447"/>
      <c r="URD32" s="447"/>
      <c r="URE32" s="447"/>
      <c r="URF32" s="447"/>
      <c r="URG32" s="447"/>
      <c r="URH32" s="447"/>
      <c r="URI32" s="447"/>
      <c r="URJ32" s="447"/>
      <c r="URK32" s="447"/>
      <c r="URL32" s="447"/>
      <c r="URM32" s="447"/>
      <c r="URN32" s="447"/>
      <c r="URO32" s="447"/>
      <c r="URP32" s="447"/>
      <c r="URQ32" s="447"/>
      <c r="URR32" s="447"/>
      <c r="URS32" s="447"/>
      <c r="URT32" s="447"/>
      <c r="URU32" s="447"/>
      <c r="URV32" s="447"/>
      <c r="URW32" s="447"/>
      <c r="URX32" s="447"/>
      <c r="URY32" s="447"/>
      <c r="URZ32" s="447"/>
      <c r="USA32" s="447"/>
      <c r="USB32" s="447"/>
      <c r="USC32" s="447"/>
      <c r="USD32" s="447"/>
      <c r="USE32" s="447"/>
      <c r="USF32" s="447"/>
      <c r="USG32" s="447"/>
      <c r="USH32" s="447"/>
      <c r="USI32" s="447"/>
      <c r="USJ32" s="447"/>
      <c r="USK32" s="447"/>
      <c r="USL32" s="447"/>
      <c r="USM32" s="447"/>
      <c r="USN32" s="447"/>
      <c r="USO32" s="447"/>
      <c r="USP32" s="447"/>
      <c r="USQ32" s="447"/>
      <c r="USR32" s="447"/>
      <c r="USS32" s="447"/>
      <c r="UST32" s="447"/>
      <c r="USU32" s="447"/>
      <c r="USV32" s="447"/>
      <c r="USW32" s="447"/>
      <c r="USX32" s="447"/>
      <c r="USY32" s="447"/>
      <c r="USZ32" s="447"/>
      <c r="UTA32" s="447"/>
      <c r="UTB32" s="447"/>
      <c r="UTC32" s="447"/>
      <c r="UTD32" s="447"/>
      <c r="UTE32" s="447"/>
      <c r="UTF32" s="447"/>
      <c r="UTG32" s="447"/>
      <c r="UTH32" s="447"/>
      <c r="UTI32" s="447"/>
      <c r="UTJ32" s="447"/>
      <c r="UTK32" s="447"/>
      <c r="UTL32" s="447"/>
      <c r="UTM32" s="447"/>
      <c r="UTN32" s="447"/>
      <c r="UTO32" s="447"/>
      <c r="UTP32" s="447"/>
      <c r="UTQ32" s="447"/>
      <c r="UTR32" s="447"/>
      <c r="UTS32" s="447"/>
      <c r="UTT32" s="447"/>
      <c r="UTU32" s="447"/>
      <c r="UTV32" s="447"/>
      <c r="UTW32" s="447"/>
      <c r="UTX32" s="447"/>
      <c r="UTY32" s="447"/>
      <c r="UTZ32" s="447"/>
      <c r="UUA32" s="447"/>
      <c r="UUB32" s="447"/>
      <c r="UUC32" s="447"/>
      <c r="UUD32" s="447"/>
      <c r="UUE32" s="447"/>
      <c r="UUF32" s="447"/>
      <c r="UUG32" s="447"/>
      <c r="UUH32" s="447"/>
      <c r="UUI32" s="447"/>
      <c r="UUJ32" s="447"/>
      <c r="UUK32" s="447"/>
      <c r="UUL32" s="447"/>
      <c r="UUM32" s="447"/>
      <c r="UUN32" s="447"/>
      <c r="UUO32" s="447"/>
      <c r="UUP32" s="447"/>
      <c r="UUQ32" s="447"/>
      <c r="UUR32" s="447"/>
      <c r="UUS32" s="447"/>
      <c r="UUT32" s="447"/>
      <c r="UUU32" s="447"/>
      <c r="UUV32" s="447"/>
      <c r="UUW32" s="447"/>
      <c r="UUX32" s="447"/>
      <c r="UUY32" s="447"/>
      <c r="UUZ32" s="447"/>
      <c r="UVA32" s="447"/>
      <c r="UVB32" s="447"/>
      <c r="UVC32" s="447"/>
      <c r="UVD32" s="447"/>
      <c r="UVE32" s="447"/>
      <c r="UVF32" s="447"/>
      <c r="UVG32" s="447"/>
      <c r="UVH32" s="447"/>
      <c r="UVI32" s="447"/>
      <c r="UVJ32" s="447"/>
      <c r="UVK32" s="447"/>
      <c r="UVL32" s="447"/>
      <c r="UVM32" s="447"/>
      <c r="UVN32" s="447"/>
      <c r="UVO32" s="447"/>
      <c r="UVP32" s="447"/>
      <c r="UVQ32" s="447"/>
      <c r="UVR32" s="447"/>
      <c r="UVS32" s="447"/>
      <c r="UVT32" s="447"/>
      <c r="UVU32" s="447"/>
      <c r="UVV32" s="447"/>
      <c r="UVW32" s="447"/>
      <c r="UVX32" s="447"/>
      <c r="UVY32" s="447"/>
      <c r="UVZ32" s="447"/>
      <c r="UWA32" s="447"/>
      <c r="UWB32" s="447"/>
      <c r="UWC32" s="447"/>
      <c r="UWD32" s="447"/>
      <c r="UWE32" s="447"/>
      <c r="UWF32" s="447"/>
      <c r="UWG32" s="447"/>
      <c r="UWH32" s="447"/>
      <c r="UWI32" s="447"/>
      <c r="UWJ32" s="447"/>
      <c r="UWK32" s="447"/>
      <c r="UWL32" s="447"/>
      <c r="UWM32" s="447"/>
      <c r="UWN32" s="447"/>
      <c r="UWO32" s="447"/>
      <c r="UWP32" s="447"/>
      <c r="UWQ32" s="447"/>
      <c r="UWR32" s="447"/>
      <c r="UWS32" s="447"/>
      <c r="UWT32" s="447"/>
      <c r="UWU32" s="447"/>
      <c r="UWV32" s="447"/>
      <c r="UWW32" s="447"/>
      <c r="UWX32" s="447"/>
      <c r="UWY32" s="447"/>
      <c r="UWZ32" s="447"/>
      <c r="UXA32" s="447"/>
      <c r="UXB32" s="447"/>
      <c r="UXC32" s="447"/>
      <c r="UXD32" s="447"/>
      <c r="UXE32" s="447"/>
      <c r="UXF32" s="447"/>
      <c r="UXG32" s="447"/>
      <c r="UXH32" s="447"/>
      <c r="UXI32" s="447"/>
      <c r="UXJ32" s="447"/>
      <c r="UXK32" s="447"/>
      <c r="UXL32" s="447"/>
      <c r="UXM32" s="447"/>
      <c r="UXN32" s="447"/>
      <c r="UXO32" s="447"/>
      <c r="UXP32" s="447"/>
      <c r="UXQ32" s="447"/>
      <c r="UXR32" s="447"/>
      <c r="UXS32" s="447"/>
      <c r="UXT32" s="447"/>
      <c r="UXU32" s="447"/>
      <c r="UXV32" s="447"/>
      <c r="UXW32" s="447"/>
      <c r="UXX32" s="447"/>
      <c r="UXY32" s="447"/>
      <c r="UXZ32" s="447"/>
      <c r="UYA32" s="447"/>
      <c r="UYB32" s="447"/>
      <c r="UYC32" s="447"/>
      <c r="UYD32" s="447"/>
      <c r="UYE32" s="447"/>
      <c r="UYF32" s="447"/>
      <c r="UYG32" s="447"/>
      <c r="UYH32" s="447"/>
      <c r="UYI32" s="447"/>
      <c r="UYJ32" s="447"/>
      <c r="UYK32" s="447"/>
      <c r="UYL32" s="447"/>
      <c r="UYM32" s="447"/>
      <c r="UYN32" s="447"/>
      <c r="UYO32" s="447"/>
      <c r="UYP32" s="447"/>
      <c r="UYQ32" s="447"/>
      <c r="UYR32" s="447"/>
      <c r="UYS32" s="447"/>
      <c r="UYT32" s="447"/>
      <c r="UYU32" s="447"/>
      <c r="UYV32" s="447"/>
      <c r="UYW32" s="447"/>
      <c r="UYX32" s="447"/>
      <c r="UYY32" s="447"/>
      <c r="UYZ32" s="447"/>
      <c r="UZA32" s="447"/>
      <c r="UZB32" s="447"/>
      <c r="UZC32" s="447"/>
      <c r="UZD32" s="447"/>
      <c r="UZE32" s="447"/>
      <c r="UZF32" s="447"/>
      <c r="UZG32" s="447"/>
      <c r="UZH32" s="447"/>
      <c r="UZI32" s="447"/>
      <c r="UZJ32" s="447"/>
      <c r="UZK32" s="447"/>
      <c r="UZL32" s="447"/>
      <c r="UZM32" s="447"/>
      <c r="UZN32" s="447"/>
      <c r="UZO32" s="447"/>
      <c r="UZP32" s="447"/>
      <c r="UZQ32" s="447"/>
      <c r="UZR32" s="447"/>
      <c r="UZS32" s="447"/>
      <c r="UZT32" s="447"/>
      <c r="UZU32" s="447"/>
      <c r="UZV32" s="447"/>
      <c r="UZW32" s="447"/>
      <c r="UZX32" s="447"/>
      <c r="UZY32" s="447"/>
      <c r="UZZ32" s="447"/>
      <c r="VAA32" s="447"/>
      <c r="VAB32" s="447"/>
      <c r="VAC32" s="447"/>
      <c r="VAD32" s="447"/>
      <c r="VAE32" s="447"/>
      <c r="VAF32" s="447"/>
      <c r="VAG32" s="447"/>
      <c r="VAH32" s="447"/>
      <c r="VAI32" s="447"/>
      <c r="VAJ32" s="447"/>
      <c r="VAK32" s="447"/>
      <c r="VAL32" s="447"/>
      <c r="VAM32" s="447"/>
      <c r="VAN32" s="447"/>
      <c r="VAO32" s="447"/>
      <c r="VAP32" s="447"/>
      <c r="VAQ32" s="447"/>
      <c r="VAR32" s="447"/>
      <c r="VAS32" s="447"/>
      <c r="VAT32" s="447"/>
      <c r="VAU32" s="447"/>
      <c r="VAV32" s="447"/>
      <c r="VAW32" s="447"/>
      <c r="VAX32" s="447"/>
      <c r="VAY32" s="447"/>
      <c r="VAZ32" s="447"/>
      <c r="VBA32" s="447"/>
      <c r="VBB32" s="447"/>
      <c r="VBC32" s="447"/>
      <c r="VBD32" s="447"/>
      <c r="VBE32" s="447"/>
      <c r="VBF32" s="447"/>
      <c r="VBG32" s="447"/>
      <c r="VBH32" s="447"/>
      <c r="VBI32" s="447"/>
      <c r="VBJ32" s="447"/>
      <c r="VBK32" s="447"/>
      <c r="VBL32" s="447"/>
      <c r="VBM32" s="447"/>
      <c r="VBN32" s="447"/>
      <c r="VBO32" s="447"/>
      <c r="VBP32" s="447"/>
      <c r="VBQ32" s="447"/>
      <c r="VBR32" s="447"/>
      <c r="VBS32" s="447"/>
      <c r="VBT32" s="447"/>
      <c r="VBU32" s="447"/>
      <c r="VBV32" s="447"/>
      <c r="VBW32" s="447"/>
      <c r="VBX32" s="447"/>
      <c r="VBY32" s="447"/>
      <c r="VBZ32" s="447"/>
      <c r="VCA32" s="447"/>
      <c r="VCB32" s="447"/>
      <c r="VCC32" s="447"/>
      <c r="VCD32" s="447"/>
      <c r="VCE32" s="447"/>
      <c r="VCF32" s="447"/>
      <c r="VCG32" s="447"/>
      <c r="VCH32" s="447"/>
      <c r="VCI32" s="447"/>
      <c r="VCJ32" s="447"/>
      <c r="VCK32" s="447"/>
      <c r="VCL32" s="447"/>
      <c r="VCM32" s="447"/>
      <c r="VCN32" s="447"/>
      <c r="VCO32" s="447"/>
      <c r="VCP32" s="447"/>
      <c r="VCQ32" s="447"/>
      <c r="VCR32" s="447"/>
      <c r="VCS32" s="447"/>
      <c r="VCT32" s="447"/>
      <c r="VCU32" s="447"/>
      <c r="VCV32" s="447"/>
      <c r="VCW32" s="447"/>
      <c r="VCX32" s="447"/>
      <c r="VCY32" s="447"/>
      <c r="VCZ32" s="447"/>
      <c r="VDA32" s="447"/>
      <c r="VDB32" s="447"/>
      <c r="VDC32" s="447"/>
      <c r="VDD32" s="447"/>
      <c r="VDE32" s="447"/>
      <c r="VDF32" s="447"/>
      <c r="VDG32" s="447"/>
      <c r="VDH32" s="447"/>
      <c r="VDI32" s="447"/>
      <c r="VDJ32" s="447"/>
      <c r="VDK32" s="447"/>
      <c r="VDL32" s="447"/>
      <c r="VDM32" s="447"/>
      <c r="VDN32" s="447"/>
      <c r="VDO32" s="447"/>
      <c r="VDP32" s="447"/>
      <c r="VDQ32" s="447"/>
      <c r="VDR32" s="447"/>
      <c r="VDS32" s="447"/>
      <c r="VDT32" s="447"/>
      <c r="VDU32" s="447"/>
      <c r="VDV32" s="447"/>
      <c r="VDW32" s="447"/>
      <c r="VDX32" s="447"/>
      <c r="VDY32" s="447"/>
      <c r="VDZ32" s="447"/>
      <c r="VEA32" s="447"/>
      <c r="VEB32" s="447"/>
      <c r="VEC32" s="447"/>
      <c r="VED32" s="447"/>
      <c r="VEE32" s="447"/>
      <c r="VEF32" s="447"/>
      <c r="VEG32" s="447"/>
      <c r="VEH32" s="447"/>
      <c r="VEI32" s="447"/>
      <c r="VEJ32" s="447"/>
      <c r="VEK32" s="447"/>
      <c r="VEL32" s="447"/>
      <c r="VEM32" s="447"/>
      <c r="VEN32" s="447"/>
      <c r="VEO32" s="447"/>
      <c r="VEP32" s="447"/>
      <c r="VEQ32" s="447"/>
      <c r="VER32" s="447"/>
      <c r="VES32" s="447"/>
      <c r="VET32" s="447"/>
      <c r="VEU32" s="447"/>
      <c r="VEV32" s="447"/>
      <c r="VEW32" s="447"/>
      <c r="VEX32" s="447"/>
      <c r="VEY32" s="447"/>
      <c r="VEZ32" s="447"/>
      <c r="VFA32" s="447"/>
      <c r="VFB32" s="447"/>
      <c r="VFC32" s="447"/>
      <c r="VFD32" s="447"/>
      <c r="VFE32" s="447"/>
      <c r="VFF32" s="447"/>
      <c r="VFG32" s="447"/>
      <c r="VFH32" s="447"/>
      <c r="VFI32" s="447"/>
      <c r="VFJ32" s="447"/>
      <c r="VFK32" s="447"/>
      <c r="VFL32" s="447"/>
      <c r="VFM32" s="447"/>
      <c r="VFN32" s="447"/>
      <c r="VFO32" s="447"/>
      <c r="VFP32" s="447"/>
      <c r="VFQ32" s="447"/>
      <c r="VFR32" s="447"/>
      <c r="VFS32" s="447"/>
      <c r="VFT32" s="447"/>
      <c r="VFU32" s="447"/>
      <c r="VFV32" s="447"/>
      <c r="VFW32" s="447"/>
      <c r="VFX32" s="447"/>
      <c r="VFY32" s="447"/>
      <c r="VFZ32" s="447"/>
      <c r="VGA32" s="447"/>
      <c r="VGB32" s="447"/>
      <c r="VGC32" s="447"/>
      <c r="VGD32" s="447"/>
      <c r="VGE32" s="447"/>
      <c r="VGF32" s="447"/>
      <c r="VGG32" s="447"/>
      <c r="VGH32" s="447"/>
      <c r="VGI32" s="447"/>
      <c r="VGJ32" s="447"/>
      <c r="VGK32" s="447"/>
      <c r="VGL32" s="447"/>
      <c r="VGM32" s="447"/>
      <c r="VGN32" s="447"/>
      <c r="VGO32" s="447"/>
      <c r="VGP32" s="447"/>
      <c r="VGQ32" s="447"/>
      <c r="VGR32" s="447"/>
      <c r="VGS32" s="447"/>
      <c r="VGT32" s="447"/>
      <c r="VGU32" s="447"/>
      <c r="VGV32" s="447"/>
      <c r="VGW32" s="447"/>
      <c r="VGX32" s="447"/>
      <c r="VGY32" s="447"/>
      <c r="VGZ32" s="447"/>
      <c r="VHA32" s="447"/>
      <c r="VHB32" s="447"/>
      <c r="VHC32" s="447"/>
      <c r="VHD32" s="447"/>
      <c r="VHE32" s="447"/>
      <c r="VHF32" s="447"/>
      <c r="VHG32" s="447"/>
      <c r="VHH32" s="447"/>
      <c r="VHI32" s="447"/>
      <c r="VHJ32" s="447"/>
      <c r="VHK32" s="447"/>
      <c r="VHL32" s="447"/>
      <c r="VHM32" s="447"/>
      <c r="VHN32" s="447"/>
      <c r="VHO32" s="447"/>
      <c r="VHP32" s="447"/>
      <c r="VHQ32" s="447"/>
      <c r="VHR32" s="447"/>
      <c r="VHS32" s="447"/>
      <c r="VHT32" s="447"/>
      <c r="VHU32" s="447"/>
      <c r="VHV32" s="447"/>
      <c r="VHW32" s="447"/>
      <c r="VHX32" s="447"/>
      <c r="VHY32" s="447"/>
      <c r="VHZ32" s="447"/>
      <c r="VIA32" s="447"/>
      <c r="VIB32" s="447"/>
      <c r="VIC32" s="447"/>
      <c r="VID32" s="447"/>
      <c r="VIE32" s="447"/>
      <c r="VIF32" s="447"/>
      <c r="VIG32" s="447"/>
      <c r="VIH32" s="447"/>
      <c r="VII32" s="447"/>
      <c r="VIJ32" s="447"/>
      <c r="VIK32" s="447"/>
      <c r="VIL32" s="447"/>
      <c r="VIM32" s="447"/>
      <c r="VIN32" s="447"/>
      <c r="VIO32" s="447"/>
      <c r="VIP32" s="447"/>
      <c r="VIQ32" s="447"/>
      <c r="VIR32" s="447"/>
      <c r="VIS32" s="447"/>
      <c r="VIT32" s="447"/>
      <c r="VIU32" s="447"/>
      <c r="VIV32" s="447"/>
      <c r="VIW32" s="447"/>
      <c r="VIX32" s="447"/>
      <c r="VIY32" s="447"/>
      <c r="VIZ32" s="447"/>
      <c r="VJA32" s="447"/>
      <c r="VJB32" s="447"/>
      <c r="VJC32" s="447"/>
      <c r="VJD32" s="447"/>
      <c r="VJE32" s="447"/>
      <c r="VJF32" s="447"/>
      <c r="VJG32" s="447"/>
      <c r="VJH32" s="447"/>
      <c r="VJI32" s="447"/>
      <c r="VJJ32" s="447"/>
      <c r="VJK32" s="447"/>
      <c r="VJL32" s="447"/>
      <c r="VJM32" s="447"/>
      <c r="VJN32" s="447"/>
      <c r="VJO32" s="447"/>
      <c r="VJP32" s="447"/>
      <c r="VJQ32" s="447"/>
      <c r="VJR32" s="447"/>
      <c r="VJS32" s="447"/>
      <c r="VJT32" s="447"/>
      <c r="VJU32" s="447"/>
      <c r="VJV32" s="447"/>
      <c r="VJW32" s="447"/>
      <c r="VJX32" s="447"/>
      <c r="VJY32" s="447"/>
      <c r="VJZ32" s="447"/>
      <c r="VKA32" s="447"/>
      <c r="VKB32" s="447"/>
      <c r="VKC32" s="447"/>
      <c r="VKD32" s="447"/>
      <c r="VKE32" s="447"/>
      <c r="VKF32" s="447"/>
      <c r="VKG32" s="447"/>
      <c r="VKH32" s="447"/>
      <c r="VKI32" s="447"/>
      <c r="VKJ32" s="447"/>
      <c r="VKK32" s="447"/>
      <c r="VKL32" s="447"/>
      <c r="VKM32" s="447"/>
      <c r="VKN32" s="447"/>
      <c r="VKO32" s="447"/>
      <c r="VKP32" s="447"/>
      <c r="VKQ32" s="447"/>
      <c r="VKR32" s="447"/>
      <c r="VKS32" s="447"/>
      <c r="VKT32" s="447"/>
      <c r="VKU32" s="447"/>
      <c r="VKV32" s="447"/>
      <c r="VKW32" s="447"/>
      <c r="VKX32" s="447"/>
      <c r="VKY32" s="447"/>
      <c r="VKZ32" s="447"/>
      <c r="VLA32" s="447"/>
      <c r="VLB32" s="447"/>
      <c r="VLC32" s="447"/>
      <c r="VLD32" s="447"/>
      <c r="VLE32" s="447"/>
      <c r="VLF32" s="447"/>
      <c r="VLG32" s="447"/>
      <c r="VLH32" s="447"/>
      <c r="VLI32" s="447"/>
      <c r="VLJ32" s="447"/>
      <c r="VLK32" s="447"/>
      <c r="VLL32" s="447"/>
      <c r="VLM32" s="447"/>
      <c r="VLN32" s="447"/>
      <c r="VLO32" s="447"/>
      <c r="VLP32" s="447"/>
      <c r="VLQ32" s="447"/>
      <c r="VLR32" s="447"/>
      <c r="VLS32" s="447"/>
      <c r="VLT32" s="447"/>
      <c r="VLU32" s="447"/>
      <c r="VLV32" s="447"/>
      <c r="VLW32" s="447"/>
      <c r="VLX32" s="447"/>
      <c r="VLY32" s="447"/>
      <c r="VLZ32" s="447"/>
      <c r="VMA32" s="447"/>
      <c r="VMB32" s="447"/>
      <c r="VMC32" s="447"/>
      <c r="VMD32" s="447"/>
      <c r="VME32" s="447"/>
      <c r="VMF32" s="447"/>
      <c r="VMG32" s="447"/>
      <c r="VMH32" s="447"/>
      <c r="VMI32" s="447"/>
      <c r="VMJ32" s="447"/>
      <c r="VMK32" s="447"/>
      <c r="VML32" s="447"/>
      <c r="VMM32" s="447"/>
      <c r="VMN32" s="447"/>
      <c r="VMO32" s="447"/>
      <c r="VMP32" s="447"/>
      <c r="VMQ32" s="447"/>
      <c r="VMR32" s="447"/>
      <c r="VMS32" s="447"/>
      <c r="VMT32" s="447"/>
      <c r="VMU32" s="447"/>
      <c r="VMV32" s="447"/>
      <c r="VMW32" s="447"/>
      <c r="VMX32" s="447"/>
      <c r="VMY32" s="447"/>
      <c r="VMZ32" s="447"/>
      <c r="VNA32" s="447"/>
      <c r="VNB32" s="447"/>
      <c r="VNC32" s="447"/>
      <c r="VND32" s="447"/>
      <c r="VNE32" s="447"/>
      <c r="VNF32" s="447"/>
      <c r="VNG32" s="447"/>
      <c r="VNH32" s="447"/>
      <c r="VNI32" s="447"/>
      <c r="VNJ32" s="447"/>
      <c r="VNK32" s="447"/>
      <c r="VNL32" s="447"/>
      <c r="VNM32" s="447"/>
      <c r="VNN32" s="447"/>
      <c r="VNO32" s="447"/>
      <c r="VNP32" s="447"/>
      <c r="VNQ32" s="447"/>
      <c r="VNR32" s="447"/>
      <c r="VNS32" s="447"/>
      <c r="VNT32" s="447"/>
      <c r="VNU32" s="447"/>
      <c r="VNV32" s="447"/>
      <c r="VNW32" s="447"/>
      <c r="VNX32" s="447"/>
      <c r="VNY32" s="447"/>
      <c r="VNZ32" s="447"/>
      <c r="VOA32" s="447"/>
      <c r="VOB32" s="447"/>
      <c r="VOC32" s="447"/>
      <c r="VOD32" s="447"/>
      <c r="VOE32" s="447"/>
      <c r="VOF32" s="447"/>
      <c r="VOG32" s="447"/>
      <c r="VOH32" s="447"/>
      <c r="VOI32" s="447"/>
      <c r="VOJ32" s="447"/>
      <c r="VOK32" s="447"/>
      <c r="VOL32" s="447"/>
      <c r="VOM32" s="447"/>
      <c r="VON32" s="447"/>
      <c r="VOO32" s="447"/>
      <c r="VOP32" s="447"/>
      <c r="VOQ32" s="447"/>
      <c r="VOR32" s="447"/>
      <c r="VOS32" s="447"/>
      <c r="VOT32" s="447"/>
      <c r="VOU32" s="447"/>
      <c r="VOV32" s="447"/>
      <c r="VOW32" s="447"/>
      <c r="VOX32" s="447"/>
      <c r="VOY32" s="447"/>
      <c r="VOZ32" s="447"/>
      <c r="VPA32" s="447"/>
      <c r="VPB32" s="447"/>
      <c r="VPC32" s="447"/>
      <c r="VPD32" s="447"/>
      <c r="VPE32" s="447"/>
      <c r="VPF32" s="447"/>
      <c r="VPG32" s="447"/>
      <c r="VPH32" s="447"/>
      <c r="VPI32" s="447"/>
      <c r="VPJ32" s="447"/>
      <c r="VPK32" s="447"/>
      <c r="VPL32" s="447"/>
      <c r="VPM32" s="447"/>
      <c r="VPN32" s="447"/>
      <c r="VPO32" s="447"/>
      <c r="VPP32" s="447"/>
      <c r="VPQ32" s="447"/>
      <c r="VPR32" s="447"/>
      <c r="VPS32" s="447"/>
      <c r="VPT32" s="447"/>
      <c r="VPU32" s="447"/>
      <c r="VPV32" s="447"/>
      <c r="VPW32" s="447"/>
      <c r="VPX32" s="447"/>
      <c r="VPY32" s="447"/>
      <c r="VPZ32" s="447"/>
      <c r="VQA32" s="447"/>
      <c r="VQB32" s="447"/>
      <c r="VQC32" s="447"/>
      <c r="VQD32" s="447"/>
      <c r="VQE32" s="447"/>
      <c r="VQF32" s="447"/>
      <c r="VQG32" s="447"/>
      <c r="VQH32" s="447"/>
      <c r="VQI32" s="447"/>
      <c r="VQJ32" s="447"/>
      <c r="VQK32" s="447"/>
      <c r="VQL32" s="447"/>
      <c r="VQM32" s="447"/>
      <c r="VQN32" s="447"/>
      <c r="VQO32" s="447"/>
      <c r="VQP32" s="447"/>
      <c r="VQQ32" s="447"/>
      <c r="VQR32" s="447"/>
      <c r="VQS32" s="447"/>
      <c r="VQT32" s="447"/>
      <c r="VQU32" s="447"/>
      <c r="VQV32" s="447"/>
      <c r="VQW32" s="447"/>
      <c r="VQX32" s="447"/>
      <c r="VQY32" s="447"/>
      <c r="VQZ32" s="447"/>
      <c r="VRA32" s="447"/>
      <c r="VRB32" s="447"/>
      <c r="VRC32" s="447"/>
      <c r="VRD32" s="447"/>
      <c r="VRE32" s="447"/>
      <c r="VRF32" s="447"/>
      <c r="VRG32" s="447"/>
      <c r="VRH32" s="447"/>
      <c r="VRI32" s="447"/>
      <c r="VRJ32" s="447"/>
      <c r="VRK32" s="447"/>
      <c r="VRL32" s="447"/>
      <c r="VRM32" s="447"/>
      <c r="VRN32" s="447"/>
      <c r="VRO32" s="447"/>
      <c r="VRP32" s="447"/>
      <c r="VRQ32" s="447"/>
      <c r="VRR32" s="447"/>
      <c r="VRS32" s="447"/>
      <c r="VRT32" s="447"/>
      <c r="VRU32" s="447"/>
      <c r="VRV32" s="447"/>
      <c r="VRW32" s="447"/>
      <c r="VRX32" s="447"/>
      <c r="VRY32" s="447"/>
      <c r="VRZ32" s="447"/>
      <c r="VSA32" s="447"/>
      <c r="VSB32" s="447"/>
      <c r="VSC32" s="447"/>
      <c r="VSD32" s="447"/>
      <c r="VSE32" s="447"/>
      <c r="VSF32" s="447"/>
      <c r="VSG32" s="447"/>
      <c r="VSH32" s="447"/>
      <c r="VSI32" s="447"/>
      <c r="VSJ32" s="447"/>
      <c r="VSK32" s="447"/>
      <c r="VSL32" s="447"/>
      <c r="VSM32" s="447"/>
      <c r="VSN32" s="447"/>
      <c r="VSO32" s="447"/>
      <c r="VSP32" s="447"/>
      <c r="VSQ32" s="447"/>
      <c r="VSR32" s="447"/>
      <c r="VSS32" s="447"/>
      <c r="VST32" s="447"/>
      <c r="VSU32" s="447"/>
      <c r="VSV32" s="447"/>
      <c r="VSW32" s="447"/>
      <c r="VSX32" s="447"/>
      <c r="VSY32" s="447"/>
      <c r="VSZ32" s="447"/>
      <c r="VTA32" s="447"/>
      <c r="VTB32" s="447"/>
      <c r="VTC32" s="447"/>
      <c r="VTD32" s="447"/>
      <c r="VTE32" s="447"/>
      <c r="VTF32" s="447"/>
      <c r="VTG32" s="447"/>
      <c r="VTH32" s="447"/>
      <c r="VTI32" s="447"/>
      <c r="VTJ32" s="447"/>
      <c r="VTK32" s="447"/>
      <c r="VTL32" s="447"/>
      <c r="VTM32" s="447"/>
      <c r="VTN32" s="447"/>
      <c r="VTO32" s="447"/>
      <c r="VTP32" s="447"/>
      <c r="VTQ32" s="447"/>
      <c r="VTR32" s="447"/>
      <c r="VTS32" s="447"/>
      <c r="VTT32" s="447"/>
      <c r="VTU32" s="447"/>
      <c r="VTV32" s="447"/>
      <c r="VTW32" s="447"/>
      <c r="VTX32" s="447"/>
      <c r="VTY32" s="447"/>
      <c r="VTZ32" s="447"/>
      <c r="VUA32" s="447"/>
      <c r="VUB32" s="447"/>
      <c r="VUC32" s="447"/>
      <c r="VUD32" s="447"/>
      <c r="VUE32" s="447"/>
      <c r="VUF32" s="447"/>
      <c r="VUG32" s="447"/>
      <c r="VUH32" s="447"/>
      <c r="VUI32" s="447"/>
      <c r="VUJ32" s="447"/>
      <c r="VUK32" s="447"/>
      <c r="VUL32" s="447"/>
      <c r="VUM32" s="447"/>
      <c r="VUN32" s="447"/>
      <c r="VUO32" s="447"/>
      <c r="VUP32" s="447"/>
      <c r="VUQ32" s="447"/>
      <c r="VUR32" s="447"/>
      <c r="VUS32" s="447"/>
      <c r="VUT32" s="447"/>
      <c r="VUU32" s="447"/>
      <c r="VUV32" s="447"/>
      <c r="VUW32" s="447"/>
      <c r="VUX32" s="447"/>
      <c r="VUY32" s="447"/>
      <c r="VUZ32" s="447"/>
      <c r="VVA32" s="447"/>
      <c r="VVB32" s="447"/>
      <c r="VVC32" s="447"/>
      <c r="VVD32" s="447"/>
      <c r="VVE32" s="447"/>
      <c r="VVF32" s="447"/>
      <c r="VVG32" s="447"/>
      <c r="VVH32" s="447"/>
      <c r="VVI32" s="447"/>
      <c r="VVJ32" s="447"/>
      <c r="VVK32" s="447"/>
      <c r="VVL32" s="447"/>
      <c r="VVM32" s="447"/>
      <c r="VVN32" s="447"/>
      <c r="VVO32" s="447"/>
      <c r="VVP32" s="447"/>
      <c r="VVQ32" s="447"/>
      <c r="VVR32" s="447"/>
      <c r="VVS32" s="447"/>
      <c r="VVT32" s="447"/>
      <c r="VVU32" s="447"/>
      <c r="VVV32" s="447"/>
      <c r="VVW32" s="447"/>
      <c r="VVX32" s="447"/>
      <c r="VVY32" s="447"/>
      <c r="VVZ32" s="447"/>
      <c r="VWA32" s="447"/>
      <c r="VWB32" s="447"/>
      <c r="VWC32" s="447"/>
      <c r="VWD32" s="447"/>
      <c r="VWE32" s="447"/>
      <c r="VWF32" s="447"/>
      <c r="VWG32" s="447"/>
      <c r="VWH32" s="447"/>
      <c r="VWI32" s="447"/>
      <c r="VWJ32" s="447"/>
      <c r="VWK32" s="447"/>
      <c r="VWL32" s="447"/>
      <c r="VWM32" s="447"/>
      <c r="VWN32" s="447"/>
      <c r="VWO32" s="447"/>
      <c r="VWP32" s="447"/>
      <c r="VWQ32" s="447"/>
      <c r="VWR32" s="447"/>
      <c r="VWS32" s="447"/>
      <c r="VWT32" s="447"/>
      <c r="VWU32" s="447"/>
      <c r="VWV32" s="447"/>
      <c r="VWW32" s="447"/>
      <c r="VWX32" s="447"/>
      <c r="VWY32" s="447"/>
      <c r="VWZ32" s="447"/>
      <c r="VXA32" s="447"/>
      <c r="VXB32" s="447"/>
      <c r="VXC32" s="447"/>
      <c r="VXD32" s="447"/>
      <c r="VXE32" s="447"/>
      <c r="VXF32" s="447"/>
      <c r="VXG32" s="447"/>
      <c r="VXH32" s="447"/>
      <c r="VXI32" s="447"/>
      <c r="VXJ32" s="447"/>
      <c r="VXK32" s="447"/>
      <c r="VXL32" s="447"/>
      <c r="VXM32" s="447"/>
      <c r="VXN32" s="447"/>
      <c r="VXO32" s="447"/>
      <c r="VXP32" s="447"/>
      <c r="VXQ32" s="447"/>
      <c r="VXR32" s="447"/>
      <c r="VXS32" s="447"/>
      <c r="VXT32" s="447"/>
      <c r="VXU32" s="447"/>
      <c r="VXV32" s="447"/>
      <c r="VXW32" s="447"/>
      <c r="VXX32" s="447"/>
      <c r="VXY32" s="447"/>
      <c r="VXZ32" s="447"/>
      <c r="VYA32" s="447"/>
      <c r="VYB32" s="447"/>
      <c r="VYC32" s="447"/>
      <c r="VYD32" s="447"/>
      <c r="VYE32" s="447"/>
      <c r="VYF32" s="447"/>
      <c r="VYG32" s="447"/>
      <c r="VYH32" s="447"/>
      <c r="VYI32" s="447"/>
      <c r="VYJ32" s="447"/>
      <c r="VYK32" s="447"/>
      <c r="VYL32" s="447"/>
      <c r="VYM32" s="447"/>
      <c r="VYN32" s="447"/>
      <c r="VYO32" s="447"/>
      <c r="VYP32" s="447"/>
      <c r="VYQ32" s="447"/>
      <c r="VYR32" s="447"/>
      <c r="VYS32" s="447"/>
      <c r="VYT32" s="447"/>
      <c r="VYU32" s="447"/>
      <c r="VYV32" s="447"/>
      <c r="VYW32" s="447"/>
      <c r="VYX32" s="447"/>
      <c r="VYY32" s="447"/>
      <c r="VYZ32" s="447"/>
      <c r="VZA32" s="447"/>
      <c r="VZB32" s="447"/>
      <c r="VZC32" s="447"/>
      <c r="VZD32" s="447"/>
      <c r="VZE32" s="447"/>
      <c r="VZF32" s="447"/>
      <c r="VZG32" s="447"/>
      <c r="VZH32" s="447"/>
      <c r="VZI32" s="447"/>
      <c r="VZJ32" s="447"/>
      <c r="VZK32" s="447"/>
      <c r="VZL32" s="447"/>
      <c r="VZM32" s="447"/>
      <c r="VZN32" s="447"/>
      <c r="VZO32" s="447"/>
      <c r="VZP32" s="447"/>
      <c r="VZQ32" s="447"/>
      <c r="VZR32" s="447"/>
      <c r="VZS32" s="447"/>
      <c r="VZT32" s="447"/>
      <c r="VZU32" s="447"/>
      <c r="VZV32" s="447"/>
      <c r="VZW32" s="447"/>
      <c r="VZX32" s="447"/>
      <c r="VZY32" s="447"/>
      <c r="VZZ32" s="447"/>
      <c r="WAA32" s="447"/>
      <c r="WAB32" s="447"/>
      <c r="WAC32" s="447"/>
      <c r="WAD32" s="447"/>
      <c r="WAE32" s="447"/>
      <c r="WAF32" s="447"/>
      <c r="WAG32" s="447"/>
      <c r="WAH32" s="447"/>
      <c r="WAI32" s="447"/>
      <c r="WAJ32" s="447"/>
      <c r="WAK32" s="447"/>
      <c r="WAL32" s="447"/>
      <c r="WAM32" s="447"/>
      <c r="WAN32" s="447"/>
      <c r="WAO32" s="447"/>
      <c r="WAP32" s="447"/>
      <c r="WAQ32" s="447"/>
      <c r="WAR32" s="447"/>
      <c r="WAS32" s="447"/>
      <c r="WAT32" s="447"/>
      <c r="WAU32" s="447"/>
      <c r="WAV32" s="447"/>
      <c r="WAW32" s="447"/>
      <c r="WAX32" s="447"/>
      <c r="WAY32" s="447"/>
      <c r="WAZ32" s="447"/>
      <c r="WBA32" s="447"/>
      <c r="WBB32" s="447"/>
      <c r="WBC32" s="447"/>
      <c r="WBD32" s="447"/>
      <c r="WBE32" s="447"/>
      <c r="WBF32" s="447"/>
      <c r="WBG32" s="447"/>
      <c r="WBH32" s="447"/>
      <c r="WBI32" s="447"/>
      <c r="WBJ32" s="447"/>
      <c r="WBK32" s="447"/>
      <c r="WBL32" s="447"/>
      <c r="WBM32" s="447"/>
      <c r="WBN32" s="447"/>
      <c r="WBO32" s="447"/>
      <c r="WBP32" s="447"/>
      <c r="WBQ32" s="447"/>
      <c r="WBR32" s="447"/>
      <c r="WBS32" s="447"/>
      <c r="WBT32" s="447"/>
      <c r="WBU32" s="447"/>
      <c r="WBV32" s="447"/>
      <c r="WBW32" s="447"/>
      <c r="WBX32" s="447"/>
      <c r="WBY32" s="447"/>
      <c r="WBZ32" s="447"/>
      <c r="WCA32" s="447"/>
      <c r="WCB32" s="447"/>
      <c r="WCC32" s="447"/>
      <c r="WCD32" s="447"/>
      <c r="WCE32" s="447"/>
      <c r="WCF32" s="447"/>
      <c r="WCG32" s="447"/>
      <c r="WCH32" s="447"/>
      <c r="WCI32" s="447"/>
      <c r="WCJ32" s="447"/>
      <c r="WCK32" s="447"/>
      <c r="WCL32" s="447"/>
      <c r="WCM32" s="447"/>
      <c r="WCN32" s="447"/>
      <c r="WCO32" s="447"/>
      <c r="WCP32" s="447"/>
      <c r="WCQ32" s="447"/>
      <c r="WCR32" s="447"/>
      <c r="WCS32" s="447"/>
      <c r="WCT32" s="447"/>
      <c r="WCU32" s="447"/>
      <c r="WCV32" s="447"/>
      <c r="WCW32" s="447"/>
      <c r="WCX32" s="447"/>
      <c r="WCY32" s="447"/>
      <c r="WCZ32" s="447"/>
      <c r="WDA32" s="447"/>
      <c r="WDB32" s="447"/>
      <c r="WDC32" s="447"/>
      <c r="WDD32" s="447"/>
      <c r="WDE32" s="447"/>
      <c r="WDF32" s="447"/>
      <c r="WDG32" s="447"/>
      <c r="WDH32" s="447"/>
      <c r="WDI32" s="447"/>
      <c r="WDJ32" s="447"/>
      <c r="WDK32" s="447"/>
      <c r="WDL32" s="447"/>
      <c r="WDM32" s="447"/>
      <c r="WDN32" s="447"/>
      <c r="WDO32" s="447"/>
      <c r="WDP32" s="447"/>
      <c r="WDQ32" s="447"/>
      <c r="WDR32" s="447"/>
      <c r="WDS32" s="447"/>
      <c r="WDT32" s="447"/>
      <c r="WDU32" s="447"/>
      <c r="WDV32" s="447"/>
      <c r="WDW32" s="447"/>
      <c r="WDX32" s="447"/>
      <c r="WDY32" s="447"/>
      <c r="WDZ32" s="447"/>
      <c r="WEA32" s="447"/>
      <c r="WEB32" s="447"/>
      <c r="WEC32" s="447"/>
      <c r="WED32" s="447"/>
      <c r="WEE32" s="447"/>
      <c r="WEF32" s="447"/>
      <c r="WEG32" s="447"/>
      <c r="WEH32" s="447"/>
      <c r="WEI32" s="447"/>
      <c r="WEJ32" s="447"/>
      <c r="WEK32" s="447"/>
      <c r="WEL32" s="447"/>
      <c r="WEM32" s="447"/>
      <c r="WEN32" s="447"/>
      <c r="WEO32" s="447"/>
      <c r="WEP32" s="447"/>
      <c r="WEQ32" s="447"/>
      <c r="WER32" s="447"/>
      <c r="WES32" s="447"/>
      <c r="WET32" s="447"/>
      <c r="WEU32" s="447"/>
      <c r="WEV32" s="447"/>
      <c r="WEW32" s="447"/>
      <c r="WEX32" s="447"/>
      <c r="WEY32" s="447"/>
      <c r="WEZ32" s="447"/>
      <c r="WFA32" s="447"/>
      <c r="WFB32" s="447"/>
      <c r="WFC32" s="447"/>
      <c r="WFD32" s="447"/>
      <c r="WFE32" s="447"/>
      <c r="WFF32" s="447"/>
      <c r="WFG32" s="447"/>
      <c r="WFH32" s="447"/>
      <c r="WFI32" s="447"/>
      <c r="WFJ32" s="447"/>
      <c r="WFK32" s="447"/>
      <c r="WFL32" s="447"/>
      <c r="WFM32" s="447"/>
      <c r="WFN32" s="447"/>
      <c r="WFO32" s="447"/>
      <c r="WFP32" s="447"/>
      <c r="WFQ32" s="447"/>
      <c r="WFR32" s="447"/>
      <c r="WFS32" s="447"/>
      <c r="WFT32" s="447"/>
      <c r="WFU32" s="447"/>
      <c r="WFV32" s="447"/>
      <c r="WFW32" s="447"/>
      <c r="WFX32" s="447"/>
      <c r="WFY32" s="447"/>
      <c r="WFZ32" s="447"/>
      <c r="WGA32" s="447"/>
      <c r="WGB32" s="447"/>
      <c r="WGC32" s="447"/>
      <c r="WGD32" s="447"/>
      <c r="WGE32" s="447"/>
      <c r="WGF32" s="447"/>
      <c r="WGG32" s="447"/>
      <c r="WGH32" s="447"/>
      <c r="WGI32" s="447"/>
      <c r="WGJ32" s="447"/>
      <c r="WGK32" s="447"/>
      <c r="WGL32" s="447"/>
      <c r="WGM32" s="447"/>
      <c r="WGN32" s="447"/>
      <c r="WGO32" s="447"/>
      <c r="WGP32" s="447"/>
      <c r="WGQ32" s="447"/>
      <c r="WGR32" s="447"/>
      <c r="WGS32" s="447"/>
      <c r="WGT32" s="447"/>
      <c r="WGU32" s="447"/>
      <c r="WGV32" s="447"/>
      <c r="WGW32" s="447"/>
      <c r="WGX32" s="447"/>
      <c r="WGY32" s="447"/>
      <c r="WGZ32" s="447"/>
      <c r="WHA32" s="447"/>
      <c r="WHB32" s="447"/>
      <c r="WHC32" s="447"/>
      <c r="WHD32" s="447"/>
      <c r="WHE32" s="447"/>
      <c r="WHF32" s="447"/>
      <c r="WHG32" s="447"/>
      <c r="WHH32" s="447"/>
      <c r="WHI32" s="447"/>
      <c r="WHJ32" s="447"/>
      <c r="WHK32" s="447"/>
      <c r="WHL32" s="447"/>
      <c r="WHM32" s="447"/>
      <c r="WHN32" s="447"/>
      <c r="WHO32" s="447"/>
      <c r="WHP32" s="447"/>
      <c r="WHQ32" s="447"/>
      <c r="WHR32" s="447"/>
      <c r="WHS32" s="447"/>
      <c r="WHT32" s="447"/>
      <c r="WHU32" s="447"/>
      <c r="WHV32" s="447"/>
      <c r="WHW32" s="447"/>
      <c r="WHX32" s="447"/>
      <c r="WHY32" s="447"/>
      <c r="WHZ32" s="447"/>
      <c r="WIA32" s="447"/>
      <c r="WIB32" s="447"/>
      <c r="WIC32" s="447"/>
      <c r="WID32" s="447"/>
      <c r="WIE32" s="447"/>
      <c r="WIF32" s="447"/>
      <c r="WIG32" s="447"/>
      <c r="WIH32" s="447"/>
      <c r="WII32" s="447"/>
      <c r="WIJ32" s="447"/>
      <c r="WIK32" s="447"/>
      <c r="WIL32" s="447"/>
      <c r="WIM32" s="447"/>
      <c r="WIN32" s="447"/>
      <c r="WIO32" s="447"/>
      <c r="WIP32" s="447"/>
      <c r="WIQ32" s="447"/>
      <c r="WIR32" s="447"/>
      <c r="WIS32" s="447"/>
      <c r="WIT32" s="447"/>
      <c r="WIU32" s="447"/>
      <c r="WIV32" s="447"/>
      <c r="WIW32" s="447"/>
      <c r="WIX32" s="447"/>
      <c r="WIY32" s="447"/>
      <c r="WIZ32" s="447"/>
      <c r="WJA32" s="447"/>
      <c r="WJB32" s="447"/>
      <c r="WJC32" s="447"/>
      <c r="WJD32" s="447"/>
      <c r="WJE32" s="447"/>
      <c r="WJF32" s="447"/>
      <c r="WJG32" s="447"/>
      <c r="WJH32" s="447"/>
      <c r="WJI32" s="447"/>
      <c r="WJJ32" s="447"/>
      <c r="WJK32" s="447"/>
      <c r="WJL32" s="447"/>
      <c r="WJM32" s="447"/>
      <c r="WJN32" s="447"/>
      <c r="WJO32" s="447"/>
      <c r="WJP32" s="447"/>
      <c r="WJQ32" s="447"/>
      <c r="WJR32" s="447"/>
      <c r="WJS32" s="447"/>
      <c r="WJT32" s="447"/>
      <c r="WJU32" s="447"/>
      <c r="WJV32" s="447"/>
      <c r="WJW32" s="447"/>
      <c r="WJX32" s="447"/>
      <c r="WJY32" s="447"/>
      <c r="WJZ32" s="447"/>
      <c r="WKA32" s="447"/>
      <c r="WKB32" s="447"/>
      <c r="WKC32" s="447"/>
      <c r="WKD32" s="447"/>
      <c r="WKE32" s="447"/>
      <c r="WKF32" s="447"/>
      <c r="WKG32" s="447"/>
      <c r="WKH32" s="447"/>
      <c r="WKI32" s="447"/>
      <c r="WKJ32" s="447"/>
      <c r="WKK32" s="447"/>
      <c r="WKL32" s="447"/>
      <c r="WKM32" s="447"/>
      <c r="WKN32" s="447"/>
      <c r="WKO32" s="447"/>
      <c r="WKP32" s="447"/>
      <c r="WKQ32" s="447"/>
      <c r="WKR32" s="447"/>
      <c r="WKS32" s="447"/>
      <c r="WKT32" s="447"/>
      <c r="WKU32" s="447"/>
      <c r="WKV32" s="447"/>
      <c r="WKW32" s="447"/>
      <c r="WKX32" s="447"/>
      <c r="WKY32" s="447"/>
      <c r="WKZ32" s="447"/>
      <c r="WLA32" s="447"/>
      <c r="WLB32" s="447"/>
      <c r="WLC32" s="447"/>
      <c r="WLD32" s="447"/>
      <c r="WLE32" s="447"/>
      <c r="WLF32" s="447"/>
      <c r="WLG32" s="447"/>
      <c r="WLH32" s="447"/>
      <c r="WLI32" s="447"/>
      <c r="WLJ32" s="447"/>
      <c r="WLK32" s="447"/>
      <c r="WLL32" s="447"/>
      <c r="WLM32" s="447"/>
      <c r="WLN32" s="447"/>
      <c r="WLO32" s="447"/>
      <c r="WLP32" s="447"/>
      <c r="WLQ32" s="447"/>
      <c r="WLR32" s="447"/>
      <c r="WLS32" s="447"/>
      <c r="WLT32" s="447"/>
      <c r="WLU32" s="447"/>
      <c r="WLV32" s="447"/>
      <c r="WLW32" s="447"/>
      <c r="WLX32" s="447"/>
      <c r="WLY32" s="447"/>
      <c r="WLZ32" s="447"/>
      <c r="WMA32" s="447"/>
      <c r="WMB32" s="447"/>
      <c r="WMC32" s="447"/>
      <c r="WMD32" s="447"/>
      <c r="WME32" s="447"/>
      <c r="WMF32" s="447"/>
      <c r="WMG32" s="447"/>
      <c r="WMH32" s="447"/>
      <c r="WMI32" s="447"/>
      <c r="WMJ32" s="447"/>
      <c r="WMK32" s="447"/>
      <c r="WML32" s="447"/>
      <c r="WMM32" s="447"/>
      <c r="WMN32" s="447"/>
      <c r="WMO32" s="447"/>
      <c r="WMP32" s="447"/>
      <c r="WMQ32" s="447"/>
      <c r="WMR32" s="447"/>
      <c r="WMS32" s="447"/>
      <c r="WMT32" s="447"/>
      <c r="WMU32" s="447"/>
      <c r="WMV32" s="447"/>
      <c r="WMW32" s="447"/>
      <c r="WMX32" s="447"/>
      <c r="WMY32" s="447"/>
      <c r="WMZ32" s="447"/>
      <c r="WNA32" s="447"/>
      <c r="WNB32" s="447"/>
      <c r="WNC32" s="447"/>
      <c r="WND32" s="447"/>
      <c r="WNE32" s="447"/>
      <c r="WNF32" s="447"/>
      <c r="WNG32" s="447"/>
      <c r="WNH32" s="447"/>
      <c r="WNI32" s="447"/>
      <c r="WNJ32" s="447"/>
      <c r="WNK32" s="447"/>
      <c r="WNL32" s="447"/>
      <c r="WNM32" s="447"/>
      <c r="WNN32" s="447"/>
      <c r="WNO32" s="447"/>
      <c r="WNP32" s="447"/>
      <c r="WNQ32" s="447"/>
      <c r="WNR32" s="447"/>
      <c r="WNS32" s="447"/>
      <c r="WNT32" s="447"/>
      <c r="WNU32" s="447"/>
      <c r="WNV32" s="447"/>
      <c r="WNW32" s="447"/>
      <c r="WNX32" s="447"/>
      <c r="WNY32" s="447"/>
      <c r="WNZ32" s="447"/>
      <c r="WOA32" s="447"/>
      <c r="WOB32" s="447"/>
      <c r="WOC32" s="447"/>
      <c r="WOD32" s="447"/>
      <c r="WOE32" s="447"/>
      <c r="WOF32" s="447"/>
      <c r="WOG32" s="447"/>
      <c r="WOH32" s="447"/>
      <c r="WOI32" s="447"/>
      <c r="WOJ32" s="447"/>
      <c r="WOK32" s="447"/>
      <c r="WOL32" s="447"/>
      <c r="WOM32" s="447"/>
      <c r="WON32" s="447"/>
      <c r="WOO32" s="447"/>
      <c r="WOP32" s="447"/>
      <c r="WOQ32" s="447"/>
      <c r="WOR32" s="447"/>
      <c r="WOS32" s="447"/>
      <c r="WOT32" s="447"/>
      <c r="WOU32" s="447"/>
      <c r="WOV32" s="447"/>
      <c r="WOW32" s="447"/>
      <c r="WOX32" s="447"/>
      <c r="WOY32" s="447"/>
      <c r="WOZ32" s="447"/>
      <c r="WPA32" s="447"/>
      <c r="WPB32" s="447"/>
      <c r="WPC32" s="447"/>
      <c r="WPD32" s="447"/>
      <c r="WPE32" s="447"/>
      <c r="WPF32" s="447"/>
      <c r="WPG32" s="447"/>
      <c r="WPH32" s="447"/>
      <c r="WPI32" s="447"/>
      <c r="WPJ32" s="447"/>
      <c r="WPK32" s="447"/>
      <c r="WPL32" s="447"/>
      <c r="WPM32" s="447"/>
      <c r="WPN32" s="447"/>
      <c r="WPO32" s="447"/>
      <c r="WPP32" s="447"/>
      <c r="WPQ32" s="447"/>
      <c r="WPR32" s="447"/>
      <c r="WPS32" s="447"/>
      <c r="WPT32" s="447"/>
      <c r="WPU32" s="447"/>
      <c r="WPV32" s="447"/>
      <c r="WPW32" s="447"/>
      <c r="WPX32" s="447"/>
      <c r="WPY32" s="447"/>
      <c r="WPZ32" s="447"/>
      <c r="WQA32" s="447"/>
      <c r="WQB32" s="447"/>
      <c r="WQC32" s="447"/>
      <c r="WQD32" s="447"/>
      <c r="WQE32" s="447"/>
      <c r="WQF32" s="447"/>
      <c r="WQG32" s="447"/>
      <c r="WQH32" s="447"/>
      <c r="WQI32" s="447"/>
      <c r="WQJ32" s="447"/>
      <c r="WQK32" s="447"/>
      <c r="WQL32" s="447"/>
      <c r="WQM32" s="447"/>
      <c r="WQN32" s="447"/>
      <c r="WQO32" s="447"/>
      <c r="WQP32" s="447"/>
      <c r="WQQ32" s="447"/>
      <c r="WQR32" s="447"/>
      <c r="WQS32" s="447"/>
      <c r="WQT32" s="447"/>
      <c r="WQU32" s="447"/>
      <c r="WQV32" s="447"/>
      <c r="WQW32" s="447"/>
      <c r="WQX32" s="447"/>
      <c r="WQY32" s="447"/>
      <c r="WQZ32" s="447"/>
      <c r="WRA32" s="447"/>
      <c r="WRB32" s="447"/>
      <c r="WRC32" s="447"/>
      <c r="WRD32" s="447"/>
      <c r="WRE32" s="447"/>
      <c r="WRF32" s="447"/>
      <c r="WRG32" s="447"/>
      <c r="WRH32" s="447"/>
      <c r="WRI32" s="447"/>
      <c r="WRJ32" s="447"/>
      <c r="WRK32" s="447"/>
      <c r="WRL32" s="447"/>
      <c r="WRM32" s="447"/>
      <c r="WRN32" s="447"/>
      <c r="WRO32" s="447"/>
      <c r="WRP32" s="447"/>
      <c r="WRQ32" s="447"/>
      <c r="WRR32" s="447"/>
      <c r="WRS32" s="447"/>
      <c r="WRT32" s="447"/>
      <c r="WRU32" s="447"/>
      <c r="WRV32" s="447"/>
      <c r="WRW32" s="447"/>
      <c r="WRX32" s="447"/>
      <c r="WRY32" s="447"/>
      <c r="WRZ32" s="447"/>
      <c r="WSA32" s="447"/>
      <c r="WSB32" s="447"/>
      <c r="WSC32" s="447"/>
      <c r="WSD32" s="447"/>
      <c r="WSE32" s="447"/>
      <c r="WSF32" s="447"/>
      <c r="WSG32" s="447"/>
      <c r="WSH32" s="447"/>
      <c r="WSI32" s="447"/>
      <c r="WSJ32" s="447"/>
      <c r="WSK32" s="447"/>
      <c r="WSL32" s="447"/>
      <c r="WSM32" s="447"/>
      <c r="WSN32" s="447"/>
      <c r="WSO32" s="447"/>
      <c r="WSP32" s="447"/>
      <c r="WSQ32" s="447"/>
      <c r="WSR32" s="447"/>
      <c r="WSS32" s="447"/>
      <c r="WST32" s="447"/>
      <c r="WSU32" s="447"/>
      <c r="WSV32" s="447"/>
      <c r="WSW32" s="447"/>
      <c r="WSX32" s="447"/>
      <c r="WSY32" s="447"/>
      <c r="WSZ32" s="447"/>
      <c r="WTA32" s="447"/>
      <c r="WTB32" s="447"/>
      <c r="WTC32" s="447"/>
      <c r="WTD32" s="447"/>
      <c r="WTE32" s="447"/>
      <c r="WTF32" s="447"/>
      <c r="WTG32" s="447"/>
      <c r="WTH32" s="447"/>
      <c r="WTI32" s="447"/>
      <c r="WTJ32" s="447"/>
      <c r="WTK32" s="447"/>
      <c r="WTL32" s="447"/>
      <c r="WTM32" s="447"/>
      <c r="WTN32" s="447"/>
      <c r="WTO32" s="447"/>
      <c r="WTP32" s="447"/>
      <c r="WTQ32" s="447"/>
      <c r="WTR32" s="447"/>
      <c r="WTS32" s="447"/>
      <c r="WTT32" s="447"/>
      <c r="WTU32" s="447"/>
      <c r="WTV32" s="447"/>
      <c r="WTW32" s="447"/>
      <c r="WTX32" s="447"/>
      <c r="WTY32" s="447"/>
      <c r="WTZ32" s="447"/>
      <c r="WUA32" s="447"/>
      <c r="WUB32" s="447"/>
      <c r="WUC32" s="447"/>
      <c r="WUD32" s="447"/>
      <c r="WUE32" s="447"/>
      <c r="WUF32" s="447"/>
      <c r="WUG32" s="447"/>
      <c r="WUH32" s="447"/>
      <c r="WUI32" s="447"/>
      <c r="WUJ32" s="447"/>
      <c r="WUK32" s="447"/>
      <c r="WUL32" s="447"/>
      <c r="WUM32" s="447"/>
      <c r="WUN32" s="447"/>
      <c r="WUO32" s="447"/>
      <c r="WUP32" s="447"/>
      <c r="WUQ32" s="447"/>
      <c r="WUR32" s="447"/>
      <c r="WUS32" s="447"/>
      <c r="WUT32" s="447"/>
      <c r="WUU32" s="447"/>
      <c r="WUV32" s="447"/>
      <c r="WUW32" s="447"/>
      <c r="WUX32" s="447"/>
      <c r="WUY32" s="447"/>
      <c r="WUZ32" s="447"/>
      <c r="WVA32" s="447"/>
      <c r="WVB32" s="447"/>
      <c r="WVC32" s="447"/>
      <c r="WVD32" s="447"/>
      <c r="WVE32" s="447"/>
      <c r="WVF32" s="447"/>
      <c r="WVG32" s="447"/>
      <c r="WVH32" s="447"/>
      <c r="WVI32" s="447"/>
      <c r="WVJ32" s="447"/>
      <c r="WVK32" s="447"/>
      <c r="WVL32" s="447"/>
      <c r="WVM32" s="447"/>
      <c r="WVN32" s="447"/>
      <c r="WVO32" s="447"/>
      <c r="WVP32" s="447"/>
      <c r="WVQ32" s="447"/>
      <c r="WVR32" s="447"/>
      <c r="WVS32" s="447"/>
      <c r="WVT32" s="447"/>
      <c r="WVU32" s="447"/>
      <c r="WVV32" s="447"/>
      <c r="WVW32" s="447"/>
      <c r="WVX32" s="447"/>
      <c r="WVY32" s="447"/>
      <c r="WVZ32" s="447"/>
      <c r="WWA32" s="447"/>
      <c r="WWB32" s="447"/>
      <c r="WWC32" s="447"/>
      <c r="WWD32" s="447"/>
      <c r="WWE32" s="447"/>
      <c r="WWF32" s="447"/>
      <c r="WWG32" s="447"/>
      <c r="WWH32" s="447"/>
      <c r="WWI32" s="447"/>
      <c r="WWJ32" s="447"/>
      <c r="WWK32" s="447"/>
      <c r="WWL32" s="447"/>
      <c r="WWM32" s="447"/>
      <c r="WWN32" s="447"/>
      <c r="WWO32" s="447"/>
      <c r="WWP32" s="447"/>
      <c r="WWQ32" s="447"/>
      <c r="WWR32" s="447"/>
      <c r="WWS32" s="447"/>
      <c r="WWT32" s="447"/>
      <c r="WWU32" s="447"/>
      <c r="WWV32" s="447"/>
      <c r="WWW32" s="447"/>
      <c r="WWX32" s="447"/>
      <c r="WWY32" s="447"/>
      <c r="WWZ32" s="447"/>
      <c r="WXA32" s="447"/>
      <c r="WXB32" s="447"/>
      <c r="WXC32" s="447"/>
      <c r="WXD32" s="447"/>
      <c r="WXE32" s="447"/>
      <c r="WXF32" s="447"/>
      <c r="WXG32" s="447"/>
      <c r="WXH32" s="447"/>
      <c r="WXI32" s="447"/>
      <c r="WXJ32" s="447"/>
      <c r="WXK32" s="447"/>
      <c r="WXL32" s="447"/>
      <c r="WXM32" s="447"/>
      <c r="WXN32" s="447"/>
      <c r="WXO32" s="447"/>
      <c r="WXP32" s="447"/>
      <c r="WXQ32" s="447"/>
      <c r="WXR32" s="447"/>
      <c r="WXS32" s="447"/>
      <c r="WXT32" s="447"/>
      <c r="WXU32" s="447"/>
      <c r="WXV32" s="447"/>
      <c r="WXW32" s="447"/>
      <c r="WXX32" s="447"/>
      <c r="WXY32" s="447"/>
      <c r="WXZ32" s="447"/>
      <c r="WYA32" s="447"/>
      <c r="WYB32" s="447"/>
      <c r="WYC32" s="447"/>
      <c r="WYD32" s="447"/>
      <c r="WYE32" s="447"/>
      <c r="WYF32" s="447"/>
      <c r="WYG32" s="447"/>
      <c r="WYH32" s="447"/>
      <c r="WYI32" s="447"/>
      <c r="WYJ32" s="447"/>
      <c r="WYK32" s="447"/>
      <c r="WYL32" s="447"/>
      <c r="WYM32" s="447"/>
      <c r="WYN32" s="447"/>
      <c r="WYO32" s="447"/>
      <c r="WYP32" s="447"/>
      <c r="WYQ32" s="447"/>
      <c r="WYR32" s="447"/>
      <c r="WYS32" s="447"/>
      <c r="WYT32" s="447"/>
      <c r="WYU32" s="447"/>
      <c r="WYV32" s="447"/>
      <c r="WYW32" s="447"/>
      <c r="WYX32" s="447"/>
      <c r="WYY32" s="447"/>
      <c r="WYZ32" s="447"/>
      <c r="WZA32" s="447"/>
      <c r="WZB32" s="447"/>
      <c r="WZC32" s="447"/>
      <c r="WZD32" s="447"/>
      <c r="WZE32" s="447"/>
      <c r="WZF32" s="447"/>
      <c r="WZG32" s="447"/>
      <c r="WZH32" s="447"/>
      <c r="WZI32" s="447"/>
      <c r="WZJ32" s="447"/>
      <c r="WZK32" s="447"/>
      <c r="WZL32" s="447"/>
      <c r="WZM32" s="447"/>
      <c r="WZN32" s="447"/>
      <c r="WZO32" s="447"/>
      <c r="WZP32" s="447"/>
      <c r="WZQ32" s="447"/>
      <c r="WZR32" s="447"/>
      <c r="WZS32" s="447"/>
      <c r="WZT32" s="447"/>
      <c r="WZU32" s="447"/>
      <c r="WZV32" s="447"/>
      <c r="WZW32" s="447"/>
      <c r="WZX32" s="447"/>
      <c r="WZY32" s="447"/>
      <c r="WZZ32" s="447"/>
      <c r="XAA32" s="447"/>
      <c r="XAB32" s="447"/>
      <c r="XAC32" s="447"/>
      <c r="XAD32" s="447"/>
      <c r="XAE32" s="447"/>
      <c r="XAF32" s="447"/>
      <c r="XAG32" s="447"/>
      <c r="XAH32" s="447"/>
      <c r="XAI32" s="447"/>
      <c r="XAJ32" s="447"/>
      <c r="XAK32" s="447"/>
      <c r="XAL32" s="447"/>
      <c r="XAM32" s="447"/>
      <c r="XAN32" s="447"/>
      <c r="XAO32" s="447"/>
      <c r="XAP32" s="447"/>
      <c r="XAQ32" s="447"/>
      <c r="XAR32" s="447"/>
      <c r="XAS32" s="447"/>
      <c r="XAT32" s="447"/>
      <c r="XAU32" s="447"/>
      <c r="XAV32" s="447"/>
      <c r="XAW32" s="447"/>
      <c r="XAX32" s="447"/>
      <c r="XAY32" s="447"/>
      <c r="XAZ32" s="447"/>
      <c r="XBA32" s="447"/>
      <c r="XBB32" s="447"/>
      <c r="XBC32" s="447"/>
      <c r="XBD32" s="447"/>
      <c r="XBE32" s="447"/>
      <c r="XBF32" s="447"/>
      <c r="XBG32" s="447"/>
      <c r="XBH32" s="447"/>
      <c r="XBI32" s="447"/>
      <c r="XBJ32" s="447"/>
      <c r="XBK32" s="447"/>
      <c r="XBL32" s="447"/>
      <c r="XBM32" s="447"/>
      <c r="XBN32" s="447"/>
      <c r="XBO32" s="447"/>
      <c r="XBP32" s="447"/>
      <c r="XBQ32" s="447"/>
      <c r="XBR32" s="447"/>
      <c r="XBS32" s="447"/>
      <c r="XBT32" s="447"/>
      <c r="XBU32" s="447"/>
      <c r="XBV32" s="447"/>
      <c r="XBW32" s="447"/>
      <c r="XBX32" s="447"/>
      <c r="XBY32" s="447"/>
      <c r="XBZ32" s="447"/>
      <c r="XCA32" s="447"/>
      <c r="XCB32" s="447"/>
      <c r="XCC32" s="447"/>
      <c r="XCD32" s="447"/>
      <c r="XCE32" s="447"/>
      <c r="XCF32" s="447"/>
      <c r="XCG32" s="447"/>
      <c r="XCH32" s="447"/>
      <c r="XCI32" s="447"/>
      <c r="XCJ32" s="447"/>
      <c r="XCK32" s="447"/>
      <c r="XCL32" s="447"/>
      <c r="XCM32" s="447"/>
      <c r="XCN32" s="447"/>
      <c r="XCO32" s="447"/>
      <c r="XCP32" s="447"/>
      <c r="XCQ32" s="447"/>
      <c r="XCR32" s="447"/>
      <c r="XCS32" s="447"/>
      <c r="XCT32" s="447"/>
      <c r="XCU32" s="447"/>
      <c r="XCV32" s="447"/>
      <c r="XCW32" s="447"/>
      <c r="XCX32" s="447"/>
      <c r="XCY32" s="447"/>
      <c r="XCZ32" s="447"/>
      <c r="XDA32" s="447"/>
      <c r="XDB32" s="447"/>
      <c r="XDC32" s="447"/>
      <c r="XDD32" s="447"/>
      <c r="XDE32" s="447"/>
      <c r="XDF32" s="447"/>
      <c r="XDG32" s="447"/>
      <c r="XDH32" s="447"/>
      <c r="XDI32" s="447"/>
      <c r="XDJ32" s="447"/>
      <c r="XDK32" s="447"/>
      <c r="XDL32" s="447"/>
      <c r="XDM32" s="447"/>
      <c r="XDN32" s="447"/>
      <c r="XDO32" s="447"/>
      <c r="XDP32" s="447"/>
      <c r="XDQ32" s="447"/>
      <c r="XDR32" s="447"/>
      <c r="XDS32" s="447"/>
      <c r="XDT32" s="447"/>
      <c r="XDU32" s="447"/>
      <c r="XDV32" s="447"/>
      <c r="XDW32" s="447"/>
      <c r="XDX32" s="447"/>
      <c r="XDY32" s="447"/>
      <c r="XDZ32" s="447"/>
      <c r="XEA32" s="447"/>
      <c r="XEB32" s="447"/>
      <c r="XEC32" s="447"/>
      <c r="XED32" s="447"/>
      <c r="XEE32" s="447"/>
      <c r="XEF32" s="447"/>
      <c r="XEG32" s="447"/>
      <c r="XEH32" s="447"/>
      <c r="XEI32" s="447"/>
      <c r="XEJ32" s="447"/>
      <c r="XEK32" s="447"/>
      <c r="XEL32" s="447"/>
      <c r="XEM32" s="447"/>
      <c r="XEN32" s="447"/>
      <c r="XEO32" s="447"/>
      <c r="XEP32" s="447"/>
      <c r="XEQ32" s="447"/>
      <c r="XER32" s="447"/>
      <c r="XES32" s="447"/>
      <c r="XET32" s="447"/>
      <c r="XEU32" s="447"/>
      <c r="XEV32" s="447"/>
      <c r="XEW32" s="447"/>
      <c r="XEX32" s="447"/>
      <c r="XEY32" s="447"/>
      <c r="XEZ32" s="447"/>
      <c r="XFA32" s="447"/>
      <c r="XFB32" s="447"/>
      <c r="XFC32" s="447"/>
      <c r="XFD32" s="447"/>
    </row>
    <row r="33" spans="1:5" s="23" customFormat="1" x14ac:dyDescent="0.25">
      <c r="A33" s="447" t="s">
        <v>1001</v>
      </c>
      <c r="D33" s="1855"/>
      <c r="E33" s="1855"/>
    </row>
    <row r="34" spans="1:5" s="23" customFormat="1" x14ac:dyDescent="0.25">
      <c r="A34"/>
      <c r="D34" s="1855"/>
      <c r="E34" s="1855"/>
    </row>
    <row r="35" spans="1:5" s="23" customFormat="1" x14ac:dyDescent="0.25">
      <c r="A35" s="697" t="s">
        <v>135</v>
      </c>
      <c r="D35" s="1855"/>
      <c r="E35" s="1855"/>
    </row>
    <row r="36" spans="1:5" s="23" customFormat="1" x14ac:dyDescent="0.25"/>
  </sheetData>
  <mergeCells count="4">
    <mergeCell ref="A4:A7"/>
    <mergeCell ref="A8:A13"/>
    <mergeCell ref="A14:A17"/>
    <mergeCell ref="A18:A29"/>
  </mergeCells>
  <hyperlinks>
    <hyperlink ref="A34" location="Index!A1" display="Back to index" xr:uid="{27DE4931-B99F-41CC-BCCD-82E9BF1FF245}"/>
    <hyperlink ref="A35" location="Index!A1" display="Back to index" xr:uid="{C765ED32-1A30-40C4-B49F-1D4CAD1981CD}"/>
  </hyperlink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556CE-522E-4CE3-99A8-2A80D311526E}">
  <dimension ref="A1:O36"/>
  <sheetViews>
    <sheetView showGridLines="0" topLeftCell="A7" zoomScaleNormal="100" workbookViewId="0">
      <selection activeCell="A33" sqref="A33"/>
    </sheetView>
  </sheetViews>
  <sheetFormatPr defaultColWidth="9.140625" defaultRowHeight="15" x14ac:dyDescent="0.25"/>
  <cols>
    <col min="1" max="1" width="31.85546875" style="35" customWidth="1"/>
    <col min="2" max="2" width="10.85546875" style="23" customWidth="1"/>
    <col min="3" max="3" width="4.85546875" style="23" customWidth="1"/>
    <col min="4" max="15" width="10.85546875" style="23" customWidth="1"/>
    <col min="16" max="16384" width="9.140625" style="23"/>
  </cols>
  <sheetData>
    <row r="1" spans="1:15" x14ac:dyDescent="0.25">
      <c r="A1" s="1638" t="s">
        <v>1165</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1220</v>
      </c>
      <c r="E4" s="1656">
        <v>1310</v>
      </c>
      <c r="F4" s="1656">
        <v>1410</v>
      </c>
      <c r="G4" s="1656">
        <v>1635</v>
      </c>
      <c r="H4" s="1656">
        <v>1920</v>
      </c>
      <c r="I4" s="1656">
        <v>2475</v>
      </c>
      <c r="J4" s="1656">
        <v>2720</v>
      </c>
      <c r="K4" s="1656">
        <v>2475</v>
      </c>
      <c r="L4" s="1656">
        <v>2530</v>
      </c>
      <c r="M4" s="1656">
        <v>2710</v>
      </c>
      <c r="N4" s="1656">
        <v>2620</v>
      </c>
      <c r="O4" s="1844">
        <v>2545</v>
      </c>
    </row>
    <row r="5" spans="1:15" x14ac:dyDescent="0.25">
      <c r="A5" s="3763"/>
      <c r="B5" s="1642"/>
      <c r="C5" s="400" t="s">
        <v>150</v>
      </c>
      <c r="D5" s="509">
        <v>0.77536309032275252</v>
      </c>
      <c r="E5" s="509">
        <v>0.77784366109880032</v>
      </c>
      <c r="F5" s="509">
        <v>0.77077432829945214</v>
      </c>
      <c r="G5" s="509">
        <v>0.77601341402012092</v>
      </c>
      <c r="H5" s="509">
        <v>0.77431322891294185</v>
      </c>
      <c r="I5" s="509">
        <v>0.76253615977769629</v>
      </c>
      <c r="J5" s="509">
        <v>0.79933582155347216</v>
      </c>
      <c r="K5" s="509">
        <v>0.79633599186348147</v>
      </c>
      <c r="L5" s="509">
        <v>0.83093829802598318</v>
      </c>
      <c r="M5" s="509">
        <v>0.83087242970015218</v>
      </c>
      <c r="N5" s="509">
        <v>0.83486264839135171</v>
      </c>
      <c r="O5" s="1845">
        <v>0.8146013448607109</v>
      </c>
    </row>
    <row r="6" spans="1:15" x14ac:dyDescent="0.25">
      <c r="A6" s="3763"/>
      <c r="B6" s="1642" t="s">
        <v>1019</v>
      </c>
      <c r="C6" s="400" t="s">
        <v>151</v>
      </c>
      <c r="D6" s="1656">
        <v>355</v>
      </c>
      <c r="E6" s="1656">
        <v>375</v>
      </c>
      <c r="F6" s="1656">
        <v>420</v>
      </c>
      <c r="G6" s="1656">
        <v>470</v>
      </c>
      <c r="H6" s="1656">
        <v>560</v>
      </c>
      <c r="I6" s="1656">
        <v>770</v>
      </c>
      <c r="J6" s="1656">
        <v>685</v>
      </c>
      <c r="K6" s="1656">
        <v>635</v>
      </c>
      <c r="L6" s="1656">
        <v>515</v>
      </c>
      <c r="M6" s="1656">
        <v>550</v>
      </c>
      <c r="N6" s="1656">
        <v>520</v>
      </c>
      <c r="O6" s="1844">
        <v>580</v>
      </c>
    </row>
    <row r="7" spans="1:15" x14ac:dyDescent="0.25">
      <c r="A7" s="3763"/>
      <c r="B7" s="1642"/>
      <c r="C7" s="400" t="s">
        <v>150</v>
      </c>
      <c r="D7" s="509">
        <v>0.22463690967724756</v>
      </c>
      <c r="E7" s="509">
        <v>0.22215633890119965</v>
      </c>
      <c r="F7" s="509">
        <v>0.22922567170054786</v>
      </c>
      <c r="G7" s="509">
        <v>0.22398658597987892</v>
      </c>
      <c r="H7" s="509">
        <v>0.22568677108705823</v>
      </c>
      <c r="I7" s="509">
        <v>0.23746384022230368</v>
      </c>
      <c r="J7" s="509">
        <v>0.20066417844652776</v>
      </c>
      <c r="K7" s="509">
        <v>0.20366400813651844</v>
      </c>
      <c r="L7" s="509">
        <v>0.16906170197401676</v>
      </c>
      <c r="M7" s="509">
        <v>0.16912757029984785</v>
      </c>
      <c r="N7" s="509">
        <v>0.16513735160864823</v>
      </c>
      <c r="O7" s="1845">
        <v>0.18539865513928913</v>
      </c>
    </row>
    <row r="8" spans="1:15" x14ac:dyDescent="0.25">
      <c r="A8" s="3764" t="s">
        <v>1061</v>
      </c>
      <c r="B8" s="1644" t="s">
        <v>318</v>
      </c>
      <c r="C8" s="1644" t="s">
        <v>151</v>
      </c>
      <c r="D8" s="1644">
        <v>540</v>
      </c>
      <c r="E8" s="1644">
        <v>650</v>
      </c>
      <c r="F8" s="1644">
        <v>730</v>
      </c>
      <c r="G8" s="1644">
        <v>885</v>
      </c>
      <c r="H8" s="1644">
        <v>985</v>
      </c>
      <c r="I8" s="1644">
        <v>1350</v>
      </c>
      <c r="J8" s="1644">
        <v>1285</v>
      </c>
      <c r="K8" s="1644">
        <v>1020</v>
      </c>
      <c r="L8" s="1644">
        <v>875</v>
      </c>
      <c r="M8" s="1644">
        <v>895</v>
      </c>
      <c r="N8" s="1644">
        <v>890</v>
      </c>
      <c r="O8" s="1846">
        <v>920</v>
      </c>
    </row>
    <row r="9" spans="1:15" x14ac:dyDescent="0.25">
      <c r="A9" s="3764"/>
      <c r="B9" s="1644"/>
      <c r="C9" s="1644" t="s">
        <v>150</v>
      </c>
      <c r="D9" s="1646">
        <v>0.34368703633493924</v>
      </c>
      <c r="E9" s="1646">
        <v>0.38432648224931537</v>
      </c>
      <c r="F9" s="1646">
        <v>0.40044506654127532</v>
      </c>
      <c r="G9" s="1646">
        <v>0.41922137883206828</v>
      </c>
      <c r="H9" s="1646">
        <v>0.39736341199812886</v>
      </c>
      <c r="I9" s="1646">
        <v>0.4159876278877761</v>
      </c>
      <c r="J9" s="1646">
        <v>0.37740323860463748</v>
      </c>
      <c r="K9" s="1646">
        <v>0.32877263451969435</v>
      </c>
      <c r="L9" s="1646">
        <v>0.28669524516014683</v>
      </c>
      <c r="M9" s="1646">
        <v>0.27436397776223259</v>
      </c>
      <c r="N9" s="1646">
        <v>0.28423913389790545</v>
      </c>
      <c r="O9" s="1847">
        <v>0.29436258808456117</v>
      </c>
    </row>
    <row r="10" spans="1:15" x14ac:dyDescent="0.25">
      <c r="A10" s="3764"/>
      <c r="B10" s="1644" t="s">
        <v>1065</v>
      </c>
      <c r="C10" s="1644" t="s">
        <v>151</v>
      </c>
      <c r="D10" s="1644">
        <v>395</v>
      </c>
      <c r="E10" s="1644">
        <v>420</v>
      </c>
      <c r="F10" s="1644">
        <v>355</v>
      </c>
      <c r="G10" s="1644">
        <v>310</v>
      </c>
      <c r="H10" s="1644">
        <v>400</v>
      </c>
      <c r="I10" s="1644">
        <v>590</v>
      </c>
      <c r="J10" s="1644">
        <v>705</v>
      </c>
      <c r="K10" s="1644">
        <v>545</v>
      </c>
      <c r="L10" s="1644">
        <v>550</v>
      </c>
      <c r="M10" s="1644">
        <v>540</v>
      </c>
      <c r="N10" s="1644">
        <v>440</v>
      </c>
      <c r="O10" s="1846">
        <v>455</v>
      </c>
    </row>
    <row r="11" spans="1:15" x14ac:dyDescent="0.25">
      <c r="A11" s="3764"/>
      <c r="B11" s="1644"/>
      <c r="C11" s="1644" t="s">
        <v>150</v>
      </c>
      <c r="D11" s="1646">
        <v>0.25018555602750164</v>
      </c>
      <c r="E11" s="1646">
        <v>0.24933295879830469</v>
      </c>
      <c r="F11" s="1646">
        <v>0.19490524566142137</v>
      </c>
      <c r="G11" s="1646">
        <v>0.14692247038370557</v>
      </c>
      <c r="H11" s="1646">
        <v>0.16163921733098899</v>
      </c>
      <c r="I11" s="1646">
        <v>0.18188483707690364</v>
      </c>
      <c r="J11" s="1646">
        <v>0.20768507361800925</v>
      </c>
      <c r="K11" s="1646">
        <v>0.17571081886590839</v>
      </c>
      <c r="L11" s="1646">
        <v>0.18107845518581492</v>
      </c>
      <c r="M11" s="1646">
        <v>0.16561123179068024</v>
      </c>
      <c r="N11" s="1646">
        <v>0.14053130953973988</v>
      </c>
      <c r="O11" s="1847">
        <v>0.14573991031390135</v>
      </c>
    </row>
    <row r="12" spans="1:15" x14ac:dyDescent="0.25">
      <c r="A12" s="3764"/>
      <c r="B12" s="1644" t="s">
        <v>1066</v>
      </c>
      <c r="C12" s="1644" t="s">
        <v>151</v>
      </c>
      <c r="D12" s="1644">
        <v>640</v>
      </c>
      <c r="E12" s="1644">
        <v>620</v>
      </c>
      <c r="F12" s="1644">
        <v>740</v>
      </c>
      <c r="G12" s="1644">
        <v>915</v>
      </c>
      <c r="H12" s="1644">
        <v>1095</v>
      </c>
      <c r="I12" s="1644">
        <v>1305</v>
      </c>
      <c r="J12" s="1644">
        <v>1410</v>
      </c>
      <c r="K12" s="1644">
        <v>1540</v>
      </c>
      <c r="L12" s="1644">
        <v>1620</v>
      </c>
      <c r="M12" s="1644">
        <v>1825</v>
      </c>
      <c r="N12" s="1644">
        <v>1805</v>
      </c>
      <c r="O12" s="1846">
        <v>1750</v>
      </c>
    </row>
    <row r="13" spans="1:15" x14ac:dyDescent="0.25">
      <c r="A13" s="3764"/>
      <c r="B13" s="1644"/>
      <c r="C13" s="1644" t="s">
        <v>150</v>
      </c>
      <c r="D13" s="1646">
        <v>0.40612740763755922</v>
      </c>
      <c r="E13" s="1646">
        <v>0.36634055895237999</v>
      </c>
      <c r="F13" s="1646">
        <v>0.40464968779730331</v>
      </c>
      <c r="G13" s="1646">
        <v>0.43385615078422612</v>
      </c>
      <c r="H13" s="1646">
        <v>0.44099737067088213</v>
      </c>
      <c r="I13" s="1646">
        <v>0.40212753503532028</v>
      </c>
      <c r="J13" s="1646">
        <v>0.41491168777735327</v>
      </c>
      <c r="K13" s="1646">
        <v>0.49551654661439726</v>
      </c>
      <c r="L13" s="1646">
        <v>0.53222629965403834</v>
      </c>
      <c r="M13" s="1646">
        <v>0.5600247904470872</v>
      </c>
      <c r="N13" s="1646">
        <v>0.57522955656235464</v>
      </c>
      <c r="O13" s="1847">
        <v>0.55989750160153751</v>
      </c>
    </row>
    <row r="14" spans="1:15" x14ac:dyDescent="0.25">
      <c r="A14" s="3763" t="s">
        <v>1062</v>
      </c>
      <c r="B14" s="1642" t="s">
        <v>441</v>
      </c>
      <c r="C14" s="400" t="s">
        <v>151</v>
      </c>
      <c r="D14" s="1656">
        <v>400</v>
      </c>
      <c r="E14" s="1656">
        <v>440</v>
      </c>
      <c r="F14" s="1656">
        <v>500</v>
      </c>
      <c r="G14" s="1656">
        <v>515</v>
      </c>
      <c r="H14" s="1656">
        <v>635</v>
      </c>
      <c r="I14" s="1656">
        <v>880</v>
      </c>
      <c r="J14" s="1656">
        <v>885</v>
      </c>
      <c r="K14" s="1656">
        <v>840</v>
      </c>
      <c r="L14" s="1656">
        <v>870</v>
      </c>
      <c r="M14" s="1656">
        <v>935</v>
      </c>
      <c r="N14" s="1656">
        <v>890</v>
      </c>
      <c r="O14" s="1844">
        <v>945</v>
      </c>
    </row>
    <row r="15" spans="1:15" x14ac:dyDescent="0.25">
      <c r="A15" s="3763"/>
      <c r="B15" s="1642"/>
      <c r="C15" s="400" t="s">
        <v>150</v>
      </c>
      <c r="D15" s="509">
        <v>0.25463797839346114</v>
      </c>
      <c r="E15" s="509">
        <v>0.26030241019504996</v>
      </c>
      <c r="F15" s="509">
        <v>0.27244742856517984</v>
      </c>
      <c r="G15" s="509">
        <v>0.24564661846992772</v>
      </c>
      <c r="H15" s="509">
        <v>0.25706128111238363</v>
      </c>
      <c r="I15" s="509">
        <v>0.27172744384644537</v>
      </c>
      <c r="J15" s="509">
        <v>0.26046374937549593</v>
      </c>
      <c r="K15" s="509">
        <v>0.27060360864891303</v>
      </c>
      <c r="L15" s="509">
        <v>0.28615239133432713</v>
      </c>
      <c r="M15" s="509">
        <v>0.28625909698955615</v>
      </c>
      <c r="N15" s="509">
        <v>0.28348084851497135</v>
      </c>
      <c r="O15" s="1845">
        <v>0.30237027546444589</v>
      </c>
    </row>
    <row r="16" spans="1:15" x14ac:dyDescent="0.25">
      <c r="A16" s="3763"/>
      <c r="B16" s="1642" t="s">
        <v>440</v>
      </c>
      <c r="C16" s="400" t="s">
        <v>151</v>
      </c>
      <c r="D16" s="1656">
        <v>1170</v>
      </c>
      <c r="E16" s="1656">
        <v>1250</v>
      </c>
      <c r="F16" s="1656">
        <v>1330</v>
      </c>
      <c r="G16" s="1656">
        <v>1590</v>
      </c>
      <c r="H16" s="1656">
        <v>1840</v>
      </c>
      <c r="I16" s="1656">
        <v>2365</v>
      </c>
      <c r="J16" s="1656">
        <v>2515</v>
      </c>
      <c r="K16" s="1656">
        <v>2265</v>
      </c>
      <c r="L16" s="1656">
        <v>2175</v>
      </c>
      <c r="M16" s="1656">
        <v>2325</v>
      </c>
      <c r="N16" s="1656">
        <v>2250</v>
      </c>
      <c r="O16" s="1844">
        <v>2180</v>
      </c>
    </row>
    <row r="17" spans="1:15" x14ac:dyDescent="0.25">
      <c r="A17" s="3763"/>
      <c r="B17" s="1642"/>
      <c r="C17" s="400" t="s">
        <v>150</v>
      </c>
      <c r="D17" s="509">
        <v>0.74536202160653886</v>
      </c>
      <c r="E17" s="509">
        <v>0.73969758980495004</v>
      </c>
      <c r="F17" s="509">
        <v>0.72755257143482022</v>
      </c>
      <c r="G17" s="509">
        <v>0.75435338153007225</v>
      </c>
      <c r="H17" s="509">
        <v>0.74293871888761631</v>
      </c>
      <c r="I17" s="509">
        <v>0.72827255615355468</v>
      </c>
      <c r="J17" s="509">
        <v>0.73953625062450412</v>
      </c>
      <c r="K17" s="509">
        <v>0.72939639135108691</v>
      </c>
      <c r="L17" s="509">
        <v>0.71384760866567287</v>
      </c>
      <c r="M17" s="509">
        <v>0.71374090301044391</v>
      </c>
      <c r="N17" s="509">
        <v>0.71651915148502865</v>
      </c>
      <c r="O17" s="1845">
        <v>0.69762972453555416</v>
      </c>
    </row>
    <row r="18" spans="1:15" x14ac:dyDescent="0.25">
      <c r="A18" s="3765" t="s">
        <v>1063</v>
      </c>
      <c r="B18" s="1647" t="s">
        <v>400</v>
      </c>
      <c r="C18" s="1647" t="s">
        <v>151</v>
      </c>
      <c r="D18" s="1647">
        <v>325</v>
      </c>
      <c r="E18" s="1647">
        <v>415</v>
      </c>
      <c r="F18" s="1647">
        <v>530</v>
      </c>
      <c r="G18" s="1647">
        <v>620</v>
      </c>
      <c r="H18" s="1647">
        <v>690</v>
      </c>
      <c r="I18" s="1647">
        <v>945</v>
      </c>
      <c r="J18" s="1647">
        <v>870</v>
      </c>
      <c r="K18" s="1647">
        <v>610</v>
      </c>
      <c r="L18" s="1647">
        <v>590</v>
      </c>
      <c r="M18" s="1647">
        <v>635</v>
      </c>
      <c r="N18" s="1647">
        <v>550</v>
      </c>
      <c r="O18" s="1848">
        <v>600</v>
      </c>
    </row>
    <row r="19" spans="1:15" x14ac:dyDescent="0.25">
      <c r="A19" s="3765"/>
      <c r="B19" s="1647"/>
      <c r="C19" s="1647" t="s">
        <v>150</v>
      </c>
      <c r="D19" s="1646">
        <v>0.80389719929581083</v>
      </c>
      <c r="E19" s="1646">
        <v>0.8021167686313968</v>
      </c>
      <c r="F19" s="1646">
        <v>0.81960003703360806</v>
      </c>
      <c r="G19" s="1646">
        <v>0.78509289950597527</v>
      </c>
      <c r="H19" s="1646">
        <v>0.78891433806688038</v>
      </c>
      <c r="I19" s="1646">
        <v>0.75784530563836272</v>
      </c>
      <c r="J19" s="1646">
        <v>0.77916278068728029</v>
      </c>
      <c r="K19" s="1646">
        <v>0.70175921781939621</v>
      </c>
      <c r="L19" s="1646">
        <v>0.72291029249785832</v>
      </c>
      <c r="M19" s="1646">
        <v>0.75844822441062376</v>
      </c>
      <c r="N19" s="1646">
        <v>0.69311275313343257</v>
      </c>
      <c r="O19" s="1847">
        <v>0.70058479532163742</v>
      </c>
    </row>
    <row r="20" spans="1:15" x14ac:dyDescent="0.25">
      <c r="A20" s="3765"/>
      <c r="B20" s="1647" t="s">
        <v>401</v>
      </c>
      <c r="C20" s="1647" t="s">
        <v>151</v>
      </c>
      <c r="D20" s="1647">
        <v>80</v>
      </c>
      <c r="E20" s="1647">
        <v>105</v>
      </c>
      <c r="F20" s="1647">
        <v>115</v>
      </c>
      <c r="G20" s="1647">
        <v>170</v>
      </c>
      <c r="H20" s="1647">
        <v>185</v>
      </c>
      <c r="I20" s="1647">
        <v>300</v>
      </c>
      <c r="J20" s="1647">
        <v>245</v>
      </c>
      <c r="K20" s="1647">
        <v>260</v>
      </c>
      <c r="L20" s="1647">
        <v>225</v>
      </c>
      <c r="M20" s="1647">
        <v>200</v>
      </c>
      <c r="N20" s="1647">
        <v>245</v>
      </c>
      <c r="O20" s="1848">
        <v>255</v>
      </c>
    </row>
    <row r="21" spans="1:15" x14ac:dyDescent="0.25">
      <c r="A21" s="3765"/>
      <c r="B21" s="1647"/>
      <c r="C21" s="1647" t="s">
        <v>150</v>
      </c>
      <c r="D21" s="1646">
        <v>0.19610280070418909</v>
      </c>
      <c r="E21" s="1646">
        <v>0.1978832313686032</v>
      </c>
      <c r="F21" s="1646">
        <v>0.18039996296639199</v>
      </c>
      <c r="G21" s="1646">
        <v>0.21490710049402473</v>
      </c>
      <c r="H21" s="1646">
        <v>0.21108566193311953</v>
      </c>
      <c r="I21" s="1646">
        <v>0.24215469436163736</v>
      </c>
      <c r="J21" s="1646">
        <v>0.22083721931271971</v>
      </c>
      <c r="K21" s="1646">
        <v>0.29824078218060385</v>
      </c>
      <c r="L21" s="1646">
        <v>0.27708970750214174</v>
      </c>
      <c r="M21" s="1646">
        <v>0.24155177558937629</v>
      </c>
      <c r="N21" s="1646">
        <v>0.30688724686656754</v>
      </c>
      <c r="O21" s="1847">
        <v>0.29941520467836258</v>
      </c>
    </row>
    <row r="22" spans="1:15" x14ac:dyDescent="0.25">
      <c r="A22" s="3765"/>
      <c r="B22" s="1649" t="s">
        <v>1040</v>
      </c>
      <c r="C22" s="1649" t="s">
        <v>151</v>
      </c>
      <c r="D22" s="1649">
        <v>40</v>
      </c>
      <c r="E22" s="1649">
        <v>55</v>
      </c>
      <c r="F22" s="1649">
        <v>55</v>
      </c>
      <c r="G22" s="1649">
        <v>85</v>
      </c>
      <c r="H22" s="1649">
        <v>90</v>
      </c>
      <c r="I22" s="1649">
        <v>155</v>
      </c>
      <c r="J22" s="1649">
        <v>100</v>
      </c>
      <c r="K22" s="1649">
        <v>130</v>
      </c>
      <c r="L22" s="1649">
        <v>105</v>
      </c>
      <c r="M22" s="1649">
        <v>75</v>
      </c>
      <c r="N22" s="1649">
        <v>120</v>
      </c>
      <c r="O22" s="1849">
        <v>120</v>
      </c>
    </row>
    <row r="23" spans="1:15" x14ac:dyDescent="0.25">
      <c r="A23" s="3765"/>
      <c r="B23" s="1649"/>
      <c r="C23" s="1649" t="s">
        <v>150</v>
      </c>
      <c r="D23" s="1651">
        <v>0.10199003248681833</v>
      </c>
      <c r="E23" s="1651">
        <v>0.10615777091859394</v>
      </c>
      <c r="F23" s="1651">
        <v>8.8587476468228232E-2</v>
      </c>
      <c r="G23" s="1651">
        <v>0.10623436329231276</v>
      </c>
      <c r="H23" s="1651">
        <v>0.10249656436097113</v>
      </c>
      <c r="I23" s="1651">
        <v>0.1232810847196846</v>
      </c>
      <c r="J23" s="1651">
        <v>9.1326494009613332E-2</v>
      </c>
      <c r="K23" s="1651">
        <v>0.14995237603424336</v>
      </c>
      <c r="L23" s="1651">
        <v>0.13125688410231307</v>
      </c>
      <c r="M23" s="1651">
        <v>8.8833184124142053E-2</v>
      </c>
      <c r="N23" s="1651">
        <v>0.14904294757017125</v>
      </c>
      <c r="O23" s="1850">
        <v>0.14035087719298245</v>
      </c>
    </row>
    <row r="24" spans="1:15" x14ac:dyDescent="0.25">
      <c r="A24" s="3765"/>
      <c r="B24" s="1649" t="s">
        <v>1039</v>
      </c>
      <c r="C24" s="1649" t="s">
        <v>151</v>
      </c>
      <c r="D24" s="1649">
        <v>25</v>
      </c>
      <c r="E24" s="1649">
        <v>30</v>
      </c>
      <c r="F24" s="1649">
        <v>35</v>
      </c>
      <c r="G24" s="1649">
        <v>55</v>
      </c>
      <c r="H24" s="1649">
        <v>70</v>
      </c>
      <c r="I24" s="1649">
        <v>80</v>
      </c>
      <c r="J24" s="1649">
        <v>80</v>
      </c>
      <c r="K24" s="1649">
        <v>80</v>
      </c>
      <c r="L24" s="1649">
        <v>65</v>
      </c>
      <c r="M24" s="1649">
        <v>60</v>
      </c>
      <c r="N24" s="1649">
        <v>75</v>
      </c>
      <c r="O24" s="1849">
        <v>75</v>
      </c>
    </row>
    <row r="25" spans="1:15" x14ac:dyDescent="0.25">
      <c r="A25" s="3765"/>
      <c r="B25" s="1649"/>
      <c r="C25" s="1649" t="s">
        <v>150</v>
      </c>
      <c r="D25" s="1651">
        <v>6.0530676159005682E-2</v>
      </c>
      <c r="E25" s="1651">
        <v>5.4842833661319257E-2</v>
      </c>
      <c r="F25" s="1651">
        <v>5.0921210998981573E-2</v>
      </c>
      <c r="G25" s="1651">
        <v>7.2274926658284749E-2</v>
      </c>
      <c r="H25" s="1651">
        <v>7.9202931745304614E-2</v>
      </c>
      <c r="I25" s="1651">
        <v>6.5511106837195895E-2</v>
      </c>
      <c r="J25" s="1651">
        <v>7.218954013917786E-2</v>
      </c>
      <c r="K25" s="1651">
        <v>9.4570867903742209E-2</v>
      </c>
      <c r="L25" s="1651">
        <v>8.158120181128381E-2</v>
      </c>
      <c r="M25" s="1651">
        <v>7.0641599522530588E-2</v>
      </c>
      <c r="N25" s="1651">
        <v>9.7306635059138044E-2</v>
      </c>
      <c r="O25" s="1850">
        <v>8.771929824561403E-2</v>
      </c>
    </row>
    <row r="26" spans="1:15" x14ac:dyDescent="0.25">
      <c r="A26" s="3765"/>
      <c r="B26" s="1649" t="s">
        <v>1041</v>
      </c>
      <c r="C26" s="1649" t="s">
        <v>151</v>
      </c>
      <c r="D26" s="1649">
        <v>5</v>
      </c>
      <c r="E26" s="1649">
        <v>10</v>
      </c>
      <c r="F26" s="1649">
        <v>10</v>
      </c>
      <c r="G26" s="1649">
        <v>10</v>
      </c>
      <c r="H26" s="1649">
        <v>10</v>
      </c>
      <c r="I26" s="1649">
        <v>40</v>
      </c>
      <c r="J26" s="1649">
        <v>30</v>
      </c>
      <c r="K26" s="1649">
        <v>25</v>
      </c>
      <c r="L26" s="1649">
        <v>25</v>
      </c>
      <c r="M26" s="1649">
        <v>25</v>
      </c>
      <c r="N26" s="1649">
        <v>20</v>
      </c>
      <c r="O26" s="1849">
        <v>25</v>
      </c>
    </row>
    <row r="27" spans="1:15" x14ac:dyDescent="0.25">
      <c r="A27" s="3765"/>
      <c r="B27" s="1649"/>
      <c r="C27" s="1649" t="s">
        <v>150</v>
      </c>
      <c r="D27" s="1651">
        <v>1.2852413894458747E-2</v>
      </c>
      <c r="E27" s="1651">
        <v>1.9243106282254573E-2</v>
      </c>
      <c r="F27" s="1651">
        <v>1.6973736999660524E-2</v>
      </c>
      <c r="G27" s="1651">
        <v>1.3118959627131988E-2</v>
      </c>
      <c r="H27" s="1651">
        <v>1.297526339899221E-2</v>
      </c>
      <c r="I27" s="1651">
        <v>3.0123088758534481E-2</v>
      </c>
      <c r="J27" s="1651">
        <v>2.5710237463232661E-2</v>
      </c>
      <c r="K27" s="1651">
        <v>2.7059593073295005E-2</v>
      </c>
      <c r="L27" s="1651">
        <v>2.9580222738954845E-2</v>
      </c>
      <c r="M27" s="1651">
        <v>2.7358997314234558E-2</v>
      </c>
      <c r="N27" s="1651">
        <v>2.523138224094016E-2</v>
      </c>
      <c r="O27" s="1850">
        <v>2.6900584795321637E-2</v>
      </c>
    </row>
    <row r="28" spans="1:15" x14ac:dyDescent="0.25">
      <c r="A28" s="3765"/>
      <c r="B28" s="1649" t="s">
        <v>1042</v>
      </c>
      <c r="C28" s="1649" t="s">
        <v>151</v>
      </c>
      <c r="D28" s="1649">
        <v>10</v>
      </c>
      <c r="E28" s="1649">
        <v>10</v>
      </c>
      <c r="F28" s="1649">
        <v>15</v>
      </c>
      <c r="G28" s="1649">
        <v>20</v>
      </c>
      <c r="H28" s="1649">
        <v>15</v>
      </c>
      <c r="I28" s="1649">
        <v>30</v>
      </c>
      <c r="J28" s="1649">
        <v>35</v>
      </c>
      <c r="K28" s="1649">
        <v>25</v>
      </c>
      <c r="L28" s="1649">
        <v>30</v>
      </c>
      <c r="M28" s="1649">
        <v>45</v>
      </c>
      <c r="N28" s="1649">
        <v>30</v>
      </c>
      <c r="O28" s="1849">
        <v>40</v>
      </c>
    </row>
    <row r="29" spans="1:15" x14ac:dyDescent="0.25">
      <c r="A29" s="3765"/>
      <c r="B29" s="1649"/>
      <c r="C29" s="1649" t="s">
        <v>150</v>
      </c>
      <c r="D29" s="1651">
        <v>2.0729678163906331E-2</v>
      </c>
      <c r="E29" s="1651">
        <v>1.7639520506435455E-2</v>
      </c>
      <c r="F29" s="1651">
        <v>2.3917538499521648E-2</v>
      </c>
      <c r="G29" s="1651">
        <v>2.3278850916295193E-2</v>
      </c>
      <c r="H29" s="1651">
        <v>1.6410902427851579E-2</v>
      </c>
      <c r="I29" s="1651">
        <v>2.3239414046222394E-2</v>
      </c>
      <c r="J29" s="1651">
        <v>3.1610947700695891E-2</v>
      </c>
      <c r="K29" s="1651">
        <v>2.6657945169323283E-2</v>
      </c>
      <c r="L29" s="1651">
        <v>3.4671398849590016E-2</v>
      </c>
      <c r="M29" s="1651">
        <v>5.4717994628469116E-2</v>
      </c>
      <c r="N29" s="1651">
        <v>3.5306281996318065E-2</v>
      </c>
      <c r="O29" s="1850">
        <v>4.4444444444444446E-2</v>
      </c>
    </row>
    <row r="30" spans="1:15" s="1854" customFormat="1" ht="47.1" customHeight="1" x14ac:dyDescent="0.25">
      <c r="A30" s="1851" t="s">
        <v>1166</v>
      </c>
      <c r="B30" s="1852"/>
      <c r="C30" s="1839" t="s">
        <v>151</v>
      </c>
      <c r="D30" s="1856">
        <v>1570</v>
      </c>
      <c r="E30" s="1856">
        <v>1685</v>
      </c>
      <c r="F30" s="1856">
        <v>1830</v>
      </c>
      <c r="G30" s="1856">
        <v>2105</v>
      </c>
      <c r="H30" s="1856">
        <v>2480</v>
      </c>
      <c r="I30" s="1856">
        <v>3245</v>
      </c>
      <c r="J30" s="1856">
        <v>3405</v>
      </c>
      <c r="K30" s="1856">
        <v>3105</v>
      </c>
      <c r="L30" s="1856">
        <v>3045</v>
      </c>
      <c r="M30" s="1856">
        <v>3260</v>
      </c>
      <c r="N30" s="1856">
        <v>3140</v>
      </c>
      <c r="O30" s="1853">
        <v>3125</v>
      </c>
    </row>
    <row r="31" spans="1:15" x14ac:dyDescent="0.25">
      <c r="A31" s="1636" t="s">
        <v>1131</v>
      </c>
    </row>
    <row r="32" spans="1:15" x14ac:dyDescent="0.25">
      <c r="A32" s="1064" t="s">
        <v>1000</v>
      </c>
    </row>
    <row r="33" spans="1:5" x14ac:dyDescent="0.25">
      <c r="A33" s="447" t="s">
        <v>1001</v>
      </c>
      <c r="B33" s="199"/>
    </row>
    <row r="34" spans="1:5" x14ac:dyDescent="0.25">
      <c r="A34"/>
    </row>
    <row r="35" spans="1:5" x14ac:dyDescent="0.25">
      <c r="A35" s="697" t="s">
        <v>135</v>
      </c>
      <c r="D35" s="1855"/>
      <c r="E35" s="1855"/>
    </row>
    <row r="36" spans="1:5" x14ac:dyDescent="0.25">
      <c r="A36" s="23"/>
    </row>
  </sheetData>
  <mergeCells count="4">
    <mergeCell ref="A4:A7"/>
    <mergeCell ref="A8:A13"/>
    <mergeCell ref="A14:A17"/>
    <mergeCell ref="A18:A29"/>
  </mergeCells>
  <hyperlinks>
    <hyperlink ref="A33:B33" location="Index!A1" display="Back to index" xr:uid="{7F61BA3B-9235-4B02-86B0-F031705D4845}"/>
    <hyperlink ref="A34" location="Index!A1" display="Back to index" xr:uid="{5A27FC03-B216-41F8-A2AA-8BFAE00718E9}"/>
    <hyperlink ref="A35" location="Index!A1" display="Back to index" xr:uid="{E5940626-A304-469F-A9E4-F90E2CA8B43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B2A2B-3DC9-43ED-9571-775820940C22}">
  <dimension ref="A1:O37"/>
  <sheetViews>
    <sheetView showGridLines="0" zoomScaleNormal="100" workbookViewId="0">
      <selection activeCell="A34" sqref="A34"/>
    </sheetView>
  </sheetViews>
  <sheetFormatPr defaultColWidth="13.28515625" defaultRowHeight="15" x14ac:dyDescent="0.25"/>
  <cols>
    <col min="1" max="1" width="31.85546875" style="35" customWidth="1"/>
    <col min="2" max="2" width="10.85546875" style="23" customWidth="1"/>
    <col min="3" max="3" width="4.85546875" style="23" customWidth="1"/>
    <col min="4" max="15" width="10.85546875" style="23" customWidth="1"/>
    <col min="16" max="16384" width="13.28515625" style="23"/>
  </cols>
  <sheetData>
    <row r="1" spans="1:15" x14ac:dyDescent="0.25">
      <c r="A1" s="1638" t="s">
        <v>1167</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635</v>
      </c>
      <c r="E4" s="1656">
        <v>710</v>
      </c>
      <c r="F4" s="1656">
        <v>910</v>
      </c>
      <c r="G4" s="1656">
        <v>1010</v>
      </c>
      <c r="H4" s="1656">
        <v>1435</v>
      </c>
      <c r="I4" s="1656">
        <v>1660</v>
      </c>
      <c r="J4" s="1656">
        <v>1780</v>
      </c>
      <c r="K4" s="1656">
        <v>1495</v>
      </c>
      <c r="L4" s="1656">
        <v>1570</v>
      </c>
      <c r="M4" s="1656">
        <v>1625</v>
      </c>
      <c r="N4" s="1656">
        <v>1830</v>
      </c>
      <c r="O4" s="1844">
        <v>1855</v>
      </c>
    </row>
    <row r="5" spans="1:15" x14ac:dyDescent="0.25">
      <c r="A5" s="3763"/>
      <c r="B5" s="1642"/>
      <c r="C5" s="400" t="s">
        <v>150</v>
      </c>
      <c r="D5" s="509">
        <v>0.78099936418254845</v>
      </c>
      <c r="E5" s="509">
        <v>0.79068469396966612</v>
      </c>
      <c r="F5" s="509">
        <v>0.81121994657168295</v>
      </c>
      <c r="G5" s="509">
        <v>0.84412656261743124</v>
      </c>
      <c r="H5" s="509">
        <v>0.86192983614825314</v>
      </c>
      <c r="I5" s="509">
        <v>0.8611160070916839</v>
      </c>
      <c r="J5" s="509">
        <v>0.89242644478973487</v>
      </c>
      <c r="K5" s="509">
        <v>0.85355241868628828</v>
      </c>
      <c r="L5" s="509">
        <v>0.86190235930284853</v>
      </c>
      <c r="M5" s="509">
        <v>0.85280844632886943</v>
      </c>
      <c r="N5" s="509">
        <v>0.86770535150557093</v>
      </c>
      <c r="O5" s="1845">
        <v>0.88406488549618323</v>
      </c>
    </row>
    <row r="6" spans="1:15" x14ac:dyDescent="0.25">
      <c r="A6" s="3763"/>
      <c r="B6" s="1642" t="s">
        <v>1019</v>
      </c>
      <c r="C6" s="400" t="s">
        <v>151</v>
      </c>
      <c r="D6" s="1656">
        <v>180</v>
      </c>
      <c r="E6" s="1656">
        <v>190</v>
      </c>
      <c r="F6" s="1656">
        <v>210</v>
      </c>
      <c r="G6" s="1656">
        <v>185</v>
      </c>
      <c r="H6" s="1656">
        <v>230</v>
      </c>
      <c r="I6" s="1656">
        <v>270</v>
      </c>
      <c r="J6" s="1656">
        <v>215</v>
      </c>
      <c r="K6" s="1656">
        <v>255</v>
      </c>
      <c r="L6" s="1656">
        <v>250</v>
      </c>
      <c r="M6" s="1656">
        <v>280</v>
      </c>
      <c r="N6" s="1656">
        <v>280</v>
      </c>
      <c r="O6" s="1844">
        <v>245</v>
      </c>
    </row>
    <row r="7" spans="1:15" x14ac:dyDescent="0.25">
      <c r="A7" s="3763"/>
      <c r="B7" s="1642"/>
      <c r="C7" s="400" t="s">
        <v>150</v>
      </c>
      <c r="D7" s="509">
        <v>0.21900063581745158</v>
      </c>
      <c r="E7" s="509">
        <v>0.20931530603033388</v>
      </c>
      <c r="F7" s="509">
        <v>0.188780053428317</v>
      </c>
      <c r="G7" s="509">
        <v>0.15587343738256884</v>
      </c>
      <c r="H7" s="509">
        <v>0.13807016385174689</v>
      </c>
      <c r="I7" s="509">
        <v>0.13888399290831613</v>
      </c>
      <c r="J7" s="509">
        <v>0.10757355521026515</v>
      </c>
      <c r="K7" s="509">
        <v>0.14644758131371172</v>
      </c>
      <c r="L7" s="509">
        <v>0.1380976406971515</v>
      </c>
      <c r="M7" s="509">
        <v>0.14719155367113052</v>
      </c>
      <c r="N7" s="509">
        <v>0.13229464849442918</v>
      </c>
      <c r="O7" s="1845">
        <v>0.1159351145038168</v>
      </c>
    </row>
    <row r="8" spans="1:15" x14ac:dyDescent="0.25">
      <c r="A8" s="3764" t="s">
        <v>1061</v>
      </c>
      <c r="B8" s="1644" t="s">
        <v>318</v>
      </c>
      <c r="C8" s="1644" t="s">
        <v>151</v>
      </c>
      <c r="D8" s="1644">
        <v>235</v>
      </c>
      <c r="E8" s="1644">
        <v>245</v>
      </c>
      <c r="F8" s="1644">
        <v>365</v>
      </c>
      <c r="G8" s="1644">
        <v>295</v>
      </c>
      <c r="H8" s="1644">
        <v>315</v>
      </c>
      <c r="I8" s="1644">
        <v>460</v>
      </c>
      <c r="J8" s="1644">
        <v>415</v>
      </c>
      <c r="K8" s="1644">
        <v>415</v>
      </c>
      <c r="L8" s="1644">
        <v>395</v>
      </c>
      <c r="M8" s="1644">
        <v>435</v>
      </c>
      <c r="N8" s="1644">
        <v>510</v>
      </c>
      <c r="O8" s="1846">
        <v>485</v>
      </c>
    </row>
    <row r="9" spans="1:15" x14ac:dyDescent="0.25">
      <c r="A9" s="3764"/>
      <c r="B9" s="1644"/>
      <c r="C9" s="1644" t="s">
        <v>150</v>
      </c>
      <c r="D9" s="1646">
        <v>0.28768251713482568</v>
      </c>
      <c r="E9" s="1646">
        <v>0.27203565770855048</v>
      </c>
      <c r="F9" s="1646">
        <v>0.32364203027604627</v>
      </c>
      <c r="G9" s="1646">
        <v>0.24577665322210251</v>
      </c>
      <c r="H9" s="1646">
        <v>0.18810828985368022</v>
      </c>
      <c r="I9" s="1646">
        <v>0.23875854060611088</v>
      </c>
      <c r="J9" s="1646">
        <v>0.20731792892586837</v>
      </c>
      <c r="K9" s="1646">
        <v>0.23734055994831602</v>
      </c>
      <c r="L9" s="1646">
        <v>0.21708108938149195</v>
      </c>
      <c r="M9" s="1646">
        <v>0.22868477393896142</v>
      </c>
      <c r="N9" s="1646">
        <v>0.2418834945003821</v>
      </c>
      <c r="O9" s="1847">
        <v>0.23054892601431981</v>
      </c>
    </row>
    <row r="10" spans="1:15" x14ac:dyDescent="0.25">
      <c r="A10" s="3764"/>
      <c r="B10" s="1644" t="s">
        <v>1065</v>
      </c>
      <c r="C10" s="1644" t="s">
        <v>151</v>
      </c>
      <c r="D10" s="1644">
        <v>195</v>
      </c>
      <c r="E10" s="1644">
        <v>210</v>
      </c>
      <c r="F10" s="1644">
        <v>225</v>
      </c>
      <c r="G10" s="1644">
        <v>250</v>
      </c>
      <c r="H10" s="1644">
        <v>350</v>
      </c>
      <c r="I10" s="1644">
        <v>390</v>
      </c>
      <c r="J10" s="1644">
        <v>350</v>
      </c>
      <c r="K10" s="1644">
        <v>335</v>
      </c>
      <c r="L10" s="1644">
        <v>340</v>
      </c>
      <c r="M10" s="1644">
        <v>345</v>
      </c>
      <c r="N10" s="1644">
        <v>390</v>
      </c>
      <c r="O10" s="1846">
        <v>370</v>
      </c>
    </row>
    <row r="11" spans="1:15" x14ac:dyDescent="0.25">
      <c r="A11" s="3764"/>
      <c r="B11" s="1644"/>
      <c r="C11" s="1644" t="s">
        <v>150</v>
      </c>
      <c r="D11" s="1646">
        <v>0.24079786163584249</v>
      </c>
      <c r="E11" s="1646">
        <v>0.23176842530269334</v>
      </c>
      <c r="F11" s="1646">
        <v>0.20075690115761352</v>
      </c>
      <c r="G11" s="1646">
        <v>0.20945962872961396</v>
      </c>
      <c r="H11" s="1646">
        <v>0.21154227182938762</v>
      </c>
      <c r="I11" s="1646">
        <v>0.20208707011850577</v>
      </c>
      <c r="J11" s="1646">
        <v>0.1761816450303243</v>
      </c>
      <c r="K11" s="1646">
        <v>0.19219708534152044</v>
      </c>
      <c r="L11" s="1646">
        <v>0.18682475787256916</v>
      </c>
      <c r="M11" s="1646">
        <v>0.18126338105033371</v>
      </c>
      <c r="N11" s="1646">
        <v>0.18427636232441338</v>
      </c>
      <c r="O11" s="1847">
        <v>0.17708830548926013</v>
      </c>
    </row>
    <row r="12" spans="1:15" x14ac:dyDescent="0.25">
      <c r="A12" s="3764"/>
      <c r="B12" s="1644" t="s">
        <v>1066</v>
      </c>
      <c r="C12" s="1644" t="s">
        <v>151</v>
      </c>
      <c r="D12" s="1644">
        <v>380</v>
      </c>
      <c r="E12" s="1644">
        <v>445</v>
      </c>
      <c r="F12" s="1644">
        <v>535</v>
      </c>
      <c r="G12" s="1644">
        <v>650</v>
      </c>
      <c r="H12" s="1644">
        <v>1000</v>
      </c>
      <c r="I12" s="1644">
        <v>1080</v>
      </c>
      <c r="J12" s="1644">
        <v>1230</v>
      </c>
      <c r="K12" s="1644">
        <v>1000</v>
      </c>
      <c r="L12" s="1644">
        <v>1085</v>
      </c>
      <c r="M12" s="1644">
        <v>1125</v>
      </c>
      <c r="N12" s="1644">
        <v>1210</v>
      </c>
      <c r="O12" s="1846">
        <v>1240</v>
      </c>
    </row>
    <row r="13" spans="1:15" x14ac:dyDescent="0.25">
      <c r="A13" s="3764"/>
      <c r="B13" s="1644"/>
      <c r="C13" s="1644" t="s">
        <v>150</v>
      </c>
      <c r="D13" s="1646">
        <v>0.47151962122933194</v>
      </c>
      <c r="E13" s="1646">
        <v>0.49619591698875615</v>
      </c>
      <c r="F13" s="1646">
        <v>0.47560106856634016</v>
      </c>
      <c r="G13" s="1646">
        <v>0.5447637180482835</v>
      </c>
      <c r="H13" s="1646">
        <v>0.6003494383169321</v>
      </c>
      <c r="I13" s="1646">
        <v>0.55915438927538341</v>
      </c>
      <c r="J13" s="1646">
        <v>0.61650042604380739</v>
      </c>
      <c r="K13" s="1646">
        <v>0.57046235471016349</v>
      </c>
      <c r="L13" s="1646">
        <v>0.59609415274593891</v>
      </c>
      <c r="M13" s="1646">
        <v>0.59005184501070485</v>
      </c>
      <c r="N13" s="1646">
        <v>0.57384014317520438</v>
      </c>
      <c r="O13" s="1847">
        <v>0.59236276849642</v>
      </c>
    </row>
    <row r="14" spans="1:15" x14ac:dyDescent="0.25">
      <c r="A14" s="3763" t="s">
        <v>1062</v>
      </c>
      <c r="B14" s="1642" t="s">
        <v>441</v>
      </c>
      <c r="C14" s="400" t="s">
        <v>151</v>
      </c>
      <c r="D14" s="1656">
        <v>65</v>
      </c>
      <c r="E14" s="1656">
        <v>75</v>
      </c>
      <c r="F14" s="1656">
        <v>140</v>
      </c>
      <c r="G14" s="1656">
        <v>115</v>
      </c>
      <c r="H14" s="1656">
        <v>165</v>
      </c>
      <c r="I14" s="1656">
        <v>165</v>
      </c>
      <c r="J14" s="1656">
        <v>200</v>
      </c>
      <c r="K14" s="1656">
        <v>210</v>
      </c>
      <c r="L14" s="1656">
        <v>210</v>
      </c>
      <c r="M14" s="1656">
        <v>240</v>
      </c>
      <c r="N14" s="1656">
        <v>265</v>
      </c>
      <c r="O14" s="1844">
        <v>290</v>
      </c>
    </row>
    <row r="15" spans="1:15" x14ac:dyDescent="0.25">
      <c r="A15" s="3763"/>
      <c r="B15" s="1642"/>
      <c r="C15" s="400" t="s">
        <v>150</v>
      </c>
      <c r="D15" s="509">
        <v>7.9580512733665482E-2</v>
      </c>
      <c r="E15" s="509">
        <v>8.1091121054033502E-2</v>
      </c>
      <c r="F15" s="509">
        <v>0.12302760463045413</v>
      </c>
      <c r="G15" s="509">
        <v>9.4913612412422438E-2</v>
      </c>
      <c r="H15" s="509">
        <v>9.9661969463173891E-2</v>
      </c>
      <c r="I15" s="509">
        <v>8.6391017200443759E-2</v>
      </c>
      <c r="J15" s="509">
        <v>0.10016540524284498</v>
      </c>
      <c r="K15" s="509">
        <v>0.11994233706502526</v>
      </c>
      <c r="L15" s="509">
        <v>0.11461429621261146</v>
      </c>
      <c r="M15" s="509">
        <v>0.12576088325427143</v>
      </c>
      <c r="N15" s="509">
        <v>0.12481536539840703</v>
      </c>
      <c r="O15" s="1845">
        <v>0.13855709507883421</v>
      </c>
    </row>
    <row r="16" spans="1:15" x14ac:dyDescent="0.25">
      <c r="A16" s="3763"/>
      <c r="B16" s="1642" t="s">
        <v>440</v>
      </c>
      <c r="C16" s="400" t="s">
        <v>151</v>
      </c>
      <c r="D16" s="1656">
        <v>745</v>
      </c>
      <c r="E16" s="1656">
        <v>825</v>
      </c>
      <c r="F16" s="1656">
        <v>985</v>
      </c>
      <c r="G16" s="1656">
        <v>1085</v>
      </c>
      <c r="H16" s="1656">
        <v>1500</v>
      </c>
      <c r="I16" s="1656">
        <v>1760</v>
      </c>
      <c r="J16" s="1656">
        <v>1795</v>
      </c>
      <c r="K16" s="1656">
        <v>1540</v>
      </c>
      <c r="L16" s="1656">
        <v>1615</v>
      </c>
      <c r="M16" s="1656">
        <v>1665</v>
      </c>
      <c r="N16" s="1656">
        <v>1845</v>
      </c>
      <c r="O16" s="1844">
        <v>1805</v>
      </c>
    </row>
    <row r="17" spans="1:15" x14ac:dyDescent="0.25">
      <c r="A17" s="3763"/>
      <c r="B17" s="1642"/>
      <c r="C17" s="400" t="s">
        <v>150</v>
      </c>
      <c r="D17" s="509">
        <v>0.92041948726633449</v>
      </c>
      <c r="E17" s="509">
        <v>0.9189088789459664</v>
      </c>
      <c r="F17" s="509">
        <v>0.87697239536954574</v>
      </c>
      <c r="G17" s="509">
        <v>0.90508638758757753</v>
      </c>
      <c r="H17" s="509">
        <v>0.90033803053682615</v>
      </c>
      <c r="I17" s="509">
        <v>0.91360898279955616</v>
      </c>
      <c r="J17" s="509">
        <v>0.8998345947571551</v>
      </c>
      <c r="K17" s="509">
        <v>0.88005766293497467</v>
      </c>
      <c r="L17" s="509">
        <v>0.88538570378738857</v>
      </c>
      <c r="M17" s="509">
        <v>0.87423911674572863</v>
      </c>
      <c r="N17" s="509">
        <v>0.8751846346015929</v>
      </c>
      <c r="O17" s="1845">
        <v>0.86144290492116582</v>
      </c>
    </row>
    <row r="18" spans="1:15" x14ac:dyDescent="0.25">
      <c r="A18" s="3765" t="s">
        <v>1063</v>
      </c>
      <c r="B18" s="1647" t="s">
        <v>400</v>
      </c>
      <c r="C18" s="1647" t="s">
        <v>151</v>
      </c>
      <c r="D18" s="1647">
        <v>185</v>
      </c>
      <c r="E18" s="1647">
        <v>185</v>
      </c>
      <c r="F18" s="1647">
        <v>245</v>
      </c>
      <c r="G18" s="1647">
        <v>200</v>
      </c>
      <c r="H18" s="1647">
        <v>190</v>
      </c>
      <c r="I18" s="1647">
        <v>290</v>
      </c>
      <c r="J18" s="1647">
        <v>255</v>
      </c>
      <c r="K18" s="1647">
        <v>250</v>
      </c>
      <c r="L18" s="1647">
        <v>245</v>
      </c>
      <c r="M18" s="1647">
        <v>245</v>
      </c>
      <c r="N18" s="1647">
        <v>320</v>
      </c>
      <c r="O18" s="1848">
        <v>305</v>
      </c>
    </row>
    <row r="19" spans="1:15" x14ac:dyDescent="0.25">
      <c r="A19" s="3765"/>
      <c r="B19" s="1647"/>
      <c r="C19" s="1647" t="s">
        <v>150</v>
      </c>
      <c r="D19" s="1646">
        <v>0.86217699079368826</v>
      </c>
      <c r="E19" s="1646">
        <v>0.83258595661820434</v>
      </c>
      <c r="F19" s="1646">
        <v>0.76862498031186022</v>
      </c>
      <c r="G19" s="1646">
        <v>0.75358486349584719</v>
      </c>
      <c r="H19" s="1646">
        <v>0.67175925925925917</v>
      </c>
      <c r="I19" s="1646">
        <v>0.70635905672775068</v>
      </c>
      <c r="J19" s="1646">
        <v>0.66928946113495469</v>
      </c>
      <c r="K19" s="1646">
        <v>0.67026838619728135</v>
      </c>
      <c r="L19" s="1646">
        <v>0.67198421182468548</v>
      </c>
      <c r="M19" s="1646">
        <v>0.60511996042542671</v>
      </c>
      <c r="N19" s="1646">
        <v>0.66353690567286416</v>
      </c>
      <c r="O19" s="1847">
        <v>0.66017316017316019</v>
      </c>
    </row>
    <row r="20" spans="1:15" x14ac:dyDescent="0.25">
      <c r="A20" s="3765"/>
      <c r="B20" s="1647" t="s">
        <v>401</v>
      </c>
      <c r="C20" s="1647" t="s">
        <v>151</v>
      </c>
      <c r="D20" s="1647">
        <v>30</v>
      </c>
      <c r="E20" s="1647">
        <v>35</v>
      </c>
      <c r="F20" s="1647">
        <v>75</v>
      </c>
      <c r="G20" s="1647">
        <v>65</v>
      </c>
      <c r="H20" s="1647">
        <v>90</v>
      </c>
      <c r="I20" s="1647">
        <v>120</v>
      </c>
      <c r="J20" s="1647">
        <v>125</v>
      </c>
      <c r="K20" s="1647">
        <v>125</v>
      </c>
      <c r="L20" s="1647">
        <v>120</v>
      </c>
      <c r="M20" s="1647">
        <v>160</v>
      </c>
      <c r="N20" s="1647">
        <v>165</v>
      </c>
      <c r="O20" s="1848">
        <v>155</v>
      </c>
    </row>
    <row r="21" spans="1:15" x14ac:dyDescent="0.25">
      <c r="A21" s="3765"/>
      <c r="B21" s="1647"/>
      <c r="C21" s="1647" t="s">
        <v>150</v>
      </c>
      <c r="D21" s="1646">
        <v>0.13782300920631183</v>
      </c>
      <c r="E21" s="1646">
        <v>0.16741404338179572</v>
      </c>
      <c r="F21" s="1646">
        <v>0.23137501968813989</v>
      </c>
      <c r="G21" s="1646">
        <v>0.24641513650415289</v>
      </c>
      <c r="H21" s="1646">
        <v>0.32824074074074072</v>
      </c>
      <c r="I21" s="1646">
        <v>0.29364094327224943</v>
      </c>
      <c r="J21" s="1646">
        <v>0.33071053886504531</v>
      </c>
      <c r="K21" s="1646">
        <v>0.3297316138027187</v>
      </c>
      <c r="L21" s="1646">
        <v>0.32801578817531457</v>
      </c>
      <c r="M21" s="1646">
        <v>0.39488003957457335</v>
      </c>
      <c r="N21" s="1646">
        <v>0.33646309432713578</v>
      </c>
      <c r="O21" s="1847">
        <v>0.33982683982683981</v>
      </c>
    </row>
    <row r="22" spans="1:15" x14ac:dyDescent="0.25">
      <c r="A22" s="3765"/>
      <c r="B22" s="1649" t="s">
        <v>1040</v>
      </c>
      <c r="C22" s="1649" t="s">
        <v>151</v>
      </c>
      <c r="D22" s="1649">
        <v>20</v>
      </c>
      <c r="E22" s="1649">
        <v>15</v>
      </c>
      <c r="F22" s="1649">
        <v>45</v>
      </c>
      <c r="G22" s="1649">
        <v>40</v>
      </c>
      <c r="H22" s="1649">
        <v>45</v>
      </c>
      <c r="I22" s="1649">
        <v>55</v>
      </c>
      <c r="J22" s="1649">
        <v>60</v>
      </c>
      <c r="K22" s="1649">
        <v>55</v>
      </c>
      <c r="L22" s="1649">
        <v>55</v>
      </c>
      <c r="M22" s="1649">
        <v>80</v>
      </c>
      <c r="N22" s="1649">
        <v>85</v>
      </c>
      <c r="O22" s="1849">
        <v>85</v>
      </c>
    </row>
    <row r="23" spans="1:15" x14ac:dyDescent="0.25">
      <c r="A23" s="3765"/>
      <c r="B23" s="1649"/>
      <c r="C23" s="1649" t="s">
        <v>150</v>
      </c>
      <c r="D23" s="1651">
        <v>9.553639930362412E-2</v>
      </c>
      <c r="E23" s="1651">
        <v>7.7727940705288837E-2</v>
      </c>
      <c r="F23" s="1651">
        <v>0.13794298314695227</v>
      </c>
      <c r="G23" s="1651">
        <v>0.15393496964505199</v>
      </c>
      <c r="H23" s="1651">
        <v>0.15434472934472934</v>
      </c>
      <c r="I23" s="1651">
        <v>0.1358691684310433</v>
      </c>
      <c r="J23" s="1651">
        <v>0.16028188417315742</v>
      </c>
      <c r="K23" s="1651">
        <v>0.14923452288387806</v>
      </c>
      <c r="L23" s="1651">
        <v>0.15349614889126442</v>
      </c>
      <c r="M23" s="1651">
        <v>0.20158298293346524</v>
      </c>
      <c r="N23" s="1651">
        <v>0.1730606167145782</v>
      </c>
      <c r="O23" s="1850">
        <v>0.18614718614718614</v>
      </c>
    </row>
    <row r="24" spans="1:15" x14ac:dyDescent="0.25">
      <c r="A24" s="3765"/>
      <c r="B24" s="1649" t="s">
        <v>1039</v>
      </c>
      <c r="C24" s="1649" t="s">
        <v>151</v>
      </c>
      <c r="D24" s="1649">
        <v>5</v>
      </c>
      <c r="E24" s="1649">
        <v>15</v>
      </c>
      <c r="F24" s="1649">
        <v>10</v>
      </c>
      <c r="G24" s="1649">
        <v>15</v>
      </c>
      <c r="H24" s="1649">
        <v>35</v>
      </c>
      <c r="I24" s="1649">
        <v>40</v>
      </c>
      <c r="J24" s="1649">
        <v>50</v>
      </c>
      <c r="K24" s="1649">
        <v>40</v>
      </c>
      <c r="L24" s="1649">
        <v>35</v>
      </c>
      <c r="M24" s="1649">
        <v>40</v>
      </c>
      <c r="N24" s="1649">
        <v>50</v>
      </c>
      <c r="O24" s="1849">
        <v>35</v>
      </c>
    </row>
    <row r="25" spans="1:15" x14ac:dyDescent="0.25">
      <c r="A25" s="3765"/>
      <c r="B25" s="1649"/>
      <c r="C25" s="1649" t="s">
        <v>150</v>
      </c>
      <c r="D25" s="1651">
        <v>1.879404884563898E-2</v>
      </c>
      <c r="E25" s="1651">
        <v>7.1748882141205492E-2</v>
      </c>
      <c r="F25" s="1651">
        <v>2.939045518979367E-2</v>
      </c>
      <c r="G25" s="1651">
        <v>5.7730269283772215E-2</v>
      </c>
      <c r="H25" s="1651">
        <v>0.11752136752136752</v>
      </c>
      <c r="I25" s="1651">
        <v>9.6931201479642751E-2</v>
      </c>
      <c r="J25" s="1651">
        <v>0.1280400572246066</v>
      </c>
      <c r="K25" s="1651">
        <v>0.11392337185296404</v>
      </c>
      <c r="L25" s="1651">
        <v>8.954855686210017E-2</v>
      </c>
      <c r="M25" s="1651">
        <v>0.10138511006678208</v>
      </c>
      <c r="N25" s="1651">
        <v>0.10446094347817096</v>
      </c>
      <c r="O25" s="1850">
        <v>8.0086580086580081E-2</v>
      </c>
    </row>
    <row r="26" spans="1:15" x14ac:dyDescent="0.25">
      <c r="A26" s="3765"/>
      <c r="B26" s="1649" t="s">
        <v>1041</v>
      </c>
      <c r="C26" s="1649" t="s">
        <v>151</v>
      </c>
      <c r="D26" s="1649">
        <v>5</v>
      </c>
      <c r="E26" s="1649">
        <v>0</v>
      </c>
      <c r="F26" s="1649">
        <v>15</v>
      </c>
      <c r="G26" s="1649">
        <v>0</v>
      </c>
      <c r="H26" s="1649">
        <v>10</v>
      </c>
      <c r="I26" s="1649">
        <v>15</v>
      </c>
      <c r="J26" s="1649">
        <v>10</v>
      </c>
      <c r="K26" s="1649">
        <v>15</v>
      </c>
      <c r="L26" s="1649">
        <v>15</v>
      </c>
      <c r="M26" s="1649">
        <v>20</v>
      </c>
      <c r="N26" s="1649">
        <v>20</v>
      </c>
      <c r="O26" s="1849">
        <v>15</v>
      </c>
    </row>
    <row r="27" spans="1:15" x14ac:dyDescent="0.25">
      <c r="A27" s="3765"/>
      <c r="B27" s="1649"/>
      <c r="C27" s="1649" t="s">
        <v>150</v>
      </c>
      <c r="D27" s="1651">
        <v>1.4095536634229236E-2</v>
      </c>
      <c r="E27" s="1651">
        <v>4.4843051338253432E-3</v>
      </c>
      <c r="F27" s="1651">
        <v>4.4101433296582143E-2</v>
      </c>
      <c r="G27" s="1651">
        <v>6.8158963089873011E-3</v>
      </c>
      <c r="H27" s="1651">
        <v>2.6709401709401708E-2</v>
      </c>
      <c r="I27" s="1651">
        <v>3.1637098148012952E-2</v>
      </c>
      <c r="J27" s="1651">
        <v>2.1194298733640652E-2</v>
      </c>
      <c r="K27" s="1651">
        <v>3.7080730353647749E-2</v>
      </c>
      <c r="L27" s="1651">
        <v>4.3856042540361267E-2</v>
      </c>
      <c r="M27" s="1651">
        <v>5.233737323769478E-2</v>
      </c>
      <c r="N27" s="1651">
        <v>3.8942775008789524E-2</v>
      </c>
      <c r="O27" s="1850">
        <v>3.2467532467532464E-2</v>
      </c>
    </row>
    <row r="28" spans="1:15" x14ac:dyDescent="0.25">
      <c r="A28" s="3765"/>
      <c r="B28" s="1649" t="s">
        <v>1042</v>
      </c>
      <c r="C28" s="1649" t="s">
        <v>151</v>
      </c>
      <c r="D28" s="1649">
        <v>0</v>
      </c>
      <c r="E28" s="1649">
        <v>5</v>
      </c>
      <c r="F28" s="1649">
        <v>5</v>
      </c>
      <c r="G28" s="1649">
        <v>10</v>
      </c>
      <c r="H28" s="1649">
        <v>10</v>
      </c>
      <c r="I28" s="1649">
        <v>10</v>
      </c>
      <c r="J28" s="1649">
        <v>10</v>
      </c>
      <c r="K28" s="1649">
        <v>10</v>
      </c>
      <c r="L28" s="1649">
        <v>15</v>
      </c>
      <c r="M28" s="1649">
        <v>15</v>
      </c>
      <c r="N28" s="1649">
        <v>10</v>
      </c>
      <c r="O28" s="1849">
        <v>20</v>
      </c>
    </row>
    <row r="29" spans="1:15" x14ac:dyDescent="0.25">
      <c r="A29" s="3765"/>
      <c r="B29" s="1649"/>
      <c r="C29" s="1649" t="s">
        <v>150</v>
      </c>
      <c r="D29" s="1651">
        <v>9.3970244228194898E-3</v>
      </c>
      <c r="E29" s="1651">
        <v>1.3452915401476029E-2</v>
      </c>
      <c r="F29" s="1651">
        <v>1.9940148054811781E-2</v>
      </c>
      <c r="G29" s="1651">
        <v>2.7934001266341397E-2</v>
      </c>
      <c r="H29" s="1651">
        <v>2.9665242165242165E-2</v>
      </c>
      <c r="I29" s="1651">
        <v>2.9203475213550413E-2</v>
      </c>
      <c r="J29" s="1651">
        <v>2.1194298733640652E-2</v>
      </c>
      <c r="K29" s="1651">
        <v>2.9492988712228867E-2</v>
      </c>
      <c r="L29" s="1651">
        <v>4.111503988158869E-2</v>
      </c>
      <c r="M29" s="1651">
        <v>3.9574573336631211E-2</v>
      </c>
      <c r="N29" s="1651">
        <v>1.9998759125597169E-2</v>
      </c>
      <c r="O29" s="1850">
        <v>4.1125541125541128E-2</v>
      </c>
    </row>
    <row r="30" spans="1:15" s="1854" customFormat="1" ht="30" x14ac:dyDescent="0.25">
      <c r="A30" s="1851" t="s">
        <v>1168</v>
      </c>
      <c r="B30" s="1852"/>
      <c r="C30" s="1839" t="s">
        <v>151</v>
      </c>
      <c r="D30" s="1856">
        <v>810</v>
      </c>
      <c r="E30" s="1856">
        <v>900</v>
      </c>
      <c r="F30" s="1856">
        <v>1125</v>
      </c>
      <c r="G30" s="1856">
        <v>1200</v>
      </c>
      <c r="H30" s="1856">
        <v>1665</v>
      </c>
      <c r="I30" s="1856">
        <v>1930</v>
      </c>
      <c r="J30" s="1856">
        <v>1995</v>
      </c>
      <c r="K30" s="1856">
        <v>1750</v>
      </c>
      <c r="L30" s="1856">
        <v>1825</v>
      </c>
      <c r="M30" s="1856">
        <v>1905</v>
      </c>
      <c r="N30" s="1856">
        <v>2105</v>
      </c>
      <c r="O30" s="1853">
        <v>2095</v>
      </c>
    </row>
    <row r="31" spans="1:15" x14ac:dyDescent="0.25">
      <c r="A31" s="1652"/>
      <c r="B31" s="194"/>
      <c r="C31" s="1653"/>
      <c r="D31" s="1655"/>
      <c r="E31" s="1655"/>
      <c r="F31" s="1655"/>
      <c r="G31" s="1655"/>
      <c r="H31" s="1655"/>
      <c r="I31" s="1655"/>
      <c r="J31" s="1655"/>
      <c r="K31" s="1655"/>
      <c r="L31" s="1655"/>
      <c r="M31" s="1655"/>
      <c r="N31" s="1655"/>
    </row>
    <row r="32" spans="1:15" x14ac:dyDescent="0.25">
      <c r="A32" s="1636" t="s">
        <v>1131</v>
      </c>
    </row>
    <row r="33" spans="1:5" x14ac:dyDescent="0.25">
      <c r="A33" s="1064" t="s">
        <v>1000</v>
      </c>
    </row>
    <row r="34" spans="1:5" x14ac:dyDescent="0.25">
      <c r="A34" s="447" t="s">
        <v>1001</v>
      </c>
    </row>
    <row r="35" spans="1:5" x14ac:dyDescent="0.25">
      <c r="A35"/>
    </row>
    <row r="36" spans="1:5" x14ac:dyDescent="0.25">
      <c r="A36" s="697" t="s">
        <v>135</v>
      </c>
    </row>
    <row r="37" spans="1:5" x14ac:dyDescent="0.25">
      <c r="A37" s="23"/>
      <c r="D37" s="1855"/>
      <c r="E37" s="1855"/>
    </row>
  </sheetData>
  <mergeCells count="4">
    <mergeCell ref="A4:A7"/>
    <mergeCell ref="A8:A13"/>
    <mergeCell ref="A14:A17"/>
    <mergeCell ref="A18:A29"/>
  </mergeCells>
  <hyperlinks>
    <hyperlink ref="A35" location="Index!A1" display="Back to index" xr:uid="{345B231E-8B82-428D-B392-79DCEEA2BC7E}"/>
    <hyperlink ref="A36" location="Index!A1" display="Back to index" xr:uid="{72E2623E-776D-4DAE-8AA5-33F0D2CF38A8}"/>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C1BF-C317-47F2-9DFE-14EDA29B6260}">
  <dimension ref="A1:O37"/>
  <sheetViews>
    <sheetView showGridLines="0" zoomScaleNormal="100" workbookViewId="0">
      <selection activeCell="A36" sqref="A36"/>
    </sheetView>
  </sheetViews>
  <sheetFormatPr defaultColWidth="12.140625" defaultRowHeight="15" x14ac:dyDescent="0.25"/>
  <cols>
    <col min="1" max="1" width="31.85546875" style="364" customWidth="1"/>
    <col min="2" max="2" width="10.85546875" customWidth="1"/>
    <col min="3" max="3" width="4.85546875" customWidth="1"/>
    <col min="4" max="15" width="10.85546875" customWidth="1"/>
  </cols>
  <sheetData>
    <row r="1" spans="1:15" s="23" customFormat="1" x14ac:dyDescent="0.25">
      <c r="A1" s="1858" t="s">
        <v>1169</v>
      </c>
    </row>
    <row r="2" spans="1:15" s="23" customFormat="1" x14ac:dyDescent="0.25">
      <c r="A2" s="1842"/>
    </row>
    <row r="3" spans="1:15" s="23" customFormat="1"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s="23" customFormat="1" x14ac:dyDescent="0.25">
      <c r="A4" s="3763" t="s">
        <v>1124</v>
      </c>
      <c r="B4" s="1642" t="s">
        <v>1021</v>
      </c>
      <c r="C4" s="400" t="s">
        <v>151</v>
      </c>
      <c r="D4" s="1656">
        <v>205</v>
      </c>
      <c r="E4" s="1656">
        <v>185</v>
      </c>
      <c r="F4" s="1656">
        <v>210</v>
      </c>
      <c r="G4" s="1656">
        <v>280</v>
      </c>
      <c r="H4" s="1656">
        <v>320</v>
      </c>
      <c r="I4" s="1656">
        <v>565</v>
      </c>
      <c r="J4" s="1656">
        <v>595</v>
      </c>
      <c r="K4" s="1656">
        <v>515</v>
      </c>
      <c r="L4" s="1656">
        <v>520</v>
      </c>
      <c r="M4" s="1656">
        <v>725</v>
      </c>
      <c r="N4" s="1656">
        <v>815</v>
      </c>
      <c r="O4" s="1844">
        <v>860</v>
      </c>
    </row>
    <row r="5" spans="1:15" s="23" customFormat="1" x14ac:dyDescent="0.25">
      <c r="A5" s="3763"/>
      <c r="B5" s="1642"/>
      <c r="C5" s="400" t="s">
        <v>150</v>
      </c>
      <c r="D5" s="509">
        <v>0.66185897435897434</v>
      </c>
      <c r="E5" s="509">
        <v>0.78285312109214678</v>
      </c>
      <c r="F5" s="509">
        <v>0.71186440677966101</v>
      </c>
      <c r="G5" s="509">
        <v>0.72757509614385196</v>
      </c>
      <c r="H5" s="509">
        <v>0.6862955032119914</v>
      </c>
      <c r="I5" s="509">
        <v>0.77513916691803553</v>
      </c>
      <c r="J5" s="509">
        <v>0.78172255095332022</v>
      </c>
      <c r="K5" s="509">
        <v>0.79431159866880319</v>
      </c>
      <c r="L5" s="509">
        <v>0.69112890397157856</v>
      </c>
      <c r="M5" s="509">
        <v>0.91533776441153425</v>
      </c>
      <c r="N5" s="509">
        <v>0.87235360721228827</v>
      </c>
      <c r="O5" s="1845">
        <v>0.87018255578093306</v>
      </c>
    </row>
    <row r="6" spans="1:15" s="23" customFormat="1" x14ac:dyDescent="0.25">
      <c r="A6" s="3763"/>
      <c r="B6" s="1642" t="s">
        <v>1019</v>
      </c>
      <c r="C6" s="400" t="s">
        <v>151</v>
      </c>
      <c r="D6" s="1656">
        <v>105</v>
      </c>
      <c r="E6" s="1656">
        <v>50</v>
      </c>
      <c r="F6" s="1656">
        <v>85</v>
      </c>
      <c r="G6" s="1656">
        <v>105</v>
      </c>
      <c r="H6" s="1656">
        <v>145</v>
      </c>
      <c r="I6" s="1656">
        <v>165</v>
      </c>
      <c r="J6" s="1656">
        <v>165</v>
      </c>
      <c r="K6" s="1656">
        <v>135</v>
      </c>
      <c r="L6" s="1656">
        <v>235</v>
      </c>
      <c r="M6" s="1656">
        <v>65</v>
      </c>
      <c r="N6" s="1656">
        <v>120</v>
      </c>
      <c r="O6" s="1844">
        <v>130</v>
      </c>
    </row>
    <row r="7" spans="1:15" s="23" customFormat="1" x14ac:dyDescent="0.25">
      <c r="A7" s="3763"/>
      <c r="B7" s="1642"/>
      <c r="C7" s="400" t="s">
        <v>150</v>
      </c>
      <c r="D7" s="509">
        <v>0.33814102564102566</v>
      </c>
      <c r="E7" s="509">
        <v>0.21714687890785325</v>
      </c>
      <c r="F7" s="509">
        <v>0.28813559322033899</v>
      </c>
      <c r="G7" s="509">
        <v>0.27242490385614798</v>
      </c>
      <c r="H7" s="509">
        <v>0.31370449678800855</v>
      </c>
      <c r="I7" s="509">
        <v>0.2248608330819645</v>
      </c>
      <c r="J7" s="509">
        <v>0.21827744904667981</v>
      </c>
      <c r="K7" s="509">
        <v>0.20568840133119687</v>
      </c>
      <c r="L7" s="509">
        <v>0.30887109602842144</v>
      </c>
      <c r="M7" s="509">
        <v>8.4662235588465723E-2</v>
      </c>
      <c r="N7" s="509">
        <v>0.12764639278771175</v>
      </c>
      <c r="O7" s="1845">
        <v>0.12981744421906694</v>
      </c>
    </row>
    <row r="8" spans="1:15" s="23" customFormat="1" x14ac:dyDescent="0.25">
      <c r="A8" s="3764" t="s">
        <v>1061</v>
      </c>
      <c r="B8" s="1644" t="s">
        <v>318</v>
      </c>
      <c r="C8" s="1644" t="s">
        <v>151</v>
      </c>
      <c r="D8" s="1644">
        <v>150</v>
      </c>
      <c r="E8" s="1644">
        <v>110</v>
      </c>
      <c r="F8" s="1644">
        <v>120</v>
      </c>
      <c r="G8" s="1644">
        <v>140</v>
      </c>
      <c r="H8" s="1644">
        <v>135</v>
      </c>
      <c r="I8" s="1644">
        <v>185</v>
      </c>
      <c r="J8" s="1644">
        <v>220</v>
      </c>
      <c r="K8" s="1644">
        <v>130</v>
      </c>
      <c r="L8" s="1644">
        <v>165</v>
      </c>
      <c r="M8" s="1644">
        <v>165</v>
      </c>
      <c r="N8" s="1644">
        <v>230</v>
      </c>
      <c r="O8" s="1846">
        <v>300</v>
      </c>
    </row>
    <row r="9" spans="1:15" s="23" customFormat="1" x14ac:dyDescent="0.25">
      <c r="A9" s="3764"/>
      <c r="B9" s="1644"/>
      <c r="C9" s="1644" t="s">
        <v>150</v>
      </c>
      <c r="D9" s="1646">
        <v>0.47596153846153844</v>
      </c>
      <c r="E9" s="1646">
        <v>0.46310611280691816</v>
      </c>
      <c r="F9" s="1646">
        <v>0.4</v>
      </c>
      <c r="G9" s="1646">
        <v>0.35947406714478741</v>
      </c>
      <c r="H9" s="1646">
        <v>0.29229122055674517</v>
      </c>
      <c r="I9" s="1646">
        <v>0.25686236871692214</v>
      </c>
      <c r="J9" s="1646">
        <v>0.28994082840236685</v>
      </c>
      <c r="K9" s="1646">
        <v>0.19927893504252434</v>
      </c>
      <c r="L9" s="1646">
        <v>0.21674001802852749</v>
      </c>
      <c r="M9" s="1646">
        <v>0.21039197351462002</v>
      </c>
      <c r="N9" s="1646">
        <v>0.24407699374051997</v>
      </c>
      <c r="O9" s="1847">
        <v>0.30324543610547666</v>
      </c>
    </row>
    <row r="10" spans="1:15" s="23" customFormat="1" x14ac:dyDescent="0.25">
      <c r="A10" s="3764"/>
      <c r="B10" s="1644" t="s">
        <v>1065</v>
      </c>
      <c r="C10" s="1644" t="s">
        <v>151</v>
      </c>
      <c r="D10" s="1644">
        <v>80</v>
      </c>
      <c r="E10" s="1644">
        <v>80</v>
      </c>
      <c r="F10" s="1644">
        <v>85</v>
      </c>
      <c r="G10" s="1644">
        <v>110</v>
      </c>
      <c r="H10" s="1644">
        <v>130</v>
      </c>
      <c r="I10" s="1644">
        <v>225</v>
      </c>
      <c r="J10" s="1644">
        <v>205</v>
      </c>
      <c r="K10" s="1644">
        <v>225</v>
      </c>
      <c r="L10" s="1644">
        <v>235</v>
      </c>
      <c r="M10" s="1644">
        <v>270</v>
      </c>
      <c r="N10" s="1644">
        <v>315</v>
      </c>
      <c r="O10" s="1846">
        <v>325</v>
      </c>
    </row>
    <row r="11" spans="1:15" s="23" customFormat="1" x14ac:dyDescent="0.25">
      <c r="A11" s="3764"/>
      <c r="B11" s="1644"/>
      <c r="C11" s="1644" t="s">
        <v>150</v>
      </c>
      <c r="D11" s="1646">
        <v>0.25641025641025639</v>
      </c>
      <c r="E11" s="1646">
        <v>0.34574842855231003</v>
      </c>
      <c r="F11" s="1646">
        <v>0.28135593220338984</v>
      </c>
      <c r="G11" s="1646">
        <v>0.28193534975574264</v>
      </c>
      <c r="H11" s="1646">
        <v>0.2773019271948608</v>
      </c>
      <c r="I11" s="1646">
        <v>0.30575588888584199</v>
      </c>
      <c r="J11" s="1646">
        <v>0.26890203813280739</v>
      </c>
      <c r="K11" s="1646">
        <v>0.34974731911746576</v>
      </c>
      <c r="L11" s="1646">
        <v>0.31218516358237447</v>
      </c>
      <c r="M11" s="1646">
        <v>0.33824458540776869</v>
      </c>
      <c r="N11" s="1646">
        <v>0.3386100963489927</v>
      </c>
      <c r="O11" s="1847">
        <v>0.32758620689655171</v>
      </c>
    </row>
    <row r="12" spans="1:15" s="23" customFormat="1" x14ac:dyDescent="0.25">
      <c r="A12" s="3764"/>
      <c r="B12" s="1644" t="s">
        <v>1066</v>
      </c>
      <c r="C12" s="1644" t="s">
        <v>151</v>
      </c>
      <c r="D12" s="1644">
        <v>85</v>
      </c>
      <c r="E12" s="1644">
        <v>45</v>
      </c>
      <c r="F12" s="1644">
        <v>95</v>
      </c>
      <c r="G12" s="1644">
        <v>140</v>
      </c>
      <c r="H12" s="1644">
        <v>200</v>
      </c>
      <c r="I12" s="1644">
        <v>320</v>
      </c>
      <c r="J12" s="1644">
        <v>335</v>
      </c>
      <c r="K12" s="1644">
        <v>295</v>
      </c>
      <c r="L12" s="1644">
        <v>355</v>
      </c>
      <c r="M12" s="1644">
        <v>355</v>
      </c>
      <c r="N12" s="1644">
        <v>390</v>
      </c>
      <c r="O12" s="1846">
        <v>365</v>
      </c>
    </row>
    <row r="13" spans="1:15" s="23" customFormat="1" x14ac:dyDescent="0.25">
      <c r="A13" s="3764"/>
      <c r="B13" s="1644"/>
      <c r="C13" s="1644" t="s">
        <v>150</v>
      </c>
      <c r="D13" s="1646">
        <v>0.26762820512820512</v>
      </c>
      <c r="E13" s="1646">
        <v>0.19114545864077184</v>
      </c>
      <c r="F13" s="1646">
        <v>0.31864406779661014</v>
      </c>
      <c r="G13" s="1646">
        <v>0.3585905830994699</v>
      </c>
      <c r="H13" s="1646">
        <v>0.43040685224839398</v>
      </c>
      <c r="I13" s="1646">
        <v>0.43738174239723582</v>
      </c>
      <c r="J13" s="1646">
        <v>0.44115713346482577</v>
      </c>
      <c r="K13" s="1646">
        <v>0.45097374584000988</v>
      </c>
      <c r="L13" s="1646">
        <v>0.47107481838909804</v>
      </c>
      <c r="M13" s="1646">
        <v>0.45136344107761123</v>
      </c>
      <c r="N13" s="1646">
        <v>0.41731290991048725</v>
      </c>
      <c r="O13" s="1847">
        <v>0.36916835699797163</v>
      </c>
    </row>
    <row r="14" spans="1:15" s="23" customFormat="1" x14ac:dyDescent="0.25">
      <c r="A14" s="3763" t="s">
        <v>1062</v>
      </c>
      <c r="B14" s="1642" t="s">
        <v>441</v>
      </c>
      <c r="C14" s="400" t="s">
        <v>151</v>
      </c>
      <c r="D14" s="1656">
        <v>50</v>
      </c>
      <c r="E14" s="1656">
        <v>35</v>
      </c>
      <c r="F14" s="1656">
        <v>30</v>
      </c>
      <c r="G14" s="1656">
        <v>40</v>
      </c>
      <c r="H14" s="1656">
        <v>55</v>
      </c>
      <c r="I14" s="1656">
        <v>110</v>
      </c>
      <c r="J14" s="1656">
        <v>95</v>
      </c>
      <c r="K14" s="1656">
        <v>80</v>
      </c>
      <c r="L14" s="1656">
        <v>110</v>
      </c>
      <c r="M14" s="1656">
        <v>125</v>
      </c>
      <c r="N14" s="1656">
        <v>145</v>
      </c>
      <c r="O14" s="1844">
        <v>140</v>
      </c>
    </row>
    <row r="15" spans="1:15" s="23" customFormat="1" x14ac:dyDescent="0.25">
      <c r="A15" s="3763"/>
      <c r="B15" s="1642"/>
      <c r="C15" s="400" t="s">
        <v>150</v>
      </c>
      <c r="D15" s="509">
        <v>0.15865384615384615</v>
      </c>
      <c r="E15" s="509">
        <v>0.15600843727360331</v>
      </c>
      <c r="F15" s="509">
        <v>0.1</v>
      </c>
      <c r="G15" s="509">
        <v>0.11001974846689533</v>
      </c>
      <c r="H15" s="509">
        <v>0.11563169164882227</v>
      </c>
      <c r="I15" s="509">
        <v>0.1540296706611457</v>
      </c>
      <c r="J15" s="509">
        <v>0.12360289283366206</v>
      </c>
      <c r="K15" s="509">
        <v>0.12301244915567607</v>
      </c>
      <c r="L15" s="509">
        <v>0.14383053184156105</v>
      </c>
      <c r="M15" s="509">
        <v>0.15774975359498597</v>
      </c>
      <c r="N15" s="509">
        <v>0.15435065906129161</v>
      </c>
      <c r="O15" s="1845">
        <v>0.14504596527068436</v>
      </c>
    </row>
    <row r="16" spans="1:15" s="23" customFormat="1" x14ac:dyDescent="0.25">
      <c r="A16" s="3763"/>
      <c r="B16" s="1642" t="s">
        <v>440</v>
      </c>
      <c r="C16" s="400" t="s">
        <v>151</v>
      </c>
      <c r="D16" s="1656">
        <v>265</v>
      </c>
      <c r="E16" s="1656">
        <v>200</v>
      </c>
      <c r="F16" s="1656">
        <v>265</v>
      </c>
      <c r="G16" s="1656">
        <v>345</v>
      </c>
      <c r="H16" s="1656">
        <v>415</v>
      </c>
      <c r="I16" s="1656">
        <v>615</v>
      </c>
      <c r="J16" s="1656">
        <v>665</v>
      </c>
      <c r="K16" s="1656">
        <v>570</v>
      </c>
      <c r="L16" s="1656">
        <v>645</v>
      </c>
      <c r="M16" s="1656">
        <v>665</v>
      </c>
      <c r="N16" s="1656">
        <v>790</v>
      </c>
      <c r="O16" s="1844">
        <v>835</v>
      </c>
    </row>
    <row r="17" spans="1:15" s="23" customFormat="1" x14ac:dyDescent="0.25">
      <c r="A17" s="3763"/>
      <c r="B17" s="1642"/>
      <c r="C17" s="400" t="s">
        <v>150</v>
      </c>
      <c r="D17" s="509">
        <v>0.84134615384615385</v>
      </c>
      <c r="E17" s="509">
        <v>0.84399156272639664</v>
      </c>
      <c r="F17" s="509">
        <v>0.9</v>
      </c>
      <c r="G17" s="509">
        <v>0.88998025153310456</v>
      </c>
      <c r="H17" s="509">
        <v>0.88436830835117775</v>
      </c>
      <c r="I17" s="509">
        <v>0.8459703293388543</v>
      </c>
      <c r="J17" s="509">
        <v>0.8763971071663379</v>
      </c>
      <c r="K17" s="509">
        <v>0.87698755084432389</v>
      </c>
      <c r="L17" s="509">
        <v>0.85616946815843897</v>
      </c>
      <c r="M17" s="509">
        <v>0.842250246405014</v>
      </c>
      <c r="N17" s="509">
        <v>0.84564934093870836</v>
      </c>
      <c r="O17" s="1845">
        <v>0.85495403472931564</v>
      </c>
    </row>
    <row r="18" spans="1:15" s="23" customFormat="1" x14ac:dyDescent="0.25">
      <c r="A18" s="3765" t="s">
        <v>1063</v>
      </c>
      <c r="B18" s="1647" t="s">
        <v>400</v>
      </c>
      <c r="C18" s="1647" t="s">
        <v>151</v>
      </c>
      <c r="D18" s="1647">
        <v>125</v>
      </c>
      <c r="E18" s="1647">
        <v>90</v>
      </c>
      <c r="F18" s="1647">
        <v>85</v>
      </c>
      <c r="G18" s="1647">
        <v>90</v>
      </c>
      <c r="H18" s="1647">
        <v>110</v>
      </c>
      <c r="I18" s="1647">
        <v>125</v>
      </c>
      <c r="J18" s="1647">
        <v>135</v>
      </c>
      <c r="K18" s="1647">
        <v>85</v>
      </c>
      <c r="L18" s="1647">
        <v>125</v>
      </c>
      <c r="M18" s="1647">
        <v>110</v>
      </c>
      <c r="N18" s="1647">
        <v>155</v>
      </c>
      <c r="O18" s="1848">
        <v>200</v>
      </c>
    </row>
    <row r="19" spans="1:15" s="23" customFormat="1" x14ac:dyDescent="0.25">
      <c r="A19" s="3765"/>
      <c r="B19" s="1647"/>
      <c r="C19" s="1647" t="s">
        <v>150</v>
      </c>
      <c r="D19" s="1646">
        <v>0.87234042553191493</v>
      </c>
      <c r="E19" s="1646">
        <v>0.8330757289977041</v>
      </c>
      <c r="F19" s="1646">
        <v>0.7990654205607477</v>
      </c>
      <c r="G19" s="1646">
        <v>0.73400351045157175</v>
      </c>
      <c r="H19" s="1646">
        <v>0.85658914728682167</v>
      </c>
      <c r="I19" s="1646">
        <v>0.7056184815520915</v>
      </c>
      <c r="J19" s="1646">
        <v>0.7098445595854922</v>
      </c>
      <c r="K19" s="1646">
        <v>0.68163265306122445</v>
      </c>
      <c r="L19" s="1646">
        <v>0.81395348837209303</v>
      </c>
      <c r="M19" s="1646">
        <v>0.68292682926829273</v>
      </c>
      <c r="N19" s="1646">
        <v>0.7029478458049887</v>
      </c>
      <c r="O19" s="1847">
        <v>0.70279720279720281</v>
      </c>
    </row>
    <row r="20" spans="1:15" s="23" customFormat="1" x14ac:dyDescent="0.25">
      <c r="A20" s="3765"/>
      <c r="B20" s="1647" t="s">
        <v>401</v>
      </c>
      <c r="C20" s="1647" t="s">
        <v>151</v>
      </c>
      <c r="D20" s="1647">
        <v>20</v>
      </c>
      <c r="E20" s="1647">
        <v>20</v>
      </c>
      <c r="F20" s="1647">
        <v>20</v>
      </c>
      <c r="G20" s="1647">
        <v>35</v>
      </c>
      <c r="H20" s="1647">
        <v>20</v>
      </c>
      <c r="I20" s="1647">
        <v>55</v>
      </c>
      <c r="J20" s="1647">
        <v>55</v>
      </c>
      <c r="K20" s="1647">
        <v>40</v>
      </c>
      <c r="L20" s="1647">
        <v>30</v>
      </c>
      <c r="M20" s="1647">
        <v>50</v>
      </c>
      <c r="N20" s="1647">
        <v>65</v>
      </c>
      <c r="O20" s="1848">
        <v>85</v>
      </c>
    </row>
    <row r="21" spans="1:15" s="23" customFormat="1" x14ac:dyDescent="0.25">
      <c r="A21" s="3765"/>
      <c r="B21" s="1647"/>
      <c r="C21" s="1647" t="s">
        <v>150</v>
      </c>
      <c r="D21" s="1646">
        <v>0.1276595744680851</v>
      </c>
      <c r="E21" s="1646">
        <v>0.16692427100229587</v>
      </c>
      <c r="F21" s="1646">
        <v>0.20093457943925233</v>
      </c>
      <c r="G21" s="1646">
        <v>0.26599648954842831</v>
      </c>
      <c r="H21" s="1646">
        <v>0.1434108527131783</v>
      </c>
      <c r="I21" s="1646">
        <v>0.2943815184479085</v>
      </c>
      <c r="J21" s="1646">
        <v>0.29015544041450775</v>
      </c>
      <c r="K21" s="1646">
        <v>0.3183673469387755</v>
      </c>
      <c r="L21" s="1646">
        <v>0.18604651162790697</v>
      </c>
      <c r="M21" s="1646">
        <v>0.31707317073170732</v>
      </c>
      <c r="N21" s="1646">
        <v>0.29705215419501135</v>
      </c>
      <c r="O21" s="1847">
        <v>0.29720279720279719</v>
      </c>
    </row>
    <row r="22" spans="1:15" s="23" customFormat="1" x14ac:dyDescent="0.25">
      <c r="A22" s="3765"/>
      <c r="B22" s="1649" t="s">
        <v>1040</v>
      </c>
      <c r="C22" s="1649" t="s">
        <v>151</v>
      </c>
      <c r="D22" s="1649">
        <v>10</v>
      </c>
      <c r="E22" s="1649">
        <v>15</v>
      </c>
      <c r="F22" s="1649">
        <v>15</v>
      </c>
      <c r="G22" s="1649">
        <v>20</v>
      </c>
      <c r="H22" s="1649">
        <v>10</v>
      </c>
      <c r="I22" s="1649">
        <v>35</v>
      </c>
      <c r="J22" s="1649">
        <v>35</v>
      </c>
      <c r="K22" s="1649">
        <v>30</v>
      </c>
      <c r="L22" s="1649">
        <v>15</v>
      </c>
      <c r="M22" s="1649">
        <v>35</v>
      </c>
      <c r="N22" s="1649">
        <v>45</v>
      </c>
      <c r="O22" s="1849">
        <v>50</v>
      </c>
    </row>
    <row r="23" spans="1:15" s="23" customFormat="1" x14ac:dyDescent="0.25">
      <c r="A23" s="3765"/>
      <c r="B23" s="1649"/>
      <c r="C23" s="1649" t="s">
        <v>150</v>
      </c>
      <c r="D23" s="1651">
        <v>5.6737588652482268E-2</v>
      </c>
      <c r="E23" s="1651">
        <v>0.11591963264048324</v>
      </c>
      <c r="F23" s="1651">
        <v>0.13551401869158877</v>
      </c>
      <c r="G23" s="1651">
        <v>0.13962023296633158</v>
      </c>
      <c r="H23" s="1651">
        <v>7.7519379844961239E-2</v>
      </c>
      <c r="I23" s="1651">
        <v>0.2046652461590221</v>
      </c>
      <c r="J23" s="1651">
        <v>0.19170984455958548</v>
      </c>
      <c r="K23" s="1651">
        <v>0.22448979591836735</v>
      </c>
      <c r="L23" s="1651">
        <v>0.10631229235880399</v>
      </c>
      <c r="M23" s="1651">
        <v>0.20121951219512196</v>
      </c>
      <c r="N23" s="1651">
        <v>0.1927437641723356</v>
      </c>
      <c r="O23" s="1850">
        <v>0.17421602787456447</v>
      </c>
    </row>
    <row r="24" spans="1:15" s="23" customFormat="1" x14ac:dyDescent="0.25">
      <c r="A24" s="3765"/>
      <c r="B24" s="1649" t="s">
        <v>1039</v>
      </c>
      <c r="C24" s="1649" t="s">
        <v>151</v>
      </c>
      <c r="D24" s="1649">
        <v>10</v>
      </c>
      <c r="E24" s="1649">
        <v>0</v>
      </c>
      <c r="F24" s="1649">
        <v>5</v>
      </c>
      <c r="G24" s="1649">
        <v>5</v>
      </c>
      <c r="H24" s="1649">
        <v>5</v>
      </c>
      <c r="I24" s="1649">
        <v>10</v>
      </c>
      <c r="J24" s="1649">
        <v>10</v>
      </c>
      <c r="K24" s="1649">
        <v>5</v>
      </c>
      <c r="L24" s="1649">
        <v>5</v>
      </c>
      <c r="M24" s="1649">
        <v>10</v>
      </c>
      <c r="N24" s="1649">
        <v>10</v>
      </c>
      <c r="O24" s="1849">
        <v>20</v>
      </c>
    </row>
    <row r="25" spans="1:15" s="23" customFormat="1" x14ac:dyDescent="0.25">
      <c r="A25" s="3765"/>
      <c r="B25" s="1649"/>
      <c r="C25" s="1649" t="s">
        <v>150</v>
      </c>
      <c r="D25" s="1651">
        <v>5.6737588652482268E-2</v>
      </c>
      <c r="E25" s="1651">
        <v>9.2735706112386605E-3</v>
      </c>
      <c r="F25" s="1651">
        <v>3.7383177570093455E-2</v>
      </c>
      <c r="G25" s="1651">
        <v>5.5848093186532631E-2</v>
      </c>
      <c r="H25" s="1651">
        <v>2.3255813953488372E-2</v>
      </c>
      <c r="I25" s="1651">
        <v>5.6072670180554E-2</v>
      </c>
      <c r="J25" s="1651">
        <v>6.2176165803108807E-2</v>
      </c>
      <c r="K25" s="1651">
        <v>3.2653061224489799E-2</v>
      </c>
      <c r="L25" s="1651">
        <v>3.3222591362126248E-2</v>
      </c>
      <c r="M25" s="1651">
        <v>7.3170731707317069E-2</v>
      </c>
      <c r="N25" s="1651">
        <v>5.4421768707482991E-2</v>
      </c>
      <c r="O25" s="1850">
        <v>6.2717770034843204E-2</v>
      </c>
    </row>
    <row r="26" spans="1:15" s="23" customFormat="1" x14ac:dyDescent="0.25">
      <c r="A26" s="3765"/>
      <c r="B26" s="1649" t="s">
        <v>1041</v>
      </c>
      <c r="C26" s="1649" t="s">
        <v>151</v>
      </c>
      <c r="D26" s="1649">
        <v>0</v>
      </c>
      <c r="E26" s="1649">
        <v>0</v>
      </c>
      <c r="F26" s="1649">
        <v>0</v>
      </c>
      <c r="G26" s="1649">
        <v>5</v>
      </c>
      <c r="H26" s="1649">
        <v>5</v>
      </c>
      <c r="I26" s="1649">
        <v>5</v>
      </c>
      <c r="J26" s="1649">
        <v>5</v>
      </c>
      <c r="K26" s="1649">
        <v>5</v>
      </c>
      <c r="L26" s="1649">
        <v>5</v>
      </c>
      <c r="M26" s="1649">
        <v>5</v>
      </c>
      <c r="N26" s="1649">
        <v>10</v>
      </c>
      <c r="O26" s="1849">
        <v>10</v>
      </c>
    </row>
    <row r="27" spans="1:15" s="23" customFormat="1" x14ac:dyDescent="0.25">
      <c r="A27" s="3765"/>
      <c r="B27" s="1649"/>
      <c r="C27" s="1649" t="s">
        <v>150</v>
      </c>
      <c r="D27" s="1651">
        <v>1.4184397163120567E-2</v>
      </c>
      <c r="E27" s="1651">
        <v>9.2735706112386605E-3</v>
      </c>
      <c r="F27" s="1651">
        <v>1.8691588785046728E-2</v>
      </c>
      <c r="G27" s="1651">
        <v>4.2604116802297747E-2</v>
      </c>
      <c r="H27" s="1651">
        <v>3.4883720930232558E-2</v>
      </c>
      <c r="I27" s="1651">
        <v>2.24290680722216E-2</v>
      </c>
      <c r="J27" s="1651">
        <v>2.5906735751295335E-2</v>
      </c>
      <c r="K27" s="1651">
        <v>4.4897959183673466E-2</v>
      </c>
      <c r="L27" s="1651">
        <v>3.9867109634551492E-2</v>
      </c>
      <c r="M27" s="1651">
        <v>3.6585365853658534E-2</v>
      </c>
      <c r="N27" s="1651">
        <v>3.6281179138321996E-2</v>
      </c>
      <c r="O27" s="1850">
        <v>3.8327526132404179E-2</v>
      </c>
    </row>
    <row r="28" spans="1:15" s="23" customFormat="1" x14ac:dyDescent="0.25">
      <c r="A28" s="3765"/>
      <c r="B28" s="1649" t="s">
        <v>1042</v>
      </c>
      <c r="C28" s="1649" t="s">
        <v>151</v>
      </c>
      <c r="D28" s="1649">
        <v>0</v>
      </c>
      <c r="E28" s="1649">
        <v>5</v>
      </c>
      <c r="F28" s="1649">
        <v>0</v>
      </c>
      <c r="G28" s="1649">
        <v>5</v>
      </c>
      <c r="H28" s="1649">
        <v>0</v>
      </c>
      <c r="I28" s="1649">
        <v>0</v>
      </c>
      <c r="J28" s="1649">
        <v>0</v>
      </c>
      <c r="K28" s="1649">
        <v>0</v>
      </c>
      <c r="L28" s="1649">
        <v>0</v>
      </c>
      <c r="M28" s="1649">
        <v>0</v>
      </c>
      <c r="N28" s="1649">
        <v>5</v>
      </c>
      <c r="O28" s="1849">
        <v>5</v>
      </c>
    </row>
    <row r="29" spans="1:15" s="23" customFormat="1" x14ac:dyDescent="0.25">
      <c r="A29" s="3765"/>
      <c r="B29" s="1649"/>
      <c r="C29" s="1649" t="s">
        <v>150</v>
      </c>
      <c r="D29" s="1651">
        <v>0</v>
      </c>
      <c r="E29" s="1651">
        <v>3.2457497139335309E-2</v>
      </c>
      <c r="F29" s="1651">
        <v>9.3457943925233638E-3</v>
      </c>
      <c r="G29" s="1651">
        <v>2.7924046593266316E-2</v>
      </c>
      <c r="H29" s="1651">
        <v>7.7519379844961239E-3</v>
      </c>
      <c r="I29" s="1651">
        <v>1.12145340361108E-2</v>
      </c>
      <c r="J29" s="1651">
        <v>1.0362694300518135E-2</v>
      </c>
      <c r="K29" s="1651">
        <v>1.6326530612244899E-2</v>
      </c>
      <c r="L29" s="1651">
        <v>6.6445182724252493E-3</v>
      </c>
      <c r="M29" s="1651">
        <v>6.0975609756097563E-3</v>
      </c>
      <c r="N29" s="1651">
        <v>1.3605442176870748E-2</v>
      </c>
      <c r="O29" s="1850">
        <v>2.4390243902439025E-2</v>
      </c>
    </row>
    <row r="30" spans="1:15" s="1854" customFormat="1" ht="27.95" customHeight="1" x14ac:dyDescent="0.25">
      <c r="A30" s="1851" t="s">
        <v>1170</v>
      </c>
      <c r="B30" s="1852"/>
      <c r="C30" s="1839" t="s">
        <v>151</v>
      </c>
      <c r="D30" s="1856">
        <v>310</v>
      </c>
      <c r="E30" s="1856">
        <v>235</v>
      </c>
      <c r="F30" s="1856">
        <v>295</v>
      </c>
      <c r="G30" s="1856">
        <v>385</v>
      </c>
      <c r="H30" s="1856">
        <v>465</v>
      </c>
      <c r="I30" s="1856">
        <v>730</v>
      </c>
      <c r="J30" s="1856">
        <v>760</v>
      </c>
      <c r="K30" s="1856">
        <v>650</v>
      </c>
      <c r="L30" s="1856">
        <v>755</v>
      </c>
      <c r="M30" s="1856">
        <v>790</v>
      </c>
      <c r="N30" s="1856">
        <v>935</v>
      </c>
      <c r="O30" s="1853">
        <v>985</v>
      </c>
    </row>
    <row r="31" spans="1:15" s="23" customFormat="1" x14ac:dyDescent="0.25">
      <c r="A31" s="1652"/>
      <c r="B31" s="194"/>
      <c r="C31" s="1653"/>
      <c r="D31" s="1655"/>
      <c r="E31" s="1655"/>
      <c r="F31" s="1655"/>
      <c r="G31" s="1655"/>
      <c r="H31" s="1655"/>
      <c r="I31" s="1655"/>
      <c r="J31" s="1655"/>
      <c r="K31" s="1655"/>
      <c r="L31" s="1655"/>
      <c r="M31" s="1655"/>
      <c r="N31" s="1655"/>
    </row>
    <row r="32" spans="1:15" s="23" customFormat="1" x14ac:dyDescent="0.25">
      <c r="A32" s="1636" t="s">
        <v>1131</v>
      </c>
    </row>
    <row r="33" spans="1:2" s="23" customFormat="1" x14ac:dyDescent="0.25">
      <c r="A33" s="1064" t="s">
        <v>1000</v>
      </c>
    </row>
    <row r="34" spans="1:2" s="23" customFormat="1" x14ac:dyDescent="0.25">
      <c r="A34" s="447" t="s">
        <v>1001</v>
      </c>
    </row>
    <row r="35" spans="1:2" s="23" customFormat="1" x14ac:dyDescent="0.25">
      <c r="A35"/>
    </row>
    <row r="36" spans="1:2" s="23" customFormat="1" x14ac:dyDescent="0.25">
      <c r="A36" s="697" t="s">
        <v>135</v>
      </c>
      <c r="B36" s="199"/>
    </row>
    <row r="37" spans="1:2" x14ac:dyDescent="0.25">
      <c r="A37" s="23"/>
    </row>
  </sheetData>
  <mergeCells count="4">
    <mergeCell ref="A4:A7"/>
    <mergeCell ref="A8:A13"/>
    <mergeCell ref="A14:A17"/>
    <mergeCell ref="A18:A29"/>
  </mergeCells>
  <hyperlinks>
    <hyperlink ref="A35" location="Index!A1" display="Back to index" xr:uid="{AE08E3C8-7FF0-4942-AE4C-AF6C212B155C}"/>
    <hyperlink ref="A36" location="Index!A1" display="Back to index" xr:uid="{810A380E-E88B-433B-91F0-2B0E3B6EFC2A}"/>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9DCB-5D4B-4344-91D8-04105C3BF0F4}">
  <dimension ref="A1:O37"/>
  <sheetViews>
    <sheetView showGridLines="0" zoomScaleNormal="100" workbookViewId="0">
      <selection activeCell="A34" sqref="A34"/>
    </sheetView>
  </sheetViews>
  <sheetFormatPr defaultColWidth="11.85546875" defaultRowHeight="15" x14ac:dyDescent="0.25"/>
  <cols>
    <col min="1" max="1" width="31.85546875" style="35" customWidth="1"/>
    <col min="2" max="2" width="10.85546875" style="23" customWidth="1"/>
    <col min="3" max="3" width="4.85546875" style="23" customWidth="1"/>
    <col min="4" max="15" width="10.85546875" style="23" customWidth="1"/>
    <col min="16" max="16384" width="11.85546875" style="23"/>
  </cols>
  <sheetData>
    <row r="1" spans="1:15" x14ac:dyDescent="0.25">
      <c r="A1" s="1858" t="s">
        <v>1171</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2665</v>
      </c>
      <c r="E4" s="1656">
        <v>2565</v>
      </c>
      <c r="F4" s="1656">
        <v>2700</v>
      </c>
      <c r="G4" s="1656">
        <v>2415</v>
      </c>
      <c r="H4" s="1656">
        <v>3105</v>
      </c>
      <c r="I4" s="1656">
        <v>3735</v>
      </c>
      <c r="J4" s="1656">
        <v>3675</v>
      </c>
      <c r="K4" s="1656">
        <v>3150</v>
      </c>
      <c r="L4" s="1656">
        <v>2880</v>
      </c>
      <c r="M4" s="1656">
        <v>2750</v>
      </c>
      <c r="N4" s="1656">
        <v>2730</v>
      </c>
      <c r="O4" s="1844">
        <v>2605</v>
      </c>
    </row>
    <row r="5" spans="1:15" x14ac:dyDescent="0.25">
      <c r="A5" s="3763"/>
      <c r="B5" s="1642"/>
      <c r="C5" s="400" t="s">
        <v>150</v>
      </c>
      <c r="D5" s="509">
        <v>0.85328351169948435</v>
      </c>
      <c r="E5" s="509">
        <v>0.86397348964337972</v>
      </c>
      <c r="F5" s="509">
        <v>0.87698474521259329</v>
      </c>
      <c r="G5" s="509">
        <v>0.84092816279061666</v>
      </c>
      <c r="H5" s="509">
        <v>0.86378568286721269</v>
      </c>
      <c r="I5" s="509">
        <v>0.8720028768645911</v>
      </c>
      <c r="J5" s="509">
        <v>0.89330764777708038</v>
      </c>
      <c r="K5" s="509">
        <v>0.87944760085139184</v>
      </c>
      <c r="L5" s="509">
        <v>0.89813734360862374</v>
      </c>
      <c r="M5" s="509">
        <v>0.88116230732030709</v>
      </c>
      <c r="N5" s="509">
        <v>0.89345817629815749</v>
      </c>
      <c r="O5" s="1845">
        <v>0.89484536082474231</v>
      </c>
    </row>
    <row r="6" spans="1:15" x14ac:dyDescent="0.25">
      <c r="A6" s="3763"/>
      <c r="B6" s="1642" t="s">
        <v>1019</v>
      </c>
      <c r="C6" s="400" t="s">
        <v>151</v>
      </c>
      <c r="D6" s="1656">
        <v>460</v>
      </c>
      <c r="E6" s="1656">
        <v>405</v>
      </c>
      <c r="F6" s="1656">
        <v>380</v>
      </c>
      <c r="G6" s="1656">
        <v>455</v>
      </c>
      <c r="H6" s="1656">
        <v>490</v>
      </c>
      <c r="I6" s="1656">
        <v>550</v>
      </c>
      <c r="J6" s="1656">
        <v>440</v>
      </c>
      <c r="K6" s="1656">
        <v>430</v>
      </c>
      <c r="L6" s="1656">
        <v>325</v>
      </c>
      <c r="M6" s="1656">
        <v>370</v>
      </c>
      <c r="N6" s="1656">
        <v>325</v>
      </c>
      <c r="O6" s="1844">
        <v>305</v>
      </c>
    </row>
    <row r="7" spans="1:15" x14ac:dyDescent="0.25">
      <c r="A7" s="3763"/>
      <c r="B7" s="1642"/>
      <c r="C7" s="400" t="s">
        <v>150</v>
      </c>
      <c r="D7" s="509">
        <v>0.14671648830051573</v>
      </c>
      <c r="E7" s="509">
        <v>0.13602651035662025</v>
      </c>
      <c r="F7" s="509">
        <v>0.12301525478740669</v>
      </c>
      <c r="G7" s="509">
        <v>0.15907183720938331</v>
      </c>
      <c r="H7" s="509">
        <v>0.13621431713278731</v>
      </c>
      <c r="I7" s="509">
        <v>0.12799712313540879</v>
      </c>
      <c r="J7" s="509">
        <v>0.10669235222291948</v>
      </c>
      <c r="K7" s="509">
        <v>0.12055239914860812</v>
      </c>
      <c r="L7" s="509">
        <v>0.10186265639137623</v>
      </c>
      <c r="M7" s="509">
        <v>0.11883769267969292</v>
      </c>
      <c r="N7" s="509">
        <v>0.10654182370184258</v>
      </c>
      <c r="O7" s="1845">
        <v>0.10515463917525773</v>
      </c>
    </row>
    <row r="8" spans="1:15" x14ac:dyDescent="0.25">
      <c r="A8" s="3764" t="s">
        <v>1061</v>
      </c>
      <c r="B8" s="1644" t="s">
        <v>318</v>
      </c>
      <c r="C8" s="1644" t="s">
        <v>151</v>
      </c>
      <c r="D8" s="1644">
        <v>605</v>
      </c>
      <c r="E8" s="1644">
        <v>580</v>
      </c>
      <c r="F8" s="1644">
        <v>510</v>
      </c>
      <c r="G8" s="1644">
        <v>535</v>
      </c>
      <c r="H8" s="1644">
        <v>530</v>
      </c>
      <c r="I8" s="1644">
        <v>575</v>
      </c>
      <c r="J8" s="1644">
        <v>520</v>
      </c>
      <c r="K8" s="1644">
        <v>555</v>
      </c>
      <c r="L8" s="1644">
        <v>505</v>
      </c>
      <c r="M8" s="1644">
        <v>425</v>
      </c>
      <c r="N8" s="1644">
        <v>440</v>
      </c>
      <c r="O8" s="1846">
        <v>440</v>
      </c>
    </row>
    <row r="9" spans="1:15" x14ac:dyDescent="0.25">
      <c r="A9" s="3764"/>
      <c r="B9" s="1644"/>
      <c r="C9" s="1644" t="s">
        <v>150</v>
      </c>
      <c r="D9" s="1646">
        <v>0.19444743341045906</v>
      </c>
      <c r="E9" s="1646">
        <v>0.19608943908580154</v>
      </c>
      <c r="F9" s="1646">
        <v>0.16506329113924048</v>
      </c>
      <c r="G9" s="1646">
        <v>0.1859946864630159</v>
      </c>
      <c r="H9" s="1646">
        <v>0.14794853092654353</v>
      </c>
      <c r="I9" s="1646">
        <v>0.13457281362961299</v>
      </c>
      <c r="J9" s="1646">
        <v>0.12608786600701491</v>
      </c>
      <c r="K9" s="1646">
        <v>0.1550745526561304</v>
      </c>
      <c r="L9" s="1646">
        <v>0.1582883529375059</v>
      </c>
      <c r="M9" s="1646">
        <v>0.13588221918325907</v>
      </c>
      <c r="N9" s="1646">
        <v>0.14324552449748745</v>
      </c>
      <c r="O9" s="1847">
        <v>0.15091096596768649</v>
      </c>
    </row>
    <row r="10" spans="1:15" x14ac:dyDescent="0.25">
      <c r="A10" s="3764"/>
      <c r="B10" s="1644" t="s">
        <v>1065</v>
      </c>
      <c r="C10" s="1644" t="s">
        <v>151</v>
      </c>
      <c r="D10" s="1644">
        <v>480</v>
      </c>
      <c r="E10" s="1644">
        <v>450</v>
      </c>
      <c r="F10" s="1644">
        <v>380</v>
      </c>
      <c r="G10" s="1644">
        <v>290</v>
      </c>
      <c r="H10" s="1644">
        <v>315</v>
      </c>
      <c r="I10" s="1644">
        <v>275</v>
      </c>
      <c r="J10" s="1644">
        <v>265</v>
      </c>
      <c r="K10" s="1644">
        <v>325</v>
      </c>
      <c r="L10" s="1644">
        <v>260</v>
      </c>
      <c r="M10" s="1644">
        <v>275</v>
      </c>
      <c r="N10" s="1644">
        <v>225</v>
      </c>
      <c r="O10" s="1846">
        <v>235</v>
      </c>
    </row>
    <row r="11" spans="1:15" x14ac:dyDescent="0.25">
      <c r="A11" s="3764"/>
      <c r="B11" s="1644"/>
      <c r="C11" s="1644" t="s">
        <v>150</v>
      </c>
      <c r="D11" s="1646">
        <v>0.15365723577929999</v>
      </c>
      <c r="E11" s="1646">
        <v>0.15125294035545309</v>
      </c>
      <c r="F11" s="1646">
        <v>0.12314183706588772</v>
      </c>
      <c r="G11" s="1646">
        <v>0.10147950318777399</v>
      </c>
      <c r="H11" s="1646">
        <v>8.7217362738929757E-2</v>
      </c>
      <c r="I11" s="1646">
        <v>6.4495941566023104E-2</v>
      </c>
      <c r="J11" s="1646">
        <v>6.4955755656416772E-2</v>
      </c>
      <c r="K11" s="1646">
        <v>9.0133574672767197E-2</v>
      </c>
      <c r="L11" s="1646">
        <v>8.0546628810333532E-2</v>
      </c>
      <c r="M11" s="1646">
        <v>8.7672663103179921E-2</v>
      </c>
      <c r="N11" s="1646">
        <v>7.4117331448911222E-2</v>
      </c>
      <c r="O11" s="1847">
        <v>8.0783774492952903E-2</v>
      </c>
    </row>
    <row r="12" spans="1:15" x14ac:dyDescent="0.25">
      <c r="A12" s="3764"/>
      <c r="B12" s="1644" t="s">
        <v>1066</v>
      </c>
      <c r="C12" s="1644" t="s">
        <v>151</v>
      </c>
      <c r="D12" s="1644">
        <v>2035</v>
      </c>
      <c r="E12" s="1644">
        <v>1935</v>
      </c>
      <c r="F12" s="1644">
        <v>2195</v>
      </c>
      <c r="G12" s="1644">
        <v>2045</v>
      </c>
      <c r="H12" s="1644">
        <v>2745</v>
      </c>
      <c r="I12" s="1644">
        <v>3430</v>
      </c>
      <c r="J12" s="1644">
        <v>3325</v>
      </c>
      <c r="K12" s="1644">
        <v>2700</v>
      </c>
      <c r="L12" s="1644">
        <v>2440</v>
      </c>
      <c r="M12" s="1644">
        <v>2425</v>
      </c>
      <c r="N12" s="1644">
        <v>2390</v>
      </c>
      <c r="O12" s="1846">
        <v>2235</v>
      </c>
    </row>
    <row r="13" spans="1:15" x14ac:dyDescent="0.25">
      <c r="A13" s="3764"/>
      <c r="B13" s="1644"/>
      <c r="C13" s="452" t="s">
        <v>150</v>
      </c>
      <c r="D13" s="1646">
        <v>0.65189533081024098</v>
      </c>
      <c r="E13" s="1646">
        <v>0.65265762055874532</v>
      </c>
      <c r="F13" s="1646">
        <v>0.71179487179487178</v>
      </c>
      <c r="G13" s="1646">
        <v>0.71252581034921014</v>
      </c>
      <c r="H13" s="1646">
        <v>0.76483410633452664</v>
      </c>
      <c r="I13" s="1646">
        <v>0.80093124480436384</v>
      </c>
      <c r="J13" s="1646">
        <v>0.8089563783365683</v>
      </c>
      <c r="K13" s="1646">
        <v>0.75479187267110237</v>
      </c>
      <c r="L13" s="1646">
        <v>0.76116501825216065</v>
      </c>
      <c r="M13" s="1646">
        <v>0.77644511771356106</v>
      </c>
      <c r="N13" s="1646">
        <v>0.7826371440536013</v>
      </c>
      <c r="O13" s="1847">
        <v>0.76830525953936057</v>
      </c>
    </row>
    <row r="14" spans="1:15" x14ac:dyDescent="0.25">
      <c r="A14" s="3763" t="s">
        <v>1062</v>
      </c>
      <c r="B14" s="1642" t="s">
        <v>441</v>
      </c>
      <c r="C14" s="400" t="s">
        <v>151</v>
      </c>
      <c r="D14" s="1656">
        <v>580</v>
      </c>
      <c r="E14" s="1656">
        <v>455</v>
      </c>
      <c r="F14" s="1656">
        <v>480</v>
      </c>
      <c r="G14" s="1656">
        <v>430</v>
      </c>
      <c r="H14" s="1656">
        <v>525</v>
      </c>
      <c r="I14" s="1656">
        <v>595</v>
      </c>
      <c r="J14" s="1656">
        <v>640</v>
      </c>
      <c r="K14" s="1656">
        <v>690</v>
      </c>
      <c r="L14" s="1656">
        <v>635</v>
      </c>
      <c r="M14" s="1656">
        <v>675</v>
      </c>
      <c r="N14" s="1656">
        <v>675</v>
      </c>
      <c r="O14" s="1844">
        <v>700</v>
      </c>
    </row>
    <row r="15" spans="1:15" x14ac:dyDescent="0.25">
      <c r="A15" s="3763"/>
      <c r="B15" s="1642"/>
      <c r="C15" s="400" t="s">
        <v>150</v>
      </c>
      <c r="D15" s="509">
        <v>0.18521088347081874</v>
      </c>
      <c r="E15" s="509">
        <v>0.15293857008406411</v>
      </c>
      <c r="F15" s="509">
        <v>0.15567023693605972</v>
      </c>
      <c r="G15" s="509">
        <v>0.15009871479259446</v>
      </c>
      <c r="H15" s="509">
        <v>0.14618909483694592</v>
      </c>
      <c r="I15" s="509">
        <v>0.13939249586684227</v>
      </c>
      <c r="J15" s="509">
        <v>0.15545355924947582</v>
      </c>
      <c r="K15" s="509">
        <v>0.19262535554425514</v>
      </c>
      <c r="L15" s="509">
        <v>0.19783470094536831</v>
      </c>
      <c r="M15" s="509">
        <v>0.21658270374486374</v>
      </c>
      <c r="N15" s="509">
        <v>0.22138033919597991</v>
      </c>
      <c r="O15" s="1845">
        <v>0.24020618556701032</v>
      </c>
    </row>
    <row r="16" spans="1:15" x14ac:dyDescent="0.25">
      <c r="A16" s="3763"/>
      <c r="B16" s="1642" t="s">
        <v>440</v>
      </c>
      <c r="C16" s="400" t="s">
        <v>151</v>
      </c>
      <c r="D16" s="1656">
        <v>2545</v>
      </c>
      <c r="E16" s="1656">
        <v>2515</v>
      </c>
      <c r="F16" s="1656">
        <v>2600</v>
      </c>
      <c r="G16" s="1656">
        <v>2440</v>
      </c>
      <c r="H16" s="1656">
        <v>3065</v>
      </c>
      <c r="I16" s="1656">
        <v>3685</v>
      </c>
      <c r="J16" s="1656">
        <v>3470</v>
      </c>
      <c r="K16" s="1656">
        <v>2890</v>
      </c>
      <c r="L16" s="1656">
        <v>2570</v>
      </c>
      <c r="M16" s="1656">
        <v>2445</v>
      </c>
      <c r="N16" s="1656">
        <v>2380</v>
      </c>
      <c r="O16" s="1844">
        <v>2210</v>
      </c>
    </row>
    <row r="17" spans="1:15" x14ac:dyDescent="0.25">
      <c r="A17" s="3763"/>
      <c r="B17" s="1642"/>
      <c r="C17" s="400" t="s">
        <v>150</v>
      </c>
      <c r="D17" s="509">
        <v>0.81478911652918129</v>
      </c>
      <c r="E17" s="509">
        <v>0.8470614299159358</v>
      </c>
      <c r="F17" s="509">
        <v>0.84432976306394036</v>
      </c>
      <c r="G17" s="509">
        <v>0.84990128520740549</v>
      </c>
      <c r="H17" s="509">
        <v>0.85381090516305413</v>
      </c>
      <c r="I17" s="509">
        <v>0.86060750413315767</v>
      </c>
      <c r="J17" s="509">
        <v>0.8445464407505241</v>
      </c>
      <c r="K17" s="509">
        <v>0.80737464445574492</v>
      </c>
      <c r="L17" s="509">
        <v>0.80216529905463174</v>
      </c>
      <c r="M17" s="509">
        <v>0.78341729625513623</v>
      </c>
      <c r="N17" s="509">
        <v>0.77861966080402001</v>
      </c>
      <c r="O17" s="1845">
        <v>0.75979381443298966</v>
      </c>
    </row>
    <row r="18" spans="1:15" x14ac:dyDescent="0.25">
      <c r="A18" s="3765" t="s">
        <v>1063</v>
      </c>
      <c r="B18" s="1647" t="s">
        <v>400</v>
      </c>
      <c r="C18" s="1647" t="s">
        <v>151</v>
      </c>
      <c r="D18" s="1647">
        <v>325</v>
      </c>
      <c r="E18" s="1647">
        <v>265</v>
      </c>
      <c r="F18" s="1647">
        <v>240</v>
      </c>
      <c r="G18" s="1647">
        <v>260</v>
      </c>
      <c r="H18" s="1647">
        <v>240</v>
      </c>
      <c r="I18" s="1647">
        <v>270</v>
      </c>
      <c r="J18" s="1647">
        <v>230</v>
      </c>
      <c r="K18" s="1647">
        <v>245</v>
      </c>
      <c r="L18" s="1647">
        <v>215</v>
      </c>
      <c r="M18" s="1647">
        <v>225</v>
      </c>
      <c r="N18" s="1647">
        <v>205</v>
      </c>
      <c r="O18" s="1848">
        <v>230</v>
      </c>
    </row>
    <row r="19" spans="1:15" x14ac:dyDescent="0.25">
      <c r="A19" s="3765"/>
      <c r="B19" s="1647"/>
      <c r="C19" s="1647" t="s">
        <v>150</v>
      </c>
      <c r="D19" s="1646">
        <v>0.69478204446042158</v>
      </c>
      <c r="E19" s="1646">
        <v>0.5918980106241859</v>
      </c>
      <c r="F19" s="1646">
        <v>0.56073509636934105</v>
      </c>
      <c r="G19" s="1646">
        <v>0.55662995218579225</v>
      </c>
      <c r="H19" s="1646">
        <v>0.54337509277794027</v>
      </c>
      <c r="I19" s="1646">
        <v>0.52775726003965318</v>
      </c>
      <c r="J19" s="1646">
        <v>0.49113241970384824</v>
      </c>
      <c r="K19" s="1646">
        <v>0.54673415922916391</v>
      </c>
      <c r="L19" s="1646">
        <v>0.50030582478592267</v>
      </c>
      <c r="M19" s="1646">
        <v>0.58489479744582851</v>
      </c>
      <c r="N19" s="1646">
        <v>0.54055973486243358</v>
      </c>
      <c r="O19" s="1847">
        <v>0.58333333333333337</v>
      </c>
    </row>
    <row r="20" spans="1:15" x14ac:dyDescent="0.25">
      <c r="A20" s="3765"/>
      <c r="B20" s="1647" t="s">
        <v>401</v>
      </c>
      <c r="C20" s="1647" t="s">
        <v>151</v>
      </c>
      <c r="D20" s="1647">
        <v>140</v>
      </c>
      <c r="E20" s="1647">
        <v>180</v>
      </c>
      <c r="F20" s="1647">
        <v>185</v>
      </c>
      <c r="G20" s="1647">
        <v>210</v>
      </c>
      <c r="H20" s="1647">
        <v>205</v>
      </c>
      <c r="I20" s="1647">
        <v>245</v>
      </c>
      <c r="J20" s="1647">
        <v>240</v>
      </c>
      <c r="K20" s="1647">
        <v>205</v>
      </c>
      <c r="L20" s="1647">
        <v>210</v>
      </c>
      <c r="M20" s="1647">
        <v>160</v>
      </c>
      <c r="N20" s="1647">
        <v>175</v>
      </c>
      <c r="O20" s="1848">
        <v>165</v>
      </c>
    </row>
    <row r="21" spans="1:15" x14ac:dyDescent="0.25">
      <c r="A21" s="3765"/>
      <c r="B21" s="1647"/>
      <c r="C21" s="1647" t="s">
        <v>150</v>
      </c>
      <c r="D21" s="1646">
        <v>0.30521795553957842</v>
      </c>
      <c r="E21" s="1646">
        <v>0.4081019893758141</v>
      </c>
      <c r="F21" s="1646">
        <v>0.43926490363065884</v>
      </c>
      <c r="G21" s="1646">
        <v>0.44337004781420758</v>
      </c>
      <c r="H21" s="1646">
        <v>0.45662490722205984</v>
      </c>
      <c r="I21" s="1646">
        <v>0.47224273996034677</v>
      </c>
      <c r="J21" s="1646">
        <v>0.50886758029615176</v>
      </c>
      <c r="K21" s="1646">
        <v>0.45326584077083615</v>
      </c>
      <c r="L21" s="1646">
        <v>0.49969417521407727</v>
      </c>
      <c r="M21" s="1646">
        <v>0.41510520255417149</v>
      </c>
      <c r="N21" s="1646">
        <v>0.45944026513756653</v>
      </c>
      <c r="O21" s="1847">
        <v>0.41666666666666669</v>
      </c>
    </row>
    <row r="22" spans="1:15" x14ac:dyDescent="0.25">
      <c r="A22" s="3765"/>
      <c r="B22" s="1649" t="s">
        <v>1040</v>
      </c>
      <c r="C22" s="1649" t="s">
        <v>151</v>
      </c>
      <c r="D22" s="1649">
        <v>90</v>
      </c>
      <c r="E22" s="1649">
        <v>125</v>
      </c>
      <c r="F22" s="1649">
        <v>100</v>
      </c>
      <c r="G22" s="1649">
        <v>135</v>
      </c>
      <c r="H22" s="1649">
        <v>115</v>
      </c>
      <c r="I22" s="1649">
        <v>130</v>
      </c>
      <c r="J22" s="1649">
        <v>125</v>
      </c>
      <c r="K22" s="1649">
        <v>100</v>
      </c>
      <c r="L22" s="1649">
        <v>115</v>
      </c>
      <c r="M22" s="1649">
        <v>85</v>
      </c>
      <c r="N22" s="1649">
        <v>90</v>
      </c>
      <c r="O22" s="1849">
        <v>90</v>
      </c>
    </row>
    <row r="23" spans="1:15" x14ac:dyDescent="0.25">
      <c r="A23" s="3765"/>
      <c r="B23" s="1649"/>
      <c r="C23" s="1649" t="s">
        <v>150</v>
      </c>
      <c r="D23" s="1651">
        <v>0.19263755946630542</v>
      </c>
      <c r="E23" s="1651">
        <v>0.28019502205258784</v>
      </c>
      <c r="F23" s="1651">
        <v>0.23869400080209488</v>
      </c>
      <c r="G23" s="1651">
        <v>0.29158128415300544</v>
      </c>
      <c r="H23" s="1651">
        <v>0.25885607611164846</v>
      </c>
      <c r="I23" s="1651">
        <v>0.24866850678381214</v>
      </c>
      <c r="J23" s="1651">
        <v>0.26980355551784124</v>
      </c>
      <c r="K23" s="1651">
        <v>0.22603347986323877</v>
      </c>
      <c r="L23" s="1651">
        <v>0.26700856309400584</v>
      </c>
      <c r="M23" s="1651">
        <v>0.21616246205380507</v>
      </c>
      <c r="N23" s="1651">
        <v>0.24154347940449264</v>
      </c>
      <c r="O23" s="1850">
        <v>0.22166246851385391</v>
      </c>
    </row>
    <row r="24" spans="1:15" x14ac:dyDescent="0.25">
      <c r="A24" s="3765"/>
      <c r="B24" s="1649" t="s">
        <v>1039</v>
      </c>
      <c r="C24" s="1649" t="s">
        <v>151</v>
      </c>
      <c r="D24" s="1649">
        <v>30</v>
      </c>
      <c r="E24" s="1649">
        <v>40</v>
      </c>
      <c r="F24" s="1649">
        <v>50</v>
      </c>
      <c r="G24" s="1649">
        <v>50</v>
      </c>
      <c r="H24" s="1649">
        <v>60</v>
      </c>
      <c r="I24" s="1649">
        <v>80</v>
      </c>
      <c r="J24" s="1649">
        <v>70</v>
      </c>
      <c r="K24" s="1649">
        <v>75</v>
      </c>
      <c r="L24" s="1649">
        <v>60</v>
      </c>
      <c r="M24" s="1649">
        <v>50</v>
      </c>
      <c r="N24" s="1649">
        <v>55</v>
      </c>
      <c r="O24" s="1849">
        <v>45</v>
      </c>
    </row>
    <row r="25" spans="1:15" x14ac:dyDescent="0.25">
      <c r="A25" s="3765"/>
      <c r="B25" s="1649"/>
      <c r="C25" s="1649" t="s">
        <v>150</v>
      </c>
      <c r="D25" s="1651">
        <v>6.6833448626380854E-2</v>
      </c>
      <c r="E25" s="1651">
        <v>8.7771941668838088E-2</v>
      </c>
      <c r="F25" s="1651">
        <v>0.1152185708556465</v>
      </c>
      <c r="G25" s="1651">
        <v>0.10642930327868852</v>
      </c>
      <c r="H25" s="1651">
        <v>0.13796360855581299</v>
      </c>
      <c r="I25" s="1651">
        <v>0.15293706021848152</v>
      </c>
      <c r="J25" s="1651">
        <v>0.15064279349993634</v>
      </c>
      <c r="K25" s="1651">
        <v>0.16615603214777322</v>
      </c>
      <c r="L25" s="1651">
        <v>0.13682130422508704</v>
      </c>
      <c r="M25" s="1651">
        <v>0.13351826651313725</v>
      </c>
      <c r="N25" s="1651">
        <v>0.14030196222841815</v>
      </c>
      <c r="O25" s="1850">
        <v>0.11083123425692695</v>
      </c>
    </row>
    <row r="26" spans="1:15" x14ac:dyDescent="0.25">
      <c r="A26" s="3765"/>
      <c r="B26" s="1649" t="s">
        <v>1041</v>
      </c>
      <c r="C26" s="1649" t="s">
        <v>151</v>
      </c>
      <c r="D26" s="1649">
        <v>5</v>
      </c>
      <c r="E26" s="1649">
        <v>5</v>
      </c>
      <c r="F26" s="1649">
        <v>15</v>
      </c>
      <c r="G26" s="1649">
        <v>10</v>
      </c>
      <c r="H26" s="1649">
        <v>10</v>
      </c>
      <c r="I26" s="1649">
        <v>20</v>
      </c>
      <c r="J26" s="1649">
        <v>25</v>
      </c>
      <c r="K26" s="1649">
        <v>15</v>
      </c>
      <c r="L26" s="1649">
        <v>15</v>
      </c>
      <c r="M26" s="1649">
        <v>5</v>
      </c>
      <c r="N26" s="1649">
        <v>15</v>
      </c>
      <c r="O26" s="1849">
        <v>15</v>
      </c>
    </row>
    <row r="27" spans="1:15" x14ac:dyDescent="0.25">
      <c r="A27" s="3765"/>
      <c r="B27" s="1649"/>
      <c r="C27" s="1649" t="s">
        <v>150</v>
      </c>
      <c r="D27" s="1651">
        <v>1.2866330979802627E-2</v>
      </c>
      <c r="E27" s="1651">
        <v>1.2002993068222161E-2</v>
      </c>
      <c r="F27" s="1651">
        <v>2.9889829908702727E-2</v>
      </c>
      <c r="G27" s="1651">
        <v>1.7076502732240435E-2</v>
      </c>
      <c r="H27" s="1651">
        <v>2.5865365151481075E-2</v>
      </c>
      <c r="I27" s="1651">
        <v>3.5960035765657192E-2</v>
      </c>
      <c r="J27" s="1651">
        <v>4.9153549153549157E-2</v>
      </c>
      <c r="K27" s="1651">
        <v>2.777407752764087E-2</v>
      </c>
      <c r="L27" s="1651">
        <v>3.2158652488943257E-2</v>
      </c>
      <c r="M27" s="1651">
        <v>1.9208625562650475E-2</v>
      </c>
      <c r="N27" s="1651">
        <v>3.5088642222105323E-2</v>
      </c>
      <c r="O27" s="1850">
        <v>3.2745591939546598E-2</v>
      </c>
    </row>
    <row r="28" spans="1:15" x14ac:dyDescent="0.25">
      <c r="A28" s="3765"/>
      <c r="B28" s="1649" t="s">
        <v>1042</v>
      </c>
      <c r="C28" s="1649" t="s">
        <v>151</v>
      </c>
      <c r="D28" s="1649">
        <v>15</v>
      </c>
      <c r="E28" s="1649">
        <v>15</v>
      </c>
      <c r="F28" s="1649">
        <v>25</v>
      </c>
      <c r="G28" s="1649">
        <v>15</v>
      </c>
      <c r="H28" s="1649">
        <v>15</v>
      </c>
      <c r="I28" s="1649">
        <v>20</v>
      </c>
      <c r="J28" s="1649">
        <v>20</v>
      </c>
      <c r="K28" s="1649">
        <v>15</v>
      </c>
      <c r="L28" s="1649">
        <v>25</v>
      </c>
      <c r="M28" s="1649">
        <v>20</v>
      </c>
      <c r="N28" s="1649">
        <v>15</v>
      </c>
      <c r="O28" s="1849">
        <v>20</v>
      </c>
    </row>
    <row r="29" spans="1:15" x14ac:dyDescent="0.25">
      <c r="A29" s="3765"/>
      <c r="B29" s="1649"/>
      <c r="C29" s="1649" t="s">
        <v>150</v>
      </c>
      <c r="D29" s="1651">
        <v>3.28806164670895E-2</v>
      </c>
      <c r="E29" s="1651">
        <v>2.8132032586166054E-2</v>
      </c>
      <c r="F29" s="1651">
        <v>5.5462502064214762E-2</v>
      </c>
      <c r="G29" s="1651">
        <v>2.8282957650273222E-2</v>
      </c>
      <c r="H29" s="1651">
        <v>3.3939857403117342E-2</v>
      </c>
      <c r="I29" s="1651">
        <v>3.4677137192395908E-2</v>
      </c>
      <c r="J29" s="1651">
        <v>3.9267682124824975E-2</v>
      </c>
      <c r="K29" s="1651">
        <v>3.3302251232183298E-2</v>
      </c>
      <c r="L29" s="1651">
        <v>6.3705655406041214E-2</v>
      </c>
      <c r="M29" s="1651">
        <v>4.6215848424578668E-2</v>
      </c>
      <c r="N29" s="1651">
        <v>4.2506181282550376E-2</v>
      </c>
      <c r="O29" s="1850">
        <v>5.2896725440806043E-2</v>
      </c>
    </row>
    <row r="30" spans="1:15" s="1854" customFormat="1" ht="30" x14ac:dyDescent="0.25">
      <c r="A30" s="1851" t="s">
        <v>1172</v>
      </c>
      <c r="B30" s="1852"/>
      <c r="C30" s="1839" t="s">
        <v>151</v>
      </c>
      <c r="D30" s="1856">
        <v>3120</v>
      </c>
      <c r="E30" s="1856">
        <v>2965</v>
      </c>
      <c r="F30" s="1856">
        <v>3080</v>
      </c>
      <c r="G30" s="1856">
        <v>2870</v>
      </c>
      <c r="H30" s="1856">
        <v>3590</v>
      </c>
      <c r="I30" s="1856">
        <v>4280</v>
      </c>
      <c r="J30" s="1856">
        <v>4110</v>
      </c>
      <c r="K30" s="1856">
        <v>3580</v>
      </c>
      <c r="L30" s="1856">
        <v>3205</v>
      </c>
      <c r="M30" s="1856">
        <v>3120</v>
      </c>
      <c r="N30" s="1856">
        <v>3055</v>
      </c>
      <c r="O30" s="1853">
        <v>2910</v>
      </c>
    </row>
    <row r="31" spans="1:15" x14ac:dyDescent="0.25">
      <c r="A31" s="1652"/>
      <c r="B31" s="194"/>
      <c r="C31" s="1653"/>
      <c r="D31" s="1655"/>
      <c r="E31" s="1655"/>
      <c r="F31" s="1655"/>
      <c r="G31" s="1655"/>
      <c r="H31" s="1655"/>
      <c r="I31" s="1655"/>
      <c r="J31" s="1655"/>
      <c r="K31" s="1655"/>
      <c r="L31" s="1655"/>
      <c r="M31" s="1655"/>
      <c r="N31" s="1655"/>
    </row>
    <row r="32" spans="1:15" x14ac:dyDescent="0.25">
      <c r="A32" s="1636" t="s">
        <v>1131</v>
      </c>
    </row>
    <row r="33" spans="1:2" x14ac:dyDescent="0.25">
      <c r="A33" s="1064" t="s">
        <v>1000</v>
      </c>
    </row>
    <row r="34" spans="1:2" x14ac:dyDescent="0.25">
      <c r="A34" s="447" t="s">
        <v>1001</v>
      </c>
    </row>
    <row r="35" spans="1:2" x14ac:dyDescent="0.25">
      <c r="A35"/>
      <c r="B35" s="199"/>
    </row>
    <row r="36" spans="1:2" x14ac:dyDescent="0.25">
      <c r="A36" s="697" t="s">
        <v>135</v>
      </c>
    </row>
    <row r="37" spans="1:2" x14ac:dyDescent="0.25">
      <c r="A37" s="23"/>
    </row>
  </sheetData>
  <mergeCells count="4">
    <mergeCell ref="A4:A7"/>
    <mergeCell ref="A8:A13"/>
    <mergeCell ref="A14:A17"/>
    <mergeCell ref="A18:A29"/>
  </mergeCells>
  <hyperlinks>
    <hyperlink ref="A35:B35" location="Index!A1" display="Back to index" xr:uid="{06940211-934B-486A-97FD-8D33895B68BE}"/>
    <hyperlink ref="A35" location="Index!A1" display="Back to index" xr:uid="{2233001B-5BE3-46EA-9828-768CEC89B5A8}"/>
    <hyperlink ref="A36" location="Index!A1" display="Back to index" xr:uid="{DEA25870-FD77-48B9-B2AD-A56A3A373533}"/>
  </hyperlink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B9A10-8C8D-43D1-A0E8-E4F8711CF1B7}">
  <dimension ref="A1:O37"/>
  <sheetViews>
    <sheetView showGridLines="0" zoomScaleNormal="100" workbookViewId="0">
      <selection activeCell="A34" sqref="A34"/>
    </sheetView>
  </sheetViews>
  <sheetFormatPr defaultColWidth="12.140625" defaultRowHeight="15" x14ac:dyDescent="0.25"/>
  <cols>
    <col min="1" max="1" width="31.85546875" style="35" customWidth="1"/>
    <col min="2" max="2" width="10.85546875" style="23" customWidth="1"/>
    <col min="3" max="3" width="4.85546875" style="23" customWidth="1"/>
    <col min="4" max="15" width="10.85546875" style="23" customWidth="1"/>
    <col min="16" max="16384" width="12.140625" style="23"/>
  </cols>
  <sheetData>
    <row r="1" spans="1:15" x14ac:dyDescent="0.25">
      <c r="A1" s="1638" t="s">
        <v>1173</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795</v>
      </c>
      <c r="E4" s="1656">
        <v>695</v>
      </c>
      <c r="F4" s="1656">
        <v>740</v>
      </c>
      <c r="G4" s="1656">
        <v>600</v>
      </c>
      <c r="H4" s="1656">
        <v>895</v>
      </c>
      <c r="I4" s="1656">
        <v>1040</v>
      </c>
      <c r="J4" s="1656">
        <v>1155</v>
      </c>
      <c r="K4" s="1656">
        <v>950</v>
      </c>
      <c r="L4" s="1656">
        <v>875</v>
      </c>
      <c r="M4" s="1656">
        <v>895</v>
      </c>
      <c r="N4" s="1656">
        <v>995</v>
      </c>
      <c r="O4" s="1844">
        <v>900</v>
      </c>
    </row>
    <row r="5" spans="1:15" x14ac:dyDescent="0.25">
      <c r="A5" s="3763"/>
      <c r="B5" s="1642"/>
      <c r="C5" s="400" t="s">
        <v>150</v>
      </c>
      <c r="D5" s="509">
        <v>0.8001337998080883</v>
      </c>
      <c r="E5" s="509">
        <v>0.7707793118130517</v>
      </c>
      <c r="F5" s="509">
        <v>0.81194619818830638</v>
      </c>
      <c r="G5" s="509">
        <v>0.80372559747000971</v>
      </c>
      <c r="H5" s="509">
        <v>0.85778543401282425</v>
      </c>
      <c r="I5" s="509">
        <v>0.80354737314773239</v>
      </c>
      <c r="J5" s="509">
        <v>0.84559952055895815</v>
      </c>
      <c r="K5" s="509">
        <v>0.82717704515578616</v>
      </c>
      <c r="L5" s="509">
        <v>0.81677732974493178</v>
      </c>
      <c r="M5" s="509">
        <v>0.83962149248137918</v>
      </c>
      <c r="N5" s="509">
        <v>0.87553542372135984</v>
      </c>
      <c r="O5" s="1845">
        <v>0.84319248826291082</v>
      </c>
    </row>
    <row r="6" spans="1:15" x14ac:dyDescent="0.25">
      <c r="A6" s="3763"/>
      <c r="B6" s="1642" t="s">
        <v>1019</v>
      </c>
      <c r="C6" s="400" t="s">
        <v>151</v>
      </c>
      <c r="D6" s="1656">
        <v>200</v>
      </c>
      <c r="E6" s="1656">
        <v>205</v>
      </c>
      <c r="F6" s="1656">
        <v>170</v>
      </c>
      <c r="G6" s="1656">
        <v>145</v>
      </c>
      <c r="H6" s="1656">
        <v>150</v>
      </c>
      <c r="I6" s="1656">
        <v>255</v>
      </c>
      <c r="J6" s="1656">
        <v>210</v>
      </c>
      <c r="K6" s="1656">
        <v>200</v>
      </c>
      <c r="L6" s="1656">
        <v>195</v>
      </c>
      <c r="M6" s="1656">
        <v>170</v>
      </c>
      <c r="N6" s="1656">
        <v>140</v>
      </c>
      <c r="O6" s="1844">
        <v>165</v>
      </c>
    </row>
    <row r="7" spans="1:15" x14ac:dyDescent="0.25">
      <c r="A7" s="3763"/>
      <c r="B7" s="1642"/>
      <c r="C7" s="400" t="s">
        <v>150</v>
      </c>
      <c r="D7" s="509">
        <v>0.19986620019191165</v>
      </c>
      <c r="E7" s="509">
        <v>0.22922068818694821</v>
      </c>
      <c r="F7" s="509">
        <v>0.18805380181169368</v>
      </c>
      <c r="G7" s="509">
        <v>0.19627440252999026</v>
      </c>
      <c r="H7" s="509">
        <v>0.14221456598717583</v>
      </c>
      <c r="I7" s="509">
        <v>0.19645262685226764</v>
      </c>
      <c r="J7" s="509">
        <v>0.15440047944104193</v>
      </c>
      <c r="K7" s="509">
        <v>0.17282295484421384</v>
      </c>
      <c r="L7" s="509">
        <v>0.18322267025506833</v>
      </c>
      <c r="M7" s="509">
        <v>0.1603785075186209</v>
      </c>
      <c r="N7" s="509">
        <v>0.12446457627864023</v>
      </c>
      <c r="O7" s="1845">
        <v>0.15680751173708921</v>
      </c>
    </row>
    <row r="8" spans="1:15" x14ac:dyDescent="0.25">
      <c r="A8" s="3764" t="s">
        <v>1061</v>
      </c>
      <c r="B8" s="1644" t="s">
        <v>318</v>
      </c>
      <c r="C8" s="1644" t="s">
        <v>151</v>
      </c>
      <c r="D8" s="1644">
        <v>265</v>
      </c>
      <c r="E8" s="1644">
        <v>240</v>
      </c>
      <c r="F8" s="1644">
        <v>220</v>
      </c>
      <c r="G8" s="1644">
        <v>205</v>
      </c>
      <c r="H8" s="1644">
        <v>205</v>
      </c>
      <c r="I8" s="1644">
        <v>300</v>
      </c>
      <c r="J8" s="1644">
        <v>280</v>
      </c>
      <c r="K8" s="1644">
        <v>265</v>
      </c>
      <c r="L8" s="1644">
        <v>195</v>
      </c>
      <c r="M8" s="1644">
        <v>190</v>
      </c>
      <c r="N8" s="1644">
        <v>210</v>
      </c>
      <c r="O8" s="1846">
        <v>195</v>
      </c>
    </row>
    <row r="9" spans="1:15" x14ac:dyDescent="0.25">
      <c r="A9" s="3764"/>
      <c r="B9" s="1644"/>
      <c r="C9" s="1644" t="s">
        <v>150</v>
      </c>
      <c r="D9" s="1646">
        <v>0.26799468818176686</v>
      </c>
      <c r="E9" s="1646">
        <v>0.26616181626013358</v>
      </c>
      <c r="F9" s="1646">
        <v>0.24050507823222622</v>
      </c>
      <c r="G9" s="1646">
        <v>0.27140016813226403</v>
      </c>
      <c r="H9" s="1646">
        <v>0.19803808976935591</v>
      </c>
      <c r="I9" s="1646">
        <v>0.23328894600746328</v>
      </c>
      <c r="J9" s="1646">
        <v>0.20463946910674871</v>
      </c>
      <c r="K9" s="1646">
        <v>0.2309413331708294</v>
      </c>
      <c r="L9" s="1646">
        <v>0.18259873536779564</v>
      </c>
      <c r="M9" s="1646">
        <v>0.17654939804187944</v>
      </c>
      <c r="N9" s="1646">
        <v>0.18305994107040768</v>
      </c>
      <c r="O9" s="1847">
        <v>0.18497652582159624</v>
      </c>
    </row>
    <row r="10" spans="1:15" x14ac:dyDescent="0.25">
      <c r="A10" s="3764"/>
      <c r="B10" s="1644" t="s">
        <v>1065</v>
      </c>
      <c r="C10" s="1644" t="s">
        <v>151</v>
      </c>
      <c r="D10" s="1644">
        <v>140</v>
      </c>
      <c r="E10" s="1644">
        <v>155</v>
      </c>
      <c r="F10" s="1644">
        <v>100</v>
      </c>
      <c r="G10" s="1644">
        <v>105</v>
      </c>
      <c r="H10" s="1644">
        <v>115</v>
      </c>
      <c r="I10" s="1644">
        <v>135</v>
      </c>
      <c r="J10" s="1644">
        <v>180</v>
      </c>
      <c r="K10" s="1644">
        <v>175</v>
      </c>
      <c r="L10" s="1644">
        <v>190</v>
      </c>
      <c r="M10" s="1644">
        <v>155</v>
      </c>
      <c r="N10" s="1644">
        <v>165</v>
      </c>
      <c r="O10" s="1846">
        <v>195</v>
      </c>
    </row>
    <row r="11" spans="1:15" x14ac:dyDescent="0.25">
      <c r="A11" s="3764"/>
      <c r="B11" s="1644"/>
      <c r="C11" s="1644" t="s">
        <v>150</v>
      </c>
      <c r="D11" s="1646">
        <v>0.13843322654390539</v>
      </c>
      <c r="E11" s="1646">
        <v>0.17048394423656979</v>
      </c>
      <c r="F11" s="1646">
        <v>0.11035959374142192</v>
      </c>
      <c r="G11" s="1646">
        <v>0.1417915426802418</v>
      </c>
      <c r="H11" s="1646">
        <v>0.10767537563403196</v>
      </c>
      <c r="I11" s="1646">
        <v>0.10539151169812488</v>
      </c>
      <c r="J11" s="1646">
        <v>0.12994606288278546</v>
      </c>
      <c r="K11" s="1646">
        <v>0.15433232638919117</v>
      </c>
      <c r="L11" s="1646">
        <v>0.17876200143411902</v>
      </c>
      <c r="M11" s="1646">
        <v>0.14680282943739167</v>
      </c>
      <c r="N11" s="1646">
        <v>0.14361229605523551</v>
      </c>
      <c r="O11" s="1847">
        <v>0.1812206572769953</v>
      </c>
    </row>
    <row r="12" spans="1:15" x14ac:dyDescent="0.25">
      <c r="A12" s="3764"/>
      <c r="B12" s="1644" t="s">
        <v>1066</v>
      </c>
      <c r="C12" s="1644" t="s">
        <v>151</v>
      </c>
      <c r="D12" s="1644">
        <v>590</v>
      </c>
      <c r="E12" s="1644">
        <v>510</v>
      </c>
      <c r="F12" s="1644">
        <v>590</v>
      </c>
      <c r="G12" s="1644">
        <v>440</v>
      </c>
      <c r="H12" s="1644">
        <v>725</v>
      </c>
      <c r="I12" s="1644">
        <v>855</v>
      </c>
      <c r="J12" s="1644">
        <v>910</v>
      </c>
      <c r="K12" s="1644">
        <v>705</v>
      </c>
      <c r="L12" s="1644">
        <v>685</v>
      </c>
      <c r="M12" s="1644">
        <v>720</v>
      </c>
      <c r="N12" s="1644">
        <v>765</v>
      </c>
      <c r="O12" s="1846">
        <v>675</v>
      </c>
    </row>
    <row r="13" spans="1:15" x14ac:dyDescent="0.25">
      <c r="A13" s="3764"/>
      <c r="B13" s="1644"/>
      <c r="C13" s="1644" t="s">
        <v>150</v>
      </c>
      <c r="D13" s="1646">
        <v>0.59357208527432781</v>
      </c>
      <c r="E13" s="1646">
        <v>0.56335423950329655</v>
      </c>
      <c r="F13" s="1646">
        <v>0.64913532802635199</v>
      </c>
      <c r="G13" s="1646">
        <v>0.58680828918749417</v>
      </c>
      <c r="H13" s="1646">
        <v>0.69428653459661205</v>
      </c>
      <c r="I13" s="1646">
        <v>0.66131954229441181</v>
      </c>
      <c r="J13" s="1646">
        <v>0.66541446801046589</v>
      </c>
      <c r="K13" s="1646">
        <v>0.61472634043997942</v>
      </c>
      <c r="L13" s="1646">
        <v>0.63863926319808539</v>
      </c>
      <c r="M13" s="1646">
        <v>0.67664777252072894</v>
      </c>
      <c r="N13" s="1646">
        <v>0.67332776287435692</v>
      </c>
      <c r="O13" s="1847">
        <v>0.63380281690140849</v>
      </c>
    </row>
    <row r="14" spans="1:15" x14ac:dyDescent="0.25">
      <c r="A14" s="3763" t="s">
        <v>1062</v>
      </c>
      <c r="B14" s="1642" t="s">
        <v>441</v>
      </c>
      <c r="C14" s="400" t="s">
        <v>151</v>
      </c>
      <c r="D14" s="1656">
        <v>225</v>
      </c>
      <c r="E14" s="1656">
        <v>205</v>
      </c>
      <c r="F14" s="1656">
        <v>210</v>
      </c>
      <c r="G14" s="1656">
        <v>175</v>
      </c>
      <c r="H14" s="1656">
        <v>195</v>
      </c>
      <c r="I14" s="1656">
        <v>260</v>
      </c>
      <c r="J14" s="1656">
        <v>275</v>
      </c>
      <c r="K14" s="1656">
        <v>290</v>
      </c>
      <c r="L14" s="1656">
        <v>305</v>
      </c>
      <c r="M14" s="1656">
        <v>290</v>
      </c>
      <c r="N14" s="1656">
        <v>345</v>
      </c>
      <c r="O14" s="1844">
        <v>315</v>
      </c>
    </row>
    <row r="15" spans="1:15" x14ac:dyDescent="0.25">
      <c r="A15" s="3763"/>
      <c r="B15" s="1642"/>
      <c r="C15" s="400" t="s">
        <v>150</v>
      </c>
      <c r="D15" s="509">
        <v>0.22698360073542692</v>
      </c>
      <c r="E15" s="509">
        <v>0.22626526140617884</v>
      </c>
      <c r="F15" s="509">
        <v>0.23222618720834476</v>
      </c>
      <c r="G15" s="509">
        <v>0.23619914332608319</v>
      </c>
      <c r="H15" s="509">
        <v>0.18888888888888888</v>
      </c>
      <c r="I15" s="509">
        <v>0.20132232940557113</v>
      </c>
      <c r="J15" s="509">
        <v>0.20186221916887145</v>
      </c>
      <c r="K15" s="509">
        <v>0.25352357903350775</v>
      </c>
      <c r="L15" s="509">
        <v>0.28510099363958913</v>
      </c>
      <c r="M15" s="509">
        <v>0.27400009377784029</v>
      </c>
      <c r="N15" s="509">
        <v>0.30516733365583354</v>
      </c>
      <c r="O15" s="1845">
        <v>0.29671361502347415</v>
      </c>
    </row>
    <row r="16" spans="1:15" x14ac:dyDescent="0.25">
      <c r="A16" s="3763"/>
      <c r="B16" s="1642" t="s">
        <v>440</v>
      </c>
      <c r="C16" s="400" t="s">
        <v>151</v>
      </c>
      <c r="D16" s="1656">
        <v>770</v>
      </c>
      <c r="E16" s="1656">
        <v>700</v>
      </c>
      <c r="F16" s="1656">
        <v>700</v>
      </c>
      <c r="G16" s="1656">
        <v>570</v>
      </c>
      <c r="H16" s="1656">
        <v>850</v>
      </c>
      <c r="I16" s="1656">
        <v>1030</v>
      </c>
      <c r="J16" s="1656">
        <v>1090</v>
      </c>
      <c r="K16" s="1656">
        <v>855</v>
      </c>
      <c r="L16" s="1656">
        <v>770</v>
      </c>
      <c r="M16" s="1656">
        <v>775</v>
      </c>
      <c r="N16" s="1656">
        <v>790</v>
      </c>
      <c r="O16" s="1844">
        <v>750</v>
      </c>
    </row>
    <row r="17" spans="1:15" x14ac:dyDescent="0.25">
      <c r="A17" s="3763"/>
      <c r="B17" s="1642"/>
      <c r="C17" s="400" t="s">
        <v>150</v>
      </c>
      <c r="D17" s="509">
        <v>0.77301639926457311</v>
      </c>
      <c r="E17" s="509">
        <v>0.77373473859382114</v>
      </c>
      <c r="F17" s="509">
        <v>0.76777381279165524</v>
      </c>
      <c r="G17" s="509">
        <v>0.76380085667391684</v>
      </c>
      <c r="H17" s="509">
        <v>0.81111111111111101</v>
      </c>
      <c r="I17" s="509">
        <v>0.79867767059442885</v>
      </c>
      <c r="J17" s="509">
        <v>0.79813778083112852</v>
      </c>
      <c r="K17" s="509">
        <v>0.74647642096649225</v>
      </c>
      <c r="L17" s="509">
        <v>0.71489900636041093</v>
      </c>
      <c r="M17" s="509">
        <v>0.72599990622215982</v>
      </c>
      <c r="N17" s="509">
        <v>0.69483266634416641</v>
      </c>
      <c r="O17" s="1845">
        <v>0.70328638497652585</v>
      </c>
    </row>
    <row r="18" spans="1:15" x14ac:dyDescent="0.25">
      <c r="A18" s="3765" t="s">
        <v>1063</v>
      </c>
      <c r="B18" s="1647" t="s">
        <v>400</v>
      </c>
      <c r="C18" s="1647" t="s">
        <v>151</v>
      </c>
      <c r="D18" s="1647">
        <v>175</v>
      </c>
      <c r="E18" s="1647">
        <v>165</v>
      </c>
      <c r="F18" s="1647">
        <v>140</v>
      </c>
      <c r="G18" s="1647">
        <v>135</v>
      </c>
      <c r="H18" s="1647">
        <v>130</v>
      </c>
      <c r="I18" s="1647">
        <v>185</v>
      </c>
      <c r="J18" s="1647">
        <v>165</v>
      </c>
      <c r="K18" s="1647">
        <v>150</v>
      </c>
      <c r="L18" s="1647">
        <v>135</v>
      </c>
      <c r="M18" s="1647">
        <v>110</v>
      </c>
      <c r="N18" s="1647">
        <v>125</v>
      </c>
      <c r="O18" s="1848">
        <v>120</v>
      </c>
    </row>
    <row r="19" spans="1:15" x14ac:dyDescent="0.25">
      <c r="A19" s="3765"/>
      <c r="B19" s="1647"/>
      <c r="C19" s="1647" t="s">
        <v>150</v>
      </c>
      <c r="D19" s="1646">
        <v>0.76889546291913224</v>
      </c>
      <c r="E19" s="1646">
        <v>0.77945873313825698</v>
      </c>
      <c r="F19" s="1646">
        <v>0.72369246861924696</v>
      </c>
      <c r="G19" s="1646">
        <v>0.71426296512553755</v>
      </c>
      <c r="H19" s="1646">
        <v>0.68182534264559158</v>
      </c>
      <c r="I19" s="1646">
        <v>0.63800857650873344</v>
      </c>
      <c r="J19" s="1646">
        <v>0.6192075471698113</v>
      </c>
      <c r="K19" s="1646">
        <v>0.60894057055486261</v>
      </c>
      <c r="L19" s="1646">
        <v>0.72618034878774995</v>
      </c>
      <c r="M19" s="1646">
        <v>0.61372216446900474</v>
      </c>
      <c r="N19" s="1646">
        <v>0.63887346691566149</v>
      </c>
      <c r="O19" s="1847">
        <v>0.63978494623655913</v>
      </c>
    </row>
    <row r="20" spans="1:15" x14ac:dyDescent="0.25">
      <c r="A20" s="3765"/>
      <c r="B20" s="1647" t="s">
        <v>401</v>
      </c>
      <c r="C20" s="1647" t="s">
        <v>151</v>
      </c>
      <c r="D20" s="1647">
        <v>55</v>
      </c>
      <c r="E20" s="1647">
        <v>45</v>
      </c>
      <c r="F20" s="1647">
        <v>55</v>
      </c>
      <c r="G20" s="1647">
        <v>55</v>
      </c>
      <c r="H20" s="1647">
        <v>60</v>
      </c>
      <c r="I20" s="1647">
        <v>105</v>
      </c>
      <c r="J20" s="1647">
        <v>100</v>
      </c>
      <c r="K20" s="1647">
        <v>95</v>
      </c>
      <c r="L20" s="1647">
        <v>50</v>
      </c>
      <c r="M20" s="1647">
        <v>70</v>
      </c>
      <c r="N20" s="1647">
        <v>70</v>
      </c>
      <c r="O20" s="1848">
        <v>65</v>
      </c>
    </row>
    <row r="21" spans="1:15" x14ac:dyDescent="0.25">
      <c r="A21" s="3765"/>
      <c r="B21" s="1647"/>
      <c r="C21" s="1647" t="s">
        <v>150</v>
      </c>
      <c r="D21" s="1646">
        <v>0.23110453708086778</v>
      </c>
      <c r="E21" s="1646">
        <v>0.22054126686174313</v>
      </c>
      <c r="F21" s="1646">
        <v>0.27630753138075315</v>
      </c>
      <c r="G21" s="1646">
        <v>0.28573703487446256</v>
      </c>
      <c r="H21" s="1646">
        <v>0.31817465735440847</v>
      </c>
      <c r="I21" s="1646">
        <v>0.36199142349126662</v>
      </c>
      <c r="J21" s="1646">
        <v>0.38079245283018864</v>
      </c>
      <c r="K21" s="1646">
        <v>0.39105942944513739</v>
      </c>
      <c r="L21" s="1646">
        <v>0.27381965121225016</v>
      </c>
      <c r="M21" s="1646">
        <v>0.38627783553099521</v>
      </c>
      <c r="N21" s="1646">
        <v>0.36112653308433856</v>
      </c>
      <c r="O21" s="1847">
        <v>0.36021505376344087</v>
      </c>
    </row>
    <row r="22" spans="1:15" x14ac:dyDescent="0.25">
      <c r="A22" s="3765"/>
      <c r="B22" s="1649" t="s">
        <v>1040</v>
      </c>
      <c r="C22" s="1649" t="s">
        <v>151</v>
      </c>
      <c r="D22" s="1649">
        <v>30</v>
      </c>
      <c r="E22" s="1649">
        <v>25</v>
      </c>
      <c r="F22" s="1649">
        <v>30</v>
      </c>
      <c r="G22" s="1649">
        <v>30</v>
      </c>
      <c r="H22" s="1649">
        <v>30</v>
      </c>
      <c r="I22" s="1649">
        <v>45</v>
      </c>
      <c r="J22" s="1649">
        <v>35</v>
      </c>
      <c r="K22" s="1649">
        <v>50</v>
      </c>
      <c r="L22" s="1649">
        <v>20</v>
      </c>
      <c r="M22" s="1649">
        <v>35</v>
      </c>
      <c r="N22" s="1649">
        <v>30</v>
      </c>
      <c r="O22" s="1849">
        <v>30</v>
      </c>
    </row>
    <row r="23" spans="1:15" x14ac:dyDescent="0.25">
      <c r="A23" s="3765"/>
      <c r="B23" s="1649"/>
      <c r="C23" s="1649" t="s">
        <v>150</v>
      </c>
      <c r="D23" s="1651">
        <v>0.12572667142713123</v>
      </c>
      <c r="E23" s="1651">
        <v>0.12977698631283485</v>
      </c>
      <c r="F23" s="1651">
        <v>0.15951882845188287</v>
      </c>
      <c r="G23" s="1651">
        <v>0.15218429852964596</v>
      </c>
      <c r="H23" s="1651">
        <v>0.16630782964868981</v>
      </c>
      <c r="I23" s="1651">
        <v>0.16152424781229299</v>
      </c>
      <c r="J23" s="1651">
        <v>0.13396226415094339</v>
      </c>
      <c r="K23" s="1651">
        <v>0.19884923349293848</v>
      </c>
      <c r="L23" s="1651">
        <v>9.4374734155678458E-2</v>
      </c>
      <c r="M23" s="1651">
        <v>0.19565574218963722</v>
      </c>
      <c r="N23" s="1651">
        <v>0.14016050068137081</v>
      </c>
      <c r="O23" s="1850">
        <v>0.15591397849462366</v>
      </c>
    </row>
    <row r="24" spans="1:15" x14ac:dyDescent="0.25">
      <c r="A24" s="3765"/>
      <c r="B24" s="1649" t="s">
        <v>1039</v>
      </c>
      <c r="C24" s="1649" t="s">
        <v>151</v>
      </c>
      <c r="D24" s="1649">
        <v>15</v>
      </c>
      <c r="E24" s="1649">
        <v>10</v>
      </c>
      <c r="F24" s="1649">
        <v>20</v>
      </c>
      <c r="G24" s="1649">
        <v>20</v>
      </c>
      <c r="H24" s="1649">
        <v>25</v>
      </c>
      <c r="I24" s="1649">
        <v>35</v>
      </c>
      <c r="J24" s="1649">
        <v>40</v>
      </c>
      <c r="K24" s="1649">
        <v>35</v>
      </c>
      <c r="L24" s="1649">
        <v>30</v>
      </c>
      <c r="M24" s="1649">
        <v>30</v>
      </c>
      <c r="N24" s="1649">
        <v>25</v>
      </c>
      <c r="O24" s="1849">
        <v>25</v>
      </c>
    </row>
    <row r="25" spans="1:15" x14ac:dyDescent="0.25">
      <c r="A25" s="3765"/>
      <c r="B25" s="1649"/>
      <c r="C25" s="1649" t="s">
        <v>150</v>
      </c>
      <c r="D25" s="1651">
        <v>7.2674381084374295E-2</v>
      </c>
      <c r="E25" s="1651">
        <v>5.4140109740760847E-2</v>
      </c>
      <c r="F25" s="1651">
        <v>9.5868200836820086E-2</v>
      </c>
      <c r="G25" s="1651">
        <v>0.10345559743086152</v>
      </c>
      <c r="H25" s="1651">
        <v>0.1229848238197763</v>
      </c>
      <c r="I25" s="1651">
        <v>0.113865355785657</v>
      </c>
      <c r="J25" s="1651">
        <v>0.15909433962264152</v>
      </c>
      <c r="K25" s="1651">
        <v>0.13853458335009858</v>
      </c>
      <c r="L25" s="1651">
        <v>0.1546150574223735</v>
      </c>
      <c r="M25" s="1651">
        <v>0.15051704327843737</v>
      </c>
      <c r="N25" s="1651">
        <v>0.13011659011759957</v>
      </c>
      <c r="O25" s="1850">
        <v>0.13978494623655913</v>
      </c>
    </row>
    <row r="26" spans="1:15" x14ac:dyDescent="0.25">
      <c r="A26" s="3765"/>
      <c r="B26" s="1649" t="s">
        <v>1041</v>
      </c>
      <c r="C26" s="1649" t="s">
        <v>151</v>
      </c>
      <c r="D26" s="1649">
        <v>5</v>
      </c>
      <c r="E26" s="1649">
        <v>5</v>
      </c>
      <c r="F26" s="1649">
        <v>0</v>
      </c>
      <c r="G26" s="1649">
        <v>5</v>
      </c>
      <c r="H26" s="1649">
        <v>0</v>
      </c>
      <c r="I26" s="1649">
        <v>10</v>
      </c>
      <c r="J26" s="1649">
        <v>5</v>
      </c>
      <c r="K26" s="1649">
        <v>5</v>
      </c>
      <c r="L26" s="1649">
        <v>0</v>
      </c>
      <c r="M26" s="1649">
        <v>5</v>
      </c>
      <c r="N26" s="1649">
        <v>15</v>
      </c>
      <c r="O26" s="1849">
        <v>10</v>
      </c>
    </row>
    <row r="27" spans="1:15" x14ac:dyDescent="0.25">
      <c r="A27" s="3765"/>
      <c r="B27" s="1649"/>
      <c r="C27" s="1649" t="s">
        <v>150</v>
      </c>
      <c r="D27" s="1651">
        <v>1.7441858436993207E-2</v>
      </c>
      <c r="E27" s="1651">
        <v>1.5923550448294577E-2</v>
      </c>
      <c r="F27" s="1651">
        <v>0</v>
      </c>
      <c r="G27" s="1651">
        <v>1.8578480811083393E-2</v>
      </c>
      <c r="H27" s="1651">
        <v>5.251273433807698E-3</v>
      </c>
      <c r="I27" s="1651">
        <v>4.0093435135794726E-2</v>
      </c>
      <c r="J27" s="1651">
        <v>2.6415094339622643E-2</v>
      </c>
      <c r="K27" s="1651">
        <v>1.8106466020198768E-2</v>
      </c>
      <c r="L27" s="1651">
        <v>1.0633772862611657E-2</v>
      </c>
      <c r="M27" s="1651">
        <v>2.3690977731575202E-2</v>
      </c>
      <c r="N27" s="1651">
        <v>7.1518699843537079E-2</v>
      </c>
      <c r="O27" s="1850">
        <v>4.3010752688172046E-2</v>
      </c>
    </row>
    <row r="28" spans="1:15" x14ac:dyDescent="0.25">
      <c r="A28" s="3765"/>
      <c r="B28" s="1649" t="s">
        <v>1042</v>
      </c>
      <c r="C28" s="1649" t="s">
        <v>151</v>
      </c>
      <c r="D28" s="1649">
        <v>5</v>
      </c>
      <c r="E28" s="1649">
        <v>5</v>
      </c>
      <c r="F28" s="1649">
        <v>5</v>
      </c>
      <c r="G28" s="1649">
        <v>0</v>
      </c>
      <c r="H28" s="1649">
        <v>5</v>
      </c>
      <c r="I28" s="1649">
        <v>15</v>
      </c>
      <c r="J28" s="1649">
        <v>15</v>
      </c>
      <c r="K28" s="1649">
        <v>10</v>
      </c>
      <c r="L28" s="1649">
        <v>5</v>
      </c>
      <c r="M28" s="1649">
        <v>5</v>
      </c>
      <c r="N28" s="1649">
        <v>5</v>
      </c>
      <c r="O28" s="1849">
        <v>5</v>
      </c>
    </row>
    <row r="29" spans="1:15" x14ac:dyDescent="0.25">
      <c r="A29" s="3765"/>
      <c r="B29" s="1649"/>
      <c r="C29" s="1649" t="s">
        <v>150</v>
      </c>
      <c r="D29" s="1651">
        <v>1.5261626132369054E-2</v>
      </c>
      <c r="E29" s="1651">
        <v>2.0700620359852859E-2</v>
      </c>
      <c r="F29" s="1651">
        <v>2.0920502092050212E-2</v>
      </c>
      <c r="G29" s="1651">
        <v>1.1518658102871704E-2</v>
      </c>
      <c r="H29" s="1651">
        <v>2.3630730452134641E-2</v>
      </c>
      <c r="I29" s="1651">
        <v>4.6508384757521878E-2</v>
      </c>
      <c r="J29" s="1651">
        <v>6.1320754716981132E-2</v>
      </c>
      <c r="K29" s="1651">
        <v>3.5569146581901578E-2</v>
      </c>
      <c r="L29" s="1651">
        <v>1.4196086771586562E-2</v>
      </c>
      <c r="M29" s="1651">
        <v>1.6414072331345404E-2</v>
      </c>
      <c r="N29" s="1651">
        <v>1.9330742441831122E-2</v>
      </c>
      <c r="O29" s="1850">
        <v>2.1505376344086023E-2</v>
      </c>
    </row>
    <row r="30" spans="1:15" s="1854" customFormat="1" ht="45" x14ac:dyDescent="0.25">
      <c r="A30" s="1851" t="s">
        <v>1174</v>
      </c>
      <c r="B30" s="1852"/>
      <c r="C30" s="1839" t="s">
        <v>151</v>
      </c>
      <c r="D30" s="1856">
        <v>995</v>
      </c>
      <c r="E30" s="1856">
        <v>900</v>
      </c>
      <c r="F30" s="1856">
        <v>910</v>
      </c>
      <c r="G30" s="1856">
        <v>750</v>
      </c>
      <c r="H30" s="1856">
        <v>1045</v>
      </c>
      <c r="I30" s="1856">
        <v>1290</v>
      </c>
      <c r="J30" s="1856">
        <v>1370</v>
      </c>
      <c r="K30" s="1856">
        <v>1150</v>
      </c>
      <c r="L30" s="1856">
        <v>1075</v>
      </c>
      <c r="M30" s="1856">
        <v>1065</v>
      </c>
      <c r="N30" s="1856">
        <v>1135</v>
      </c>
      <c r="O30" s="1853">
        <v>1065</v>
      </c>
    </row>
    <row r="31" spans="1:15" ht="14.1" customHeight="1" x14ac:dyDescent="0.25">
      <c r="A31" s="1652"/>
      <c r="B31" s="194"/>
      <c r="C31" s="1653"/>
      <c r="D31" s="1655"/>
      <c r="E31" s="1655"/>
      <c r="F31" s="1655"/>
      <c r="G31" s="1655"/>
      <c r="H31" s="1655"/>
      <c r="I31" s="1655"/>
      <c r="J31" s="1655"/>
      <c r="K31" s="1655"/>
      <c r="L31" s="1655"/>
      <c r="M31" s="1655"/>
      <c r="N31" s="1655"/>
    </row>
    <row r="32" spans="1:15" s="25" customFormat="1" x14ac:dyDescent="0.25">
      <c r="A32" s="1636" t="s">
        <v>1131</v>
      </c>
      <c r="B32" s="203"/>
      <c r="C32" s="203"/>
      <c r="D32" s="1859"/>
      <c r="E32" s="1859"/>
      <c r="F32" s="1859"/>
      <c r="G32" s="1859"/>
      <c r="H32" s="1859"/>
      <c r="I32" s="1859"/>
      <c r="J32" s="1859"/>
      <c r="K32" s="1859"/>
      <c r="L32" s="1859"/>
      <c r="M32" s="1859"/>
      <c r="N32" s="1859"/>
    </row>
    <row r="33" spans="1:2" x14ac:dyDescent="0.25">
      <c r="A33" s="1064" t="s">
        <v>1000</v>
      </c>
    </row>
    <row r="34" spans="1:2" x14ac:dyDescent="0.25">
      <c r="A34" s="447" t="s">
        <v>1001</v>
      </c>
    </row>
    <row r="35" spans="1:2" x14ac:dyDescent="0.25">
      <c r="A35"/>
      <c r="B35" s="199"/>
    </row>
    <row r="36" spans="1:2" x14ac:dyDescent="0.25">
      <c r="A36" s="697" t="s">
        <v>135</v>
      </c>
    </row>
    <row r="37" spans="1:2" x14ac:dyDescent="0.25">
      <c r="A37" s="23"/>
    </row>
  </sheetData>
  <mergeCells count="4">
    <mergeCell ref="A4:A7"/>
    <mergeCell ref="A8:A13"/>
    <mergeCell ref="A14:A17"/>
    <mergeCell ref="A18:A29"/>
  </mergeCells>
  <hyperlinks>
    <hyperlink ref="A35:B35" location="Index!A1" display="Back to index" xr:uid="{340E1F37-F17D-4227-938A-9B9D17BB9CCA}"/>
    <hyperlink ref="A35" location="Index!A1" display="Back to index" xr:uid="{F784D6CA-753E-4C98-9E77-A542CE62444C}"/>
    <hyperlink ref="A36" location="Index!A1" display="Back to index" xr:uid="{4EC4CBCF-1F0C-4BC9-B199-D9319DBDC67D}"/>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D39D-2105-4FCF-A889-080410350A03}">
  <dimension ref="A1:B21"/>
  <sheetViews>
    <sheetView showGridLines="0" workbookViewId="0">
      <selection activeCell="A13" sqref="A13"/>
    </sheetView>
  </sheetViews>
  <sheetFormatPr defaultColWidth="15.28515625" defaultRowHeight="15" x14ac:dyDescent="0.25"/>
  <cols>
    <col min="1" max="1" width="26.5703125" customWidth="1"/>
    <col min="2" max="2" width="13.85546875" customWidth="1"/>
  </cols>
  <sheetData>
    <row r="1" spans="1:2" x14ac:dyDescent="0.25">
      <c r="A1" s="67" t="s">
        <v>2325</v>
      </c>
    </row>
    <row r="2" spans="1:2" x14ac:dyDescent="0.25">
      <c r="A2" s="67"/>
    </row>
    <row r="3" spans="1:2" x14ac:dyDescent="0.25">
      <c r="A3" s="125" t="s">
        <v>303</v>
      </c>
      <c r="B3" s="3034" t="s">
        <v>150</v>
      </c>
    </row>
    <row r="4" spans="1:2" x14ac:dyDescent="0.25">
      <c r="A4" s="126" t="s">
        <v>305</v>
      </c>
      <c r="B4" s="128">
        <v>0.87608388508740342</v>
      </c>
    </row>
    <row r="5" spans="1:2" x14ac:dyDescent="0.25">
      <c r="A5" s="3575" t="s">
        <v>306</v>
      </c>
      <c r="B5" s="132">
        <v>2.7287586226002161E-2</v>
      </c>
    </row>
    <row r="6" spans="1:2" x14ac:dyDescent="0.25">
      <c r="A6" s="126" t="s">
        <v>307</v>
      </c>
      <c r="B6" s="128">
        <v>9.2341468820123562E-2</v>
      </c>
    </row>
    <row r="7" spans="1:2" x14ac:dyDescent="0.25">
      <c r="A7" s="130" t="s">
        <v>308</v>
      </c>
      <c r="B7" s="132">
        <v>6.6037343823586447E-2</v>
      </c>
    </row>
    <row r="8" spans="1:2" x14ac:dyDescent="0.25">
      <c r="A8" s="126" t="s">
        <v>309</v>
      </c>
      <c r="B8" s="128">
        <v>6.5400171759425987E-2</v>
      </c>
    </row>
    <row r="9" spans="1:2" x14ac:dyDescent="0.25">
      <c r="A9" s="130" t="s">
        <v>375</v>
      </c>
      <c r="B9" s="132">
        <v>7.8115909909410752E-2</v>
      </c>
    </row>
    <row r="10" spans="1:2" x14ac:dyDescent="0.25">
      <c r="A10" s="126" t="s">
        <v>311</v>
      </c>
      <c r="B10" s="128">
        <v>0.107820594509239</v>
      </c>
    </row>
    <row r="11" spans="1:2" x14ac:dyDescent="0.25">
      <c r="A11" s="130" t="s">
        <v>312</v>
      </c>
      <c r="B11" s="132">
        <v>0.18415657810898411</v>
      </c>
    </row>
    <row r="12" spans="1:2" x14ac:dyDescent="0.25">
      <c r="A12" s="126" t="s">
        <v>313</v>
      </c>
      <c r="B12" s="128">
        <v>0.169051444718398</v>
      </c>
    </row>
    <row r="13" spans="1:2" x14ac:dyDescent="0.25">
      <c r="A13" s="3575" t="s">
        <v>314</v>
      </c>
      <c r="B13" s="132">
        <v>8.5872787212233709E-2</v>
      </c>
    </row>
    <row r="14" spans="1:2" x14ac:dyDescent="0.25">
      <c r="A14" s="126" t="s">
        <v>315</v>
      </c>
      <c r="B14" s="128">
        <v>2.3159819375571378E-2</v>
      </c>
    </row>
    <row r="15" spans="1:2" x14ac:dyDescent="0.25">
      <c r="A15" s="130" t="s">
        <v>316</v>
      </c>
      <c r="B15" s="132">
        <v>6.6092750090035179E-2</v>
      </c>
    </row>
    <row r="16" spans="1:2" x14ac:dyDescent="0.25">
      <c r="A16" s="126" t="s">
        <v>317</v>
      </c>
      <c r="B16" s="128">
        <v>3.4663545446990053E-2</v>
      </c>
    </row>
    <row r="17" spans="1:2" x14ac:dyDescent="0.25">
      <c r="A17" s="3049" t="s">
        <v>318</v>
      </c>
      <c r="B17" s="3050">
        <v>1</v>
      </c>
    </row>
    <row r="19" spans="1:2" x14ac:dyDescent="0.25">
      <c r="A19" s="65" t="s">
        <v>319</v>
      </c>
    </row>
    <row r="21" spans="1:2" x14ac:dyDescent="0.25">
      <c r="A21" s="64" t="s">
        <v>135</v>
      </c>
      <c r="B21" s="64"/>
    </row>
  </sheetData>
  <hyperlinks>
    <hyperlink ref="A21:B21" location="Index!A1" display="Back to index" xr:uid="{201B8836-8AD2-438C-A3D9-16C562D0A787}"/>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9FC1-2C69-4AB0-A591-442411516B01}">
  <dimension ref="A1:O37"/>
  <sheetViews>
    <sheetView showGridLines="0" topLeftCell="A7" zoomScaleNormal="100" workbookViewId="0">
      <selection activeCell="A36" sqref="A36"/>
    </sheetView>
  </sheetViews>
  <sheetFormatPr defaultColWidth="11.42578125" defaultRowHeight="15" x14ac:dyDescent="0.25"/>
  <cols>
    <col min="1" max="1" width="31.85546875" style="35" customWidth="1"/>
    <col min="2" max="2" width="10.85546875" style="23" customWidth="1"/>
    <col min="3" max="3" width="4.85546875" style="23" customWidth="1"/>
    <col min="4" max="15" width="10.85546875" style="23" customWidth="1"/>
    <col min="16" max="16384" width="11.42578125" style="23"/>
  </cols>
  <sheetData>
    <row r="1" spans="1:15" x14ac:dyDescent="0.25">
      <c r="A1" s="1638" t="s">
        <v>1175</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43">
        <v>425</v>
      </c>
      <c r="E4" s="1643">
        <v>440</v>
      </c>
      <c r="F4" s="1643">
        <v>475</v>
      </c>
      <c r="G4" s="1643">
        <v>540</v>
      </c>
      <c r="H4" s="1643">
        <v>745</v>
      </c>
      <c r="I4" s="1643">
        <v>1070</v>
      </c>
      <c r="J4" s="1643">
        <v>1285</v>
      </c>
      <c r="K4" s="1643">
        <v>1165</v>
      </c>
      <c r="L4" s="1643">
        <v>1185</v>
      </c>
      <c r="M4" s="1643">
        <v>1140</v>
      </c>
      <c r="N4" s="1643">
        <v>1120</v>
      </c>
      <c r="O4" s="1844">
        <v>1125</v>
      </c>
    </row>
    <row r="5" spans="1:15" x14ac:dyDescent="0.25">
      <c r="A5" s="3763"/>
      <c r="B5" s="1642"/>
      <c r="C5" s="400" t="s">
        <v>150</v>
      </c>
      <c r="D5" s="509">
        <v>0.78333332932098754</v>
      </c>
      <c r="E5" s="509">
        <v>0.84096682948735824</v>
      </c>
      <c r="F5" s="509">
        <v>0.90626853109398009</v>
      </c>
      <c r="G5" s="509">
        <v>0.89958388814913448</v>
      </c>
      <c r="H5" s="509">
        <v>0.87379474154555281</v>
      </c>
      <c r="I5" s="509">
        <v>0.89261186264308012</v>
      </c>
      <c r="J5" s="509">
        <v>0.92317137092431301</v>
      </c>
      <c r="K5" s="509">
        <v>0.90693726247585815</v>
      </c>
      <c r="L5" s="509">
        <v>0.88837620410181117</v>
      </c>
      <c r="M5" s="509">
        <v>0.85253797980403323</v>
      </c>
      <c r="N5" s="509">
        <v>0.87576086701724498</v>
      </c>
      <c r="O5" s="1845">
        <v>0.86461538461538456</v>
      </c>
    </row>
    <row r="6" spans="1:15" x14ac:dyDescent="0.25">
      <c r="A6" s="3763"/>
      <c r="B6" s="1642" t="s">
        <v>1019</v>
      </c>
      <c r="C6" s="400" t="s">
        <v>151</v>
      </c>
      <c r="D6" s="1656">
        <v>115</v>
      </c>
      <c r="E6" s="1656">
        <v>85</v>
      </c>
      <c r="F6" s="1656">
        <v>50</v>
      </c>
      <c r="G6" s="1656">
        <v>60</v>
      </c>
      <c r="H6" s="1656">
        <v>105</v>
      </c>
      <c r="I6" s="1656">
        <v>130</v>
      </c>
      <c r="J6" s="1656">
        <v>105</v>
      </c>
      <c r="K6" s="1656">
        <v>120</v>
      </c>
      <c r="L6" s="1656">
        <v>150</v>
      </c>
      <c r="M6" s="1656">
        <v>195</v>
      </c>
      <c r="N6" s="1656">
        <v>160</v>
      </c>
      <c r="O6" s="1844">
        <v>175</v>
      </c>
    </row>
    <row r="7" spans="1:15" x14ac:dyDescent="0.25">
      <c r="A7" s="3763"/>
      <c r="B7" s="1642"/>
      <c r="C7" s="400" t="s">
        <v>150</v>
      </c>
      <c r="D7" s="509">
        <v>0.21666667067901241</v>
      </c>
      <c r="E7" s="509">
        <v>0.15903317051264185</v>
      </c>
      <c r="F7" s="509">
        <v>9.3731468906019855E-2</v>
      </c>
      <c r="G7" s="509">
        <v>0.10041611185086549</v>
      </c>
      <c r="H7" s="509">
        <v>0.12620525845444711</v>
      </c>
      <c r="I7" s="509">
        <v>0.10738813735691988</v>
      </c>
      <c r="J7" s="509">
        <v>7.6828629075686966E-2</v>
      </c>
      <c r="K7" s="509">
        <v>9.3062737524141806E-2</v>
      </c>
      <c r="L7" s="509">
        <v>0.1116237958981888</v>
      </c>
      <c r="M7" s="509">
        <v>0.14746202019596683</v>
      </c>
      <c r="N7" s="509">
        <v>0.12423913298275499</v>
      </c>
      <c r="O7" s="1845">
        <v>0.13538461538461538</v>
      </c>
    </row>
    <row r="8" spans="1:15" x14ac:dyDescent="0.25">
      <c r="A8" s="3764" t="s">
        <v>1061</v>
      </c>
      <c r="B8" s="1644" t="s">
        <v>318</v>
      </c>
      <c r="C8" s="1644" t="s">
        <v>151</v>
      </c>
      <c r="D8" s="1644">
        <v>180</v>
      </c>
      <c r="E8" s="1644">
        <v>155</v>
      </c>
      <c r="F8" s="1644">
        <v>135</v>
      </c>
      <c r="G8" s="1644">
        <v>180</v>
      </c>
      <c r="H8" s="1644">
        <v>240</v>
      </c>
      <c r="I8" s="1644">
        <v>290</v>
      </c>
      <c r="J8" s="1644">
        <v>320</v>
      </c>
      <c r="K8" s="1644">
        <v>310</v>
      </c>
      <c r="L8" s="1644">
        <v>320</v>
      </c>
      <c r="M8" s="1644">
        <v>335</v>
      </c>
      <c r="N8" s="1644">
        <v>350</v>
      </c>
      <c r="O8" s="1846">
        <v>395</v>
      </c>
    </row>
    <row r="9" spans="1:15" x14ac:dyDescent="0.25">
      <c r="A9" s="3764"/>
      <c r="B9" s="1644"/>
      <c r="C9" s="1644" t="s">
        <v>150</v>
      </c>
      <c r="D9" s="1646">
        <v>0.33271604319844517</v>
      </c>
      <c r="E9" s="1646">
        <v>0.29707392602904731</v>
      </c>
      <c r="F9" s="1646">
        <v>0.26141515389176884</v>
      </c>
      <c r="G9" s="1646">
        <v>0.30181424766977361</v>
      </c>
      <c r="H9" s="1646">
        <v>0.28318282300926578</v>
      </c>
      <c r="I9" s="1646">
        <v>0.23936732570239336</v>
      </c>
      <c r="J9" s="1646">
        <v>0.23037818354144077</v>
      </c>
      <c r="K9" s="1646">
        <v>0.24102859634913715</v>
      </c>
      <c r="L9" s="1646">
        <v>0.24095519168252161</v>
      </c>
      <c r="M9" s="1646">
        <v>0.25046444730770379</v>
      </c>
      <c r="N9" s="1646">
        <v>0.27322451339672915</v>
      </c>
      <c r="O9" s="1847">
        <v>0.30307692307692308</v>
      </c>
    </row>
    <row r="10" spans="1:15" x14ac:dyDescent="0.25">
      <c r="A10" s="3764"/>
      <c r="B10" s="1644" t="s">
        <v>1065</v>
      </c>
      <c r="C10" s="1644" t="s">
        <v>151</v>
      </c>
      <c r="D10" s="1644">
        <v>65</v>
      </c>
      <c r="E10" s="1644">
        <v>80</v>
      </c>
      <c r="F10" s="1644">
        <v>45</v>
      </c>
      <c r="G10" s="1644">
        <v>60</v>
      </c>
      <c r="H10" s="1644">
        <v>70</v>
      </c>
      <c r="I10" s="1644">
        <v>150</v>
      </c>
      <c r="J10" s="1644">
        <v>170</v>
      </c>
      <c r="K10" s="1644">
        <v>175</v>
      </c>
      <c r="L10" s="1644">
        <v>195</v>
      </c>
      <c r="M10" s="1644">
        <v>185</v>
      </c>
      <c r="N10" s="1644">
        <v>155</v>
      </c>
      <c r="O10" s="1846">
        <v>130</v>
      </c>
    </row>
    <row r="11" spans="1:15" x14ac:dyDescent="0.25">
      <c r="A11" s="3764"/>
      <c r="B11" s="1644"/>
      <c r="C11" s="1644" t="s">
        <v>150</v>
      </c>
      <c r="D11" s="1646">
        <v>0.12407405785322329</v>
      </c>
      <c r="E11" s="1646">
        <v>0.15076337633297301</v>
      </c>
      <c r="F11" s="1646">
        <v>8.286627006140368E-2</v>
      </c>
      <c r="G11" s="1646">
        <v>0.10041611185086552</v>
      </c>
      <c r="H11" s="1646">
        <v>8.0934575043506887E-2</v>
      </c>
      <c r="I11" s="1646">
        <v>0.12542767950052031</v>
      </c>
      <c r="J11" s="1646">
        <v>0.12062812789453654</v>
      </c>
      <c r="K11" s="1646">
        <v>0.13496043860195628</v>
      </c>
      <c r="L11" s="1646">
        <v>0.14778804811912929</v>
      </c>
      <c r="M11" s="1646">
        <v>0.1386674856920265</v>
      </c>
      <c r="N11" s="1646">
        <v>0.12124645449644082</v>
      </c>
      <c r="O11" s="1847">
        <v>0.10076923076923076</v>
      </c>
    </row>
    <row r="12" spans="1:15" x14ac:dyDescent="0.25">
      <c r="A12" s="3764"/>
      <c r="B12" s="1644" t="s">
        <v>1066</v>
      </c>
      <c r="C12" s="1644" t="s">
        <v>151</v>
      </c>
      <c r="D12" s="1644">
        <v>295</v>
      </c>
      <c r="E12" s="1644">
        <v>290</v>
      </c>
      <c r="F12" s="1644">
        <v>345</v>
      </c>
      <c r="G12" s="1644">
        <v>360</v>
      </c>
      <c r="H12" s="1644">
        <v>540</v>
      </c>
      <c r="I12" s="1644">
        <v>765</v>
      </c>
      <c r="J12" s="1644">
        <v>905</v>
      </c>
      <c r="K12" s="1644">
        <v>800</v>
      </c>
      <c r="L12" s="1644">
        <v>815</v>
      </c>
      <c r="M12" s="1644">
        <v>815</v>
      </c>
      <c r="N12" s="1644">
        <v>775</v>
      </c>
      <c r="O12" s="1846">
        <v>775</v>
      </c>
    </row>
    <row r="13" spans="1:15" x14ac:dyDescent="0.25">
      <c r="A13" s="3764"/>
      <c r="B13" s="1644"/>
      <c r="C13" s="1644" t="s">
        <v>150</v>
      </c>
      <c r="D13" s="1646">
        <v>0.54320989894833149</v>
      </c>
      <c r="E13" s="1646">
        <v>0.55216269763797976</v>
      </c>
      <c r="F13" s="1646">
        <v>0.65571857604682748</v>
      </c>
      <c r="G13" s="1646">
        <v>0.59776964047936088</v>
      </c>
      <c r="H13" s="1646">
        <v>0.63588260194722723</v>
      </c>
      <c r="I13" s="1646">
        <v>0.63520499479708636</v>
      </c>
      <c r="J13" s="1646">
        <v>0.64899368856402262</v>
      </c>
      <c r="K13" s="1646">
        <v>0.62401096504890663</v>
      </c>
      <c r="L13" s="1646">
        <v>0.61125676019834918</v>
      </c>
      <c r="M13" s="1646">
        <v>0.61086806700026963</v>
      </c>
      <c r="N13" s="1646">
        <v>0.60552903210682996</v>
      </c>
      <c r="O13" s="1847">
        <v>0.59615384615384615</v>
      </c>
    </row>
    <row r="14" spans="1:15" x14ac:dyDescent="0.25">
      <c r="A14" s="3763" t="s">
        <v>1062</v>
      </c>
      <c r="B14" s="1642" t="s">
        <v>441</v>
      </c>
      <c r="C14" s="400" t="s">
        <v>151</v>
      </c>
      <c r="D14" s="1643">
        <v>145</v>
      </c>
      <c r="E14" s="1643">
        <v>120</v>
      </c>
      <c r="F14" s="1643">
        <v>125</v>
      </c>
      <c r="G14" s="1643">
        <v>145</v>
      </c>
      <c r="H14" s="1643">
        <v>165</v>
      </c>
      <c r="I14" s="1643">
        <v>285</v>
      </c>
      <c r="J14" s="1643">
        <v>330</v>
      </c>
      <c r="K14" s="1643">
        <v>325</v>
      </c>
      <c r="L14" s="1643">
        <v>355</v>
      </c>
      <c r="M14" s="1643">
        <v>355</v>
      </c>
      <c r="N14" s="1643">
        <v>380</v>
      </c>
      <c r="O14" s="1844">
        <v>400</v>
      </c>
    </row>
    <row r="15" spans="1:15" x14ac:dyDescent="0.25">
      <c r="A15" s="3763"/>
      <c r="B15" s="1642"/>
      <c r="C15" s="400" t="s">
        <v>150</v>
      </c>
      <c r="D15" s="509">
        <v>0.2654321345450395</v>
      </c>
      <c r="E15" s="509">
        <v>0.23027990433735715</v>
      </c>
      <c r="F15" s="509">
        <v>0.24261147349694895</v>
      </c>
      <c r="G15" s="509">
        <v>0.24272636484687082</v>
      </c>
      <c r="H15" s="509">
        <v>0.19596914538356616</v>
      </c>
      <c r="I15" s="509">
        <v>0.23741935483870966</v>
      </c>
      <c r="J15" s="509">
        <v>0.23661781706169985</v>
      </c>
      <c r="K15" s="509">
        <v>0.25464145536103672</v>
      </c>
      <c r="L15" s="509">
        <v>0.26537430150859159</v>
      </c>
      <c r="M15" s="509">
        <v>0.26692985347436554</v>
      </c>
      <c r="N15" s="509">
        <v>0.29592354995741493</v>
      </c>
      <c r="O15" s="1845">
        <v>0.30822444273635663</v>
      </c>
    </row>
    <row r="16" spans="1:15" x14ac:dyDescent="0.25">
      <c r="A16" s="3763"/>
      <c r="B16" s="1642" t="s">
        <v>440</v>
      </c>
      <c r="C16" s="400" t="s">
        <v>151</v>
      </c>
      <c r="D16" s="1656">
        <v>395</v>
      </c>
      <c r="E16" s="1656">
        <v>405</v>
      </c>
      <c r="F16" s="1656">
        <v>395</v>
      </c>
      <c r="G16" s="1656">
        <v>455</v>
      </c>
      <c r="H16" s="1656">
        <v>685</v>
      </c>
      <c r="I16" s="1656">
        <v>915</v>
      </c>
      <c r="J16" s="1656">
        <v>1065</v>
      </c>
      <c r="K16" s="1656">
        <v>955</v>
      </c>
      <c r="L16" s="1656">
        <v>980</v>
      </c>
      <c r="M16" s="1656">
        <v>980</v>
      </c>
      <c r="N16" s="1656">
        <v>900</v>
      </c>
      <c r="O16" s="1844">
        <v>900</v>
      </c>
    </row>
    <row r="17" spans="1:15" x14ac:dyDescent="0.25">
      <c r="A17" s="3763"/>
      <c r="B17" s="1642"/>
      <c r="C17" s="400" t="s">
        <v>150</v>
      </c>
      <c r="D17" s="509">
        <v>0.73456786545496044</v>
      </c>
      <c r="E17" s="509">
        <v>0.76972009566264288</v>
      </c>
      <c r="F17" s="509">
        <v>0.75738852650305111</v>
      </c>
      <c r="G17" s="509">
        <v>0.75727363515312918</v>
      </c>
      <c r="H17" s="509">
        <v>0.80403085461643387</v>
      </c>
      <c r="I17" s="509">
        <v>0.76258064516129032</v>
      </c>
      <c r="J17" s="509">
        <v>0.76338218293830018</v>
      </c>
      <c r="K17" s="509">
        <v>0.74535854463896334</v>
      </c>
      <c r="L17" s="509">
        <v>0.73462569849140835</v>
      </c>
      <c r="M17" s="509">
        <v>0.73307014652563451</v>
      </c>
      <c r="N17" s="509">
        <v>0.70407645004258512</v>
      </c>
      <c r="O17" s="1845">
        <v>0.69177555726364337</v>
      </c>
    </row>
    <row r="18" spans="1:15" x14ac:dyDescent="0.25">
      <c r="A18" s="3765" t="s">
        <v>1063</v>
      </c>
      <c r="B18" s="1647" t="s">
        <v>400</v>
      </c>
      <c r="C18" s="1647" t="s">
        <v>151</v>
      </c>
      <c r="D18" s="1647">
        <v>90</v>
      </c>
      <c r="E18" s="1647">
        <v>80</v>
      </c>
      <c r="F18" s="1647">
        <v>85</v>
      </c>
      <c r="G18" s="1647">
        <v>110</v>
      </c>
      <c r="H18" s="1647">
        <v>130</v>
      </c>
      <c r="I18" s="1647">
        <v>150</v>
      </c>
      <c r="J18" s="1647">
        <v>185</v>
      </c>
      <c r="K18" s="1647">
        <v>175</v>
      </c>
      <c r="L18" s="1647">
        <v>185</v>
      </c>
      <c r="M18" s="1647">
        <v>175</v>
      </c>
      <c r="N18" s="1647">
        <v>195</v>
      </c>
      <c r="O18" s="1848">
        <v>205</v>
      </c>
    </row>
    <row r="19" spans="1:15" x14ac:dyDescent="0.25">
      <c r="A19" s="3765"/>
      <c r="B19" s="1647"/>
      <c r="C19" s="1647" t="s">
        <v>150</v>
      </c>
      <c r="D19" s="1646">
        <v>0.69820973652710328</v>
      </c>
      <c r="E19" s="1646">
        <v>0.72781069395329545</v>
      </c>
      <c r="F19" s="1646">
        <v>0.65799780667397778</v>
      </c>
      <c r="G19" s="1646">
        <v>0.67701863354037262</v>
      </c>
      <c r="H19" s="1646">
        <v>0.60368177018776104</v>
      </c>
      <c r="I19" s="1646">
        <v>0.54914738785706529</v>
      </c>
      <c r="J19" s="1646">
        <v>0.60892649742823957</v>
      </c>
      <c r="K19" s="1646">
        <v>0.6094280762564992</v>
      </c>
      <c r="L19" s="1646">
        <v>0.61910806747953906</v>
      </c>
      <c r="M19" s="1646">
        <v>0.56085547222575316</v>
      </c>
      <c r="N19" s="1646">
        <v>0.60310564747203987</v>
      </c>
      <c r="O19" s="1847">
        <v>0.56906077348066297</v>
      </c>
    </row>
    <row r="20" spans="1:15" x14ac:dyDescent="0.25">
      <c r="A20" s="3765"/>
      <c r="B20" s="1647" t="s">
        <v>401</v>
      </c>
      <c r="C20" s="1647" t="s">
        <v>151</v>
      </c>
      <c r="D20" s="1647">
        <v>40</v>
      </c>
      <c r="E20" s="1647">
        <v>30</v>
      </c>
      <c r="F20" s="1647">
        <v>45</v>
      </c>
      <c r="G20" s="1647">
        <v>50</v>
      </c>
      <c r="H20" s="1647">
        <v>85</v>
      </c>
      <c r="I20" s="1647">
        <v>125</v>
      </c>
      <c r="J20" s="1647">
        <v>120</v>
      </c>
      <c r="K20" s="1647">
        <v>115</v>
      </c>
      <c r="L20" s="1647">
        <v>115</v>
      </c>
      <c r="M20" s="1647">
        <v>140</v>
      </c>
      <c r="N20" s="1647">
        <v>130</v>
      </c>
      <c r="O20" s="1848">
        <v>155</v>
      </c>
    </row>
    <row r="21" spans="1:15" x14ac:dyDescent="0.25">
      <c r="A21" s="3765"/>
      <c r="B21" s="1647"/>
      <c r="C21" s="1647" t="s">
        <v>150</v>
      </c>
      <c r="D21" s="1646">
        <v>0.30179026347289684</v>
      </c>
      <c r="E21" s="1646">
        <v>0.27218930604670449</v>
      </c>
      <c r="F21" s="1646">
        <v>0.34200219332602222</v>
      </c>
      <c r="G21" s="1646">
        <v>0.32298136645962733</v>
      </c>
      <c r="H21" s="1646">
        <v>0.39631822981223885</v>
      </c>
      <c r="I21" s="1646">
        <v>0.45085261214293476</v>
      </c>
      <c r="J21" s="1646">
        <v>0.39107350257176038</v>
      </c>
      <c r="K21" s="1646">
        <v>0.39057192374350092</v>
      </c>
      <c r="L21" s="1646">
        <v>0.38089193252046105</v>
      </c>
      <c r="M21" s="1646">
        <v>0.43914452777424684</v>
      </c>
      <c r="N21" s="1646">
        <v>0.39689435252796001</v>
      </c>
      <c r="O21" s="1847">
        <v>0.43093922651933703</v>
      </c>
    </row>
    <row r="22" spans="1:15" x14ac:dyDescent="0.25">
      <c r="A22" s="3765"/>
      <c r="B22" s="1649" t="s">
        <v>1040</v>
      </c>
      <c r="C22" s="1649" t="s">
        <v>151</v>
      </c>
      <c r="D22" s="1649">
        <v>15</v>
      </c>
      <c r="E22" s="1649">
        <v>20</v>
      </c>
      <c r="F22" s="1649">
        <v>20</v>
      </c>
      <c r="G22" s="1649">
        <v>20</v>
      </c>
      <c r="H22" s="1649">
        <v>40</v>
      </c>
      <c r="I22" s="1649">
        <v>60</v>
      </c>
      <c r="J22" s="1649">
        <v>45</v>
      </c>
      <c r="K22" s="1649">
        <v>50</v>
      </c>
      <c r="L22" s="1649">
        <v>45</v>
      </c>
      <c r="M22" s="1649">
        <v>55</v>
      </c>
      <c r="N22" s="1649">
        <v>65</v>
      </c>
      <c r="O22" s="1849">
        <v>70</v>
      </c>
    </row>
    <row r="23" spans="1:15" x14ac:dyDescent="0.25">
      <c r="A23" s="3765"/>
      <c r="B23" s="1649"/>
      <c r="C23" s="1649" t="s">
        <v>150</v>
      </c>
      <c r="D23" s="1651">
        <v>0.12531967072428826</v>
      </c>
      <c r="E23" s="1651">
        <v>0.18343190434508308</v>
      </c>
      <c r="F23" s="1651">
        <v>0.14099953000156668</v>
      </c>
      <c r="G23" s="1651">
        <v>0.13664596273291926</v>
      </c>
      <c r="H23" s="1651">
        <v>0.19281090758848643</v>
      </c>
      <c r="I23" s="1651">
        <v>0.22088266174287682</v>
      </c>
      <c r="J23" s="1651">
        <v>0.14435042309606769</v>
      </c>
      <c r="K23" s="1651">
        <v>0.17279029462738305</v>
      </c>
      <c r="L23" s="1651">
        <v>0.14250876899949891</v>
      </c>
      <c r="M23" s="1651">
        <v>0.168997076395068</v>
      </c>
      <c r="N23" s="1651">
        <v>0.20747450472933418</v>
      </c>
      <c r="O23" s="1850">
        <v>0.1994459833795014</v>
      </c>
    </row>
    <row r="24" spans="1:15" x14ac:dyDescent="0.25">
      <c r="A24" s="3765"/>
      <c r="B24" s="1649" t="s">
        <v>1039</v>
      </c>
      <c r="C24" s="1649" t="s">
        <v>151</v>
      </c>
      <c r="D24" s="1649">
        <v>15</v>
      </c>
      <c r="E24" s="1649">
        <v>5</v>
      </c>
      <c r="F24" s="1649">
        <v>15</v>
      </c>
      <c r="G24" s="1649">
        <v>15</v>
      </c>
      <c r="H24" s="1649">
        <v>30</v>
      </c>
      <c r="I24" s="1649">
        <v>50</v>
      </c>
      <c r="J24" s="1649">
        <v>45</v>
      </c>
      <c r="K24" s="1649">
        <v>50</v>
      </c>
      <c r="L24" s="1649">
        <v>45</v>
      </c>
      <c r="M24" s="1649">
        <v>45</v>
      </c>
      <c r="N24" s="1649">
        <v>30</v>
      </c>
      <c r="O24" s="1849">
        <v>50</v>
      </c>
    </row>
    <row r="25" spans="1:15" x14ac:dyDescent="0.25">
      <c r="A25" s="3765"/>
      <c r="B25" s="1649"/>
      <c r="C25" s="1649" t="s">
        <v>150</v>
      </c>
      <c r="D25" s="1651">
        <v>0.11508951700996208</v>
      </c>
      <c r="E25" s="1651">
        <v>6.2130181191134976E-2</v>
      </c>
      <c r="F25" s="1651">
        <v>0.12008459971800095</v>
      </c>
      <c r="G25" s="1651">
        <v>0.10559006211180125</v>
      </c>
      <c r="H25" s="1651">
        <v>0.14001744479640085</v>
      </c>
      <c r="I25" s="1651">
        <v>0.17566344448064877</v>
      </c>
      <c r="J25" s="1651">
        <v>0.14551186328189811</v>
      </c>
      <c r="K25" s="1651">
        <v>0.16637781629116122</v>
      </c>
      <c r="L25" s="1651">
        <v>0.15152831134123937</v>
      </c>
      <c r="M25" s="1651">
        <v>0.14726070929197915</v>
      </c>
      <c r="N25" s="1651">
        <v>9.443263394645221E-2</v>
      </c>
      <c r="O25" s="1850">
        <v>0.14127423822714683</v>
      </c>
    </row>
    <row r="26" spans="1:15" x14ac:dyDescent="0.25">
      <c r="A26" s="3765"/>
      <c r="B26" s="1649" t="s">
        <v>1041</v>
      </c>
      <c r="C26" s="1649" t="s">
        <v>151</v>
      </c>
      <c r="D26" s="1649">
        <v>0</v>
      </c>
      <c r="E26" s="1649">
        <v>0</v>
      </c>
      <c r="F26" s="1649">
        <v>5</v>
      </c>
      <c r="G26" s="1649">
        <v>10</v>
      </c>
      <c r="H26" s="1649">
        <v>5</v>
      </c>
      <c r="I26" s="1649">
        <v>5</v>
      </c>
      <c r="J26" s="1649">
        <v>15</v>
      </c>
      <c r="K26" s="1649">
        <v>10</v>
      </c>
      <c r="L26" s="1649">
        <v>10</v>
      </c>
      <c r="M26" s="1649">
        <v>15</v>
      </c>
      <c r="N26" s="1649">
        <v>10</v>
      </c>
      <c r="O26" s="1849">
        <v>10</v>
      </c>
    </row>
    <row r="27" spans="1:15" x14ac:dyDescent="0.25">
      <c r="A27" s="3765"/>
      <c r="B27" s="1649"/>
      <c r="C27" s="1649" t="s">
        <v>150</v>
      </c>
      <c r="D27" s="1651">
        <v>1.5345268934661611E-2</v>
      </c>
      <c r="E27" s="1651">
        <v>0</v>
      </c>
      <c r="F27" s="1651">
        <v>5.4833150556164813E-2</v>
      </c>
      <c r="G27" s="1651">
        <v>6.2111801242236024E-2</v>
      </c>
      <c r="H27" s="1651">
        <v>2.5249047422301794E-2</v>
      </c>
      <c r="I27" s="1651">
        <v>2.172260236776366E-2</v>
      </c>
      <c r="J27" s="1651">
        <v>5.1435208229633315E-2</v>
      </c>
      <c r="K27" s="1651">
        <v>3.7538994800693247E-2</v>
      </c>
      <c r="L27" s="1651">
        <v>3.2269918156004683E-2</v>
      </c>
      <c r="M27" s="1651">
        <v>4.6618787339519512E-2</v>
      </c>
      <c r="N27" s="1651">
        <v>3.1302954678497703E-2</v>
      </c>
      <c r="O27" s="1850">
        <v>3.0470914127423823E-2</v>
      </c>
    </row>
    <row r="28" spans="1:15" x14ac:dyDescent="0.25">
      <c r="A28" s="3765"/>
      <c r="B28" s="1649" t="s">
        <v>1042</v>
      </c>
      <c r="C28" s="1649" t="s">
        <v>151</v>
      </c>
      <c r="D28" s="1649">
        <v>5</v>
      </c>
      <c r="E28" s="1649">
        <v>5</v>
      </c>
      <c r="F28" s="1649">
        <v>5</v>
      </c>
      <c r="G28" s="1649">
        <v>5</v>
      </c>
      <c r="H28" s="1649">
        <v>10</v>
      </c>
      <c r="I28" s="1649">
        <v>10</v>
      </c>
      <c r="J28" s="1649">
        <v>15</v>
      </c>
      <c r="K28" s="1649">
        <v>5</v>
      </c>
      <c r="L28" s="1649">
        <v>15</v>
      </c>
      <c r="M28" s="1649">
        <v>25</v>
      </c>
      <c r="N28" s="1649">
        <v>20</v>
      </c>
      <c r="O28" s="1849">
        <v>20</v>
      </c>
    </row>
    <row r="29" spans="1:15" x14ac:dyDescent="0.25">
      <c r="A29" s="3765"/>
      <c r="B29" s="1649"/>
      <c r="C29" s="1649" t="s">
        <v>150</v>
      </c>
      <c r="D29" s="1651">
        <v>4.6035806803984836E-2</v>
      </c>
      <c r="E29" s="1651">
        <v>2.6627220510486421E-2</v>
      </c>
      <c r="F29" s="1651">
        <v>2.6084913050289833E-2</v>
      </c>
      <c r="G29" s="1651">
        <v>1.8633540372670808E-2</v>
      </c>
      <c r="H29" s="1651">
        <v>3.8240830005049804E-2</v>
      </c>
      <c r="I29" s="1651">
        <v>3.2583903551645491E-2</v>
      </c>
      <c r="J29" s="1651">
        <v>4.9776007964161269E-2</v>
      </c>
      <c r="K29" s="1651">
        <v>1.3864818024263434E-2</v>
      </c>
      <c r="L29" s="1651">
        <v>5.4584934023718064E-2</v>
      </c>
      <c r="M29" s="1651">
        <v>7.6267954747680181E-2</v>
      </c>
      <c r="N29" s="1651">
        <v>6.3684259173675942E-2</v>
      </c>
      <c r="O29" s="1850">
        <v>5.817174515235457E-2</v>
      </c>
    </row>
    <row r="30" spans="1:15" s="1854" customFormat="1" ht="30" x14ac:dyDescent="0.25">
      <c r="A30" s="1851" t="s">
        <v>1176</v>
      </c>
      <c r="B30" s="1852"/>
      <c r="C30" s="1839" t="s">
        <v>151</v>
      </c>
      <c r="D30" s="1840">
        <v>540</v>
      </c>
      <c r="E30" s="1840">
        <v>525</v>
      </c>
      <c r="F30" s="1840">
        <v>525</v>
      </c>
      <c r="G30" s="1840">
        <v>600</v>
      </c>
      <c r="H30" s="1840">
        <v>850</v>
      </c>
      <c r="I30" s="1840">
        <v>1200</v>
      </c>
      <c r="J30" s="1840">
        <v>1395</v>
      </c>
      <c r="K30" s="1840">
        <v>1285</v>
      </c>
      <c r="L30" s="1840">
        <v>1335</v>
      </c>
      <c r="M30" s="1840">
        <v>1335</v>
      </c>
      <c r="N30" s="1840">
        <v>1280</v>
      </c>
      <c r="O30" s="1853">
        <v>1300</v>
      </c>
    </row>
    <row r="31" spans="1:15" x14ac:dyDescent="0.25">
      <c r="A31" s="1652"/>
      <c r="B31" s="194"/>
      <c r="C31" s="1653"/>
      <c r="D31" s="1655"/>
      <c r="E31" s="1655"/>
      <c r="F31" s="1655"/>
      <c r="G31" s="1655"/>
      <c r="H31" s="1655"/>
      <c r="I31" s="1655"/>
      <c r="J31" s="1655"/>
      <c r="K31" s="1655"/>
      <c r="L31" s="1655"/>
      <c r="M31" s="1655"/>
      <c r="N31" s="1655"/>
    </row>
    <row r="32" spans="1:15" x14ac:dyDescent="0.25">
      <c r="A32" s="1636" t="s">
        <v>1131</v>
      </c>
    </row>
    <row r="33" spans="1:2" x14ac:dyDescent="0.25">
      <c r="A33" s="1064" t="s">
        <v>1000</v>
      </c>
    </row>
    <row r="34" spans="1:2" x14ac:dyDescent="0.25">
      <c r="A34" s="447" t="s">
        <v>1001</v>
      </c>
    </row>
    <row r="35" spans="1:2" x14ac:dyDescent="0.25">
      <c r="A35"/>
      <c r="B35" s="199"/>
    </row>
    <row r="36" spans="1:2" x14ac:dyDescent="0.25">
      <c r="A36" s="697" t="s">
        <v>135</v>
      </c>
    </row>
    <row r="37" spans="1:2" x14ac:dyDescent="0.25">
      <c r="A37" s="23"/>
    </row>
  </sheetData>
  <mergeCells count="4">
    <mergeCell ref="A4:A7"/>
    <mergeCell ref="A8:A13"/>
    <mergeCell ref="A14:A17"/>
    <mergeCell ref="A18:A29"/>
  </mergeCells>
  <hyperlinks>
    <hyperlink ref="A35:B35" location="Index!A1" display="Back to index" xr:uid="{088E6B38-90F3-472A-A995-9A6553CDB9B6}"/>
    <hyperlink ref="A35" location="Index!A1" display="Back to index" xr:uid="{05DB9799-E6A4-4893-BEE1-C182DAB30584}"/>
    <hyperlink ref="A36" location="Index!A1" display="Back to index" xr:uid="{F7EEF683-F146-4B7C-AC9F-FE59D64F3E2B}"/>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87CB0-A75C-4D56-B6BF-118A55ECF311}">
  <dimension ref="A1:O38"/>
  <sheetViews>
    <sheetView showGridLines="0" zoomScaleNormal="100" workbookViewId="0">
      <selection activeCell="A35" sqref="A35"/>
    </sheetView>
  </sheetViews>
  <sheetFormatPr defaultColWidth="10.42578125" defaultRowHeight="15" x14ac:dyDescent="0.25"/>
  <cols>
    <col min="1" max="1" width="31.85546875" style="57" customWidth="1"/>
    <col min="2" max="2" width="10.85546875" style="30" customWidth="1"/>
    <col min="3" max="3" width="4.85546875" style="30" customWidth="1"/>
    <col min="4" max="15" width="10.85546875" style="30" customWidth="1"/>
    <col min="16" max="16384" width="10.42578125" style="30"/>
  </cols>
  <sheetData>
    <row r="1" spans="1:15" x14ac:dyDescent="0.25">
      <c r="A1" s="1639" t="s">
        <v>1177</v>
      </c>
    </row>
    <row r="2" spans="1:15" x14ac:dyDescent="0.25">
      <c r="A2" s="60"/>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2405</v>
      </c>
      <c r="E4" s="1656">
        <v>2445</v>
      </c>
      <c r="F4" s="1656">
        <v>2150</v>
      </c>
      <c r="G4" s="1656">
        <v>2405</v>
      </c>
      <c r="H4" s="1656">
        <v>2535</v>
      </c>
      <c r="I4" s="1656">
        <v>2625</v>
      </c>
      <c r="J4" s="1656">
        <v>2815</v>
      </c>
      <c r="K4" s="1656">
        <v>2915</v>
      </c>
      <c r="L4" s="1656">
        <v>2895</v>
      </c>
      <c r="M4" s="1656">
        <v>3055</v>
      </c>
      <c r="N4" s="1656">
        <v>3250</v>
      </c>
      <c r="O4" s="1844">
        <v>3415</v>
      </c>
    </row>
    <row r="5" spans="1:15" x14ac:dyDescent="0.25">
      <c r="A5" s="3763"/>
      <c r="B5" s="1642"/>
      <c r="C5" s="400" t="s">
        <v>150</v>
      </c>
      <c r="D5" s="509">
        <v>0.85283686795181235</v>
      </c>
      <c r="E5" s="509">
        <v>0.86049235756704034</v>
      </c>
      <c r="F5" s="509">
        <v>0.87468647226931051</v>
      </c>
      <c r="G5" s="509">
        <v>0.88831487043993584</v>
      </c>
      <c r="H5" s="509">
        <v>0.89548556745848018</v>
      </c>
      <c r="I5" s="509">
        <v>0.89876447664901948</v>
      </c>
      <c r="J5" s="509">
        <v>0.91076400129491741</v>
      </c>
      <c r="K5" s="509">
        <v>0.90256822823194494</v>
      </c>
      <c r="L5" s="509">
        <v>0.92069084035057569</v>
      </c>
      <c r="M5" s="509">
        <v>0.92153861943226967</v>
      </c>
      <c r="N5" s="509">
        <v>0.92516176395267435</v>
      </c>
      <c r="O5" s="1845">
        <v>0.92495258737469521</v>
      </c>
    </row>
    <row r="6" spans="1:15" x14ac:dyDescent="0.25">
      <c r="A6" s="3763"/>
      <c r="B6" s="1642" t="s">
        <v>1019</v>
      </c>
      <c r="C6" s="400" t="s">
        <v>151</v>
      </c>
      <c r="D6" s="1656">
        <v>415</v>
      </c>
      <c r="E6" s="1656">
        <v>395</v>
      </c>
      <c r="F6" s="1656">
        <v>310</v>
      </c>
      <c r="G6" s="1656">
        <v>305</v>
      </c>
      <c r="H6" s="1656">
        <v>295</v>
      </c>
      <c r="I6" s="1656">
        <v>295</v>
      </c>
      <c r="J6" s="1656">
        <v>275</v>
      </c>
      <c r="K6" s="1656">
        <v>315</v>
      </c>
      <c r="L6" s="1656">
        <v>250</v>
      </c>
      <c r="M6" s="1656">
        <v>260</v>
      </c>
      <c r="N6" s="1656">
        <v>265</v>
      </c>
      <c r="O6" s="1844">
        <v>275</v>
      </c>
    </row>
    <row r="7" spans="1:15" x14ac:dyDescent="0.25">
      <c r="A7" s="3763"/>
      <c r="B7" s="1642"/>
      <c r="C7" s="400" t="s">
        <v>150</v>
      </c>
      <c r="D7" s="509">
        <v>0.14716313204818768</v>
      </c>
      <c r="E7" s="509">
        <v>0.13950764243295963</v>
      </c>
      <c r="F7" s="509">
        <v>0.12531352773068938</v>
      </c>
      <c r="G7" s="509">
        <v>0.11168512956006418</v>
      </c>
      <c r="H7" s="509">
        <v>0.10451443254151986</v>
      </c>
      <c r="I7" s="509">
        <v>0.10123552335098045</v>
      </c>
      <c r="J7" s="509">
        <v>8.9235998705082559E-2</v>
      </c>
      <c r="K7" s="509">
        <v>9.7431771768054953E-2</v>
      </c>
      <c r="L7" s="509">
        <v>7.9309159649424352E-2</v>
      </c>
      <c r="M7" s="509">
        <v>7.8461380567730415E-2</v>
      </c>
      <c r="N7" s="509">
        <v>7.4838236047325535E-2</v>
      </c>
      <c r="O7" s="1845">
        <v>7.5047412625304802E-2</v>
      </c>
    </row>
    <row r="8" spans="1:15" x14ac:dyDescent="0.25">
      <c r="A8" s="3764" t="s">
        <v>1061</v>
      </c>
      <c r="B8" s="1644" t="s">
        <v>318</v>
      </c>
      <c r="C8" s="1644" t="s">
        <v>151</v>
      </c>
      <c r="D8" s="1644">
        <v>1070</v>
      </c>
      <c r="E8" s="1644">
        <v>1130</v>
      </c>
      <c r="F8" s="1644">
        <v>960</v>
      </c>
      <c r="G8" s="1644">
        <v>1040</v>
      </c>
      <c r="H8" s="1644">
        <v>1065</v>
      </c>
      <c r="I8" s="1644">
        <v>1075</v>
      </c>
      <c r="J8" s="1644">
        <v>1130</v>
      </c>
      <c r="K8" s="1644">
        <v>1320</v>
      </c>
      <c r="L8" s="1644">
        <v>1325</v>
      </c>
      <c r="M8" s="1644">
        <v>1345</v>
      </c>
      <c r="N8" s="1644">
        <v>1395</v>
      </c>
      <c r="O8" s="1846">
        <v>1355</v>
      </c>
    </row>
    <row r="9" spans="1:15" x14ac:dyDescent="0.25">
      <c r="A9" s="3764"/>
      <c r="B9" s="1644"/>
      <c r="C9" s="1644" t="s">
        <v>150</v>
      </c>
      <c r="D9" s="1646">
        <v>0.37984633814404056</v>
      </c>
      <c r="E9" s="1646">
        <v>0.3982415128927787</v>
      </c>
      <c r="F9" s="1646">
        <v>0.39014435487477189</v>
      </c>
      <c r="G9" s="1646">
        <v>0.38297157870653975</v>
      </c>
      <c r="H9" s="1646">
        <v>0.37622156169041165</v>
      </c>
      <c r="I9" s="1646">
        <v>0.36783530008013104</v>
      </c>
      <c r="J9" s="1646">
        <v>0.36564260278407262</v>
      </c>
      <c r="K9" s="1646">
        <v>0.40862677145862991</v>
      </c>
      <c r="L9" s="1646">
        <v>0.42126685888500631</v>
      </c>
      <c r="M9" s="1646">
        <v>0.40716212456605105</v>
      </c>
      <c r="N9" s="1646">
        <v>0.39750361423839181</v>
      </c>
      <c r="O9" s="1847">
        <v>0.36693766937669375</v>
      </c>
    </row>
    <row r="10" spans="1:15" x14ac:dyDescent="0.25">
      <c r="A10" s="3764"/>
      <c r="B10" s="1644" t="s">
        <v>1065</v>
      </c>
      <c r="C10" s="1644" t="s">
        <v>151</v>
      </c>
      <c r="D10" s="1644">
        <v>405</v>
      </c>
      <c r="E10" s="1644">
        <v>365</v>
      </c>
      <c r="F10" s="1644">
        <v>365</v>
      </c>
      <c r="G10" s="1644">
        <v>385</v>
      </c>
      <c r="H10" s="1644">
        <v>420</v>
      </c>
      <c r="I10" s="1644">
        <v>435</v>
      </c>
      <c r="J10" s="1644">
        <v>425</v>
      </c>
      <c r="K10" s="1644">
        <v>440</v>
      </c>
      <c r="L10" s="1644">
        <v>435</v>
      </c>
      <c r="M10" s="1644">
        <v>450</v>
      </c>
      <c r="N10" s="1644">
        <v>510</v>
      </c>
      <c r="O10" s="1846">
        <v>575</v>
      </c>
    </row>
    <row r="11" spans="1:15" x14ac:dyDescent="0.25">
      <c r="A11" s="3764"/>
      <c r="B11" s="1644"/>
      <c r="C11" s="1644" t="s">
        <v>150</v>
      </c>
      <c r="D11" s="1646">
        <v>0.14385342257012515</v>
      </c>
      <c r="E11" s="1646">
        <v>0.12901523351772587</v>
      </c>
      <c r="F11" s="1646">
        <v>0.14783061168904549</v>
      </c>
      <c r="G11" s="1646">
        <v>0.14253083094090646</v>
      </c>
      <c r="H11" s="1646">
        <v>0.14832277150036935</v>
      </c>
      <c r="I11" s="1646">
        <v>0.14827649971577483</v>
      </c>
      <c r="J11" s="1646">
        <v>0.13704111362900614</v>
      </c>
      <c r="K11" s="1646">
        <v>0.13611919054396929</v>
      </c>
      <c r="L11" s="1646">
        <v>0.13916416846473553</v>
      </c>
      <c r="M11" s="1646">
        <v>0.13662892670948704</v>
      </c>
      <c r="N11" s="1646">
        <v>0.14478012908807358</v>
      </c>
      <c r="O11" s="1847">
        <v>0.15582655826558264</v>
      </c>
    </row>
    <row r="12" spans="1:15" x14ac:dyDescent="0.25">
      <c r="A12" s="3764"/>
      <c r="B12" s="1644" t="s">
        <v>1066</v>
      </c>
      <c r="C12" s="1644" t="s">
        <v>151</v>
      </c>
      <c r="D12" s="1644">
        <v>1345</v>
      </c>
      <c r="E12" s="1644">
        <v>1345</v>
      </c>
      <c r="F12" s="1644">
        <v>1135</v>
      </c>
      <c r="G12" s="1644">
        <v>1285</v>
      </c>
      <c r="H12" s="1644">
        <v>1345</v>
      </c>
      <c r="I12" s="1644">
        <v>1415</v>
      </c>
      <c r="J12" s="1644">
        <v>1535</v>
      </c>
      <c r="K12" s="1644">
        <v>1470</v>
      </c>
      <c r="L12" s="1644">
        <v>1380</v>
      </c>
      <c r="M12" s="1644">
        <v>1510</v>
      </c>
      <c r="N12" s="1644">
        <v>1610</v>
      </c>
      <c r="O12" s="1846">
        <v>1760</v>
      </c>
    </row>
    <row r="13" spans="1:15" x14ac:dyDescent="0.25">
      <c r="A13" s="3764"/>
      <c r="B13" s="1644"/>
      <c r="C13" s="1644" t="s">
        <v>150</v>
      </c>
      <c r="D13" s="1646">
        <v>0.4763002392858342</v>
      </c>
      <c r="E13" s="1646">
        <v>0.47274325358949543</v>
      </c>
      <c r="F13" s="1646">
        <v>0.46202503343618262</v>
      </c>
      <c r="G13" s="1646">
        <v>0.4744975903525539</v>
      </c>
      <c r="H13" s="1646">
        <v>0.47545566680921902</v>
      </c>
      <c r="I13" s="1646">
        <v>0.48388820020409418</v>
      </c>
      <c r="J13" s="1646">
        <v>0.49731628358692126</v>
      </c>
      <c r="K13" s="1646">
        <v>0.45525403799740088</v>
      </c>
      <c r="L13" s="1646">
        <v>0.43956897265025813</v>
      </c>
      <c r="M13" s="1646">
        <v>0.45620894872446199</v>
      </c>
      <c r="N13" s="1646">
        <v>0.45771625667353472</v>
      </c>
      <c r="O13" s="1847">
        <v>0.47723577235772358</v>
      </c>
    </row>
    <row r="14" spans="1:15" x14ac:dyDescent="0.25">
      <c r="A14" s="3763" t="s">
        <v>1062</v>
      </c>
      <c r="B14" s="1642" t="s">
        <v>441</v>
      </c>
      <c r="C14" s="400" t="s">
        <v>151</v>
      </c>
      <c r="D14" s="1656">
        <v>625</v>
      </c>
      <c r="E14" s="1656">
        <v>620</v>
      </c>
      <c r="F14" s="1656">
        <v>515</v>
      </c>
      <c r="G14" s="1656">
        <v>575</v>
      </c>
      <c r="H14" s="1656">
        <v>600</v>
      </c>
      <c r="I14" s="1656">
        <v>635</v>
      </c>
      <c r="J14" s="1656">
        <v>730</v>
      </c>
      <c r="K14" s="1656">
        <v>735</v>
      </c>
      <c r="L14" s="1656">
        <v>780</v>
      </c>
      <c r="M14" s="1656">
        <v>795</v>
      </c>
      <c r="N14" s="1656">
        <v>845</v>
      </c>
      <c r="O14" s="1844">
        <v>925</v>
      </c>
    </row>
    <row r="15" spans="1:15" x14ac:dyDescent="0.25">
      <c r="A15" s="3763"/>
      <c r="B15" s="1642"/>
      <c r="C15" s="400" t="s">
        <v>150</v>
      </c>
      <c r="D15" s="509">
        <v>0.22127658463859889</v>
      </c>
      <c r="E15" s="509">
        <v>0.21805393963104072</v>
      </c>
      <c r="F15" s="509">
        <v>0.20946272942075964</v>
      </c>
      <c r="G15" s="509">
        <v>0.21242536735130699</v>
      </c>
      <c r="H15" s="509">
        <v>0.21195177725076614</v>
      </c>
      <c r="I15" s="509">
        <v>0.21720281348665513</v>
      </c>
      <c r="J15" s="509">
        <v>0.23646811265781809</v>
      </c>
      <c r="K15" s="509">
        <v>0.22728510427625473</v>
      </c>
      <c r="L15" s="509">
        <v>0.24786618548433303</v>
      </c>
      <c r="M15" s="509">
        <v>0.23963718054012273</v>
      </c>
      <c r="N15" s="509">
        <v>0.24042078545860135</v>
      </c>
      <c r="O15" s="1845">
        <v>0.25033866160931995</v>
      </c>
    </row>
    <row r="16" spans="1:15" x14ac:dyDescent="0.25">
      <c r="A16" s="3763"/>
      <c r="B16" s="1642" t="s">
        <v>440</v>
      </c>
      <c r="C16" s="400" t="s">
        <v>151</v>
      </c>
      <c r="D16" s="1656">
        <v>2195</v>
      </c>
      <c r="E16" s="1656">
        <v>2225</v>
      </c>
      <c r="F16" s="1656">
        <v>1945</v>
      </c>
      <c r="G16" s="1656">
        <v>2135</v>
      </c>
      <c r="H16" s="1656">
        <v>2230</v>
      </c>
      <c r="I16" s="1656">
        <v>2285</v>
      </c>
      <c r="J16" s="1656">
        <v>2360</v>
      </c>
      <c r="K16" s="1656">
        <v>2495</v>
      </c>
      <c r="L16" s="1656">
        <v>2365</v>
      </c>
      <c r="M16" s="1656">
        <v>2520</v>
      </c>
      <c r="N16" s="1656">
        <v>2670</v>
      </c>
      <c r="O16" s="1844">
        <v>2765</v>
      </c>
    </row>
    <row r="17" spans="1:15" x14ac:dyDescent="0.25">
      <c r="A17" s="3763"/>
      <c r="B17" s="1642"/>
      <c r="C17" s="400" t="s">
        <v>150</v>
      </c>
      <c r="D17" s="509">
        <v>0.77872341536140111</v>
      </c>
      <c r="E17" s="509">
        <v>0.78194606036895931</v>
      </c>
      <c r="F17" s="509">
        <v>0.79053727057924039</v>
      </c>
      <c r="G17" s="509">
        <v>0.78757463264869298</v>
      </c>
      <c r="H17" s="509">
        <v>0.78804822274923392</v>
      </c>
      <c r="I17" s="509">
        <v>0.78279718651334496</v>
      </c>
      <c r="J17" s="509">
        <v>0.76353188734218191</v>
      </c>
      <c r="K17" s="509">
        <v>0.7727148957237453</v>
      </c>
      <c r="L17" s="509">
        <v>0.75213381451566697</v>
      </c>
      <c r="M17" s="509">
        <v>0.76036281945987727</v>
      </c>
      <c r="N17" s="509">
        <v>0.75957921454139865</v>
      </c>
      <c r="O17" s="1845">
        <v>0.74966133839068005</v>
      </c>
    </row>
    <row r="18" spans="1:15" x14ac:dyDescent="0.25">
      <c r="A18" s="3765" t="s">
        <v>1063</v>
      </c>
      <c r="B18" s="1647" t="s">
        <v>400</v>
      </c>
      <c r="C18" s="1647" t="s">
        <v>151</v>
      </c>
      <c r="D18" s="1647">
        <v>670</v>
      </c>
      <c r="E18" s="1647">
        <v>710</v>
      </c>
      <c r="F18" s="1647">
        <v>635</v>
      </c>
      <c r="G18" s="1647">
        <v>650</v>
      </c>
      <c r="H18" s="1647">
        <v>700</v>
      </c>
      <c r="I18" s="1647">
        <v>705</v>
      </c>
      <c r="J18" s="1647">
        <v>720</v>
      </c>
      <c r="K18" s="1647">
        <v>890</v>
      </c>
      <c r="L18" s="1647">
        <v>885</v>
      </c>
      <c r="M18" s="1647">
        <v>890</v>
      </c>
      <c r="N18" s="1647">
        <v>935</v>
      </c>
      <c r="O18" s="1848">
        <v>900</v>
      </c>
    </row>
    <row r="19" spans="1:15" x14ac:dyDescent="0.25">
      <c r="A19" s="3765"/>
      <c r="B19" s="1647"/>
      <c r="C19" s="1647" t="s">
        <v>150</v>
      </c>
      <c r="D19" s="1646">
        <v>0.84311252007019055</v>
      </c>
      <c r="E19" s="1646">
        <v>0.82963396746349938</v>
      </c>
      <c r="F19" s="1646">
        <v>0.81390866335997547</v>
      </c>
      <c r="G19" s="1646">
        <v>0.82846617633937114</v>
      </c>
      <c r="H19" s="1646">
        <v>0.8192827363921944</v>
      </c>
      <c r="I19" s="1646">
        <v>0.78431940790940302</v>
      </c>
      <c r="J19" s="1646">
        <v>0.76564378024783275</v>
      </c>
      <c r="K19" s="1646">
        <v>0.80126471988430692</v>
      </c>
      <c r="L19" s="1646">
        <v>0.77644861124509978</v>
      </c>
      <c r="M19" s="1646">
        <v>0.76533456850484205</v>
      </c>
      <c r="N19" s="1646">
        <v>0.76600632813074876</v>
      </c>
      <c r="O19" s="1847">
        <v>0.76706484641638228</v>
      </c>
    </row>
    <row r="20" spans="1:15" x14ac:dyDescent="0.25">
      <c r="A20" s="3765"/>
      <c r="B20" s="1647" t="s">
        <v>401</v>
      </c>
      <c r="C20" s="1647" t="s">
        <v>151</v>
      </c>
      <c r="D20" s="1647">
        <v>125</v>
      </c>
      <c r="E20" s="1647">
        <v>145</v>
      </c>
      <c r="F20" s="1647">
        <v>145</v>
      </c>
      <c r="G20" s="1647">
        <v>135</v>
      </c>
      <c r="H20" s="1647">
        <v>155</v>
      </c>
      <c r="I20" s="1647">
        <v>195</v>
      </c>
      <c r="J20" s="1647">
        <v>220</v>
      </c>
      <c r="K20" s="1647">
        <v>220</v>
      </c>
      <c r="L20" s="1647">
        <v>255</v>
      </c>
      <c r="M20" s="1647">
        <v>275</v>
      </c>
      <c r="N20" s="1647">
        <v>285</v>
      </c>
      <c r="O20" s="1848">
        <v>275</v>
      </c>
    </row>
    <row r="21" spans="1:15" x14ac:dyDescent="0.25">
      <c r="A21" s="3765"/>
      <c r="B21" s="1647"/>
      <c r="C21" s="1647" t="s">
        <v>150</v>
      </c>
      <c r="D21" s="1646">
        <v>0.15688747992980945</v>
      </c>
      <c r="E21" s="1646">
        <v>0.17036603253650057</v>
      </c>
      <c r="F21" s="1646">
        <v>0.18609133664002467</v>
      </c>
      <c r="G21" s="1646">
        <v>0.17153382366062894</v>
      </c>
      <c r="H21" s="1646">
        <v>0.18071726360780557</v>
      </c>
      <c r="I21" s="1646">
        <v>0.21568059209059701</v>
      </c>
      <c r="J21" s="1646">
        <v>0.23435621975216719</v>
      </c>
      <c r="K21" s="1646">
        <v>0.19873528011569314</v>
      </c>
      <c r="L21" s="1646">
        <v>0.2235513887549003</v>
      </c>
      <c r="M21" s="1646">
        <v>0.23466543149515795</v>
      </c>
      <c r="N21" s="1646">
        <v>0.23399367186925144</v>
      </c>
      <c r="O21" s="1847">
        <v>0.23293515358361774</v>
      </c>
    </row>
    <row r="22" spans="1:15" x14ac:dyDescent="0.25">
      <c r="A22" s="3765"/>
      <c r="B22" s="1649" t="s">
        <v>1040</v>
      </c>
      <c r="C22" s="1649" t="s">
        <v>151</v>
      </c>
      <c r="D22" s="1649">
        <v>85</v>
      </c>
      <c r="E22" s="1649">
        <v>90</v>
      </c>
      <c r="F22" s="1649">
        <v>90</v>
      </c>
      <c r="G22" s="1649">
        <v>80</v>
      </c>
      <c r="H22" s="1649">
        <v>105</v>
      </c>
      <c r="I22" s="1649">
        <v>115</v>
      </c>
      <c r="J22" s="1649">
        <v>140</v>
      </c>
      <c r="K22" s="1649">
        <v>125</v>
      </c>
      <c r="L22" s="1649">
        <v>145</v>
      </c>
      <c r="M22" s="1649">
        <v>155</v>
      </c>
      <c r="N22" s="1649">
        <v>155</v>
      </c>
      <c r="O22" s="1849">
        <v>145</v>
      </c>
    </row>
    <row r="23" spans="1:15" x14ac:dyDescent="0.25">
      <c r="A23" s="3765"/>
      <c r="B23" s="1649"/>
      <c r="C23" s="1649" t="s">
        <v>150</v>
      </c>
      <c r="D23" s="1651">
        <v>0.10767612035811484</v>
      </c>
      <c r="E23" s="1651">
        <v>0.1037772482813256</v>
      </c>
      <c r="F23" s="1651">
        <v>0.11842409601398061</v>
      </c>
      <c r="G23" s="1651">
        <v>0.10440912161731528</v>
      </c>
      <c r="H23" s="1651">
        <v>0.12291109528091461</v>
      </c>
      <c r="I23" s="1651">
        <v>0.12929689241606848</v>
      </c>
      <c r="J23" s="1651">
        <v>0.14784874754028612</v>
      </c>
      <c r="K23" s="1651">
        <v>0.11295349819004932</v>
      </c>
      <c r="L23" s="1651">
        <v>0.12650079369951678</v>
      </c>
      <c r="M23" s="1651">
        <v>0.13374162613760154</v>
      </c>
      <c r="N23" s="1651">
        <v>0.12552427827423537</v>
      </c>
      <c r="O23" s="1850">
        <v>0.12361466325660699</v>
      </c>
    </row>
    <row r="24" spans="1:15" x14ac:dyDescent="0.25">
      <c r="A24" s="3765"/>
      <c r="B24" s="1649" t="s">
        <v>1039</v>
      </c>
      <c r="C24" s="1649" t="s">
        <v>151</v>
      </c>
      <c r="D24" s="1649">
        <v>15</v>
      </c>
      <c r="E24" s="1649">
        <v>20</v>
      </c>
      <c r="F24" s="1649">
        <v>20</v>
      </c>
      <c r="G24" s="1649">
        <v>25</v>
      </c>
      <c r="H24" s="1649">
        <v>20</v>
      </c>
      <c r="I24" s="1649">
        <v>30</v>
      </c>
      <c r="J24" s="1649">
        <v>30</v>
      </c>
      <c r="K24" s="1649">
        <v>30</v>
      </c>
      <c r="L24" s="1649">
        <v>40</v>
      </c>
      <c r="M24" s="1649">
        <v>45</v>
      </c>
      <c r="N24" s="1649">
        <v>60</v>
      </c>
      <c r="O24" s="1849">
        <v>60</v>
      </c>
    </row>
    <row r="25" spans="1:15" x14ac:dyDescent="0.25">
      <c r="A25" s="3765"/>
      <c r="B25" s="1649"/>
      <c r="C25" s="1649" t="s">
        <v>150</v>
      </c>
      <c r="D25" s="1651">
        <v>2.145110545432842E-2</v>
      </c>
      <c r="E25" s="1651">
        <v>2.2196265312473294E-2</v>
      </c>
      <c r="F25" s="1651">
        <v>2.6342165454498728E-2</v>
      </c>
      <c r="G25" s="1651">
        <v>3.143363373315828E-2</v>
      </c>
      <c r="H25" s="1651">
        <v>2.1020424846142166E-2</v>
      </c>
      <c r="I25" s="1651">
        <v>3.120959472111998E-2</v>
      </c>
      <c r="J25" s="1651">
        <v>3.3505291708769876E-2</v>
      </c>
      <c r="K25" s="1651">
        <v>2.5150679517466249E-2</v>
      </c>
      <c r="L25" s="1651">
        <v>3.6685580979276107E-2</v>
      </c>
      <c r="M25" s="1651">
        <v>3.9173807501951395E-2</v>
      </c>
      <c r="N25" s="1651">
        <v>4.850749319358031E-2</v>
      </c>
      <c r="O25" s="1850">
        <v>5.285592497868713E-2</v>
      </c>
    </row>
    <row r="26" spans="1:15" x14ac:dyDescent="0.25">
      <c r="A26" s="3765"/>
      <c r="B26" s="1649" t="s">
        <v>1041</v>
      </c>
      <c r="C26" s="1649" t="s">
        <v>151</v>
      </c>
      <c r="D26" s="1649">
        <v>5</v>
      </c>
      <c r="E26" s="1649">
        <v>5</v>
      </c>
      <c r="F26" s="1649">
        <v>10</v>
      </c>
      <c r="G26" s="1649">
        <v>10</v>
      </c>
      <c r="H26" s="1649">
        <v>15</v>
      </c>
      <c r="I26" s="1649">
        <v>15</v>
      </c>
      <c r="J26" s="1649">
        <v>30</v>
      </c>
      <c r="K26" s="1649">
        <v>30</v>
      </c>
      <c r="L26" s="1649">
        <v>30</v>
      </c>
      <c r="M26" s="1649">
        <v>30</v>
      </c>
      <c r="N26" s="1649">
        <v>40</v>
      </c>
      <c r="O26" s="1849">
        <v>30</v>
      </c>
    </row>
    <row r="27" spans="1:15" x14ac:dyDescent="0.25">
      <c r="A27" s="3765"/>
      <c r="B27" s="1649"/>
      <c r="C27" s="1649" t="s">
        <v>150</v>
      </c>
      <c r="D27" s="1651">
        <v>7.5709783956453246E-3</v>
      </c>
      <c r="E27" s="1651">
        <v>8.1775714309112128E-3</v>
      </c>
      <c r="F27" s="1651">
        <v>1.4340417876692966E-2</v>
      </c>
      <c r="G27" s="1651">
        <v>1.2109469605231293E-2</v>
      </c>
      <c r="H27" s="1651">
        <v>1.9268722775630319E-2</v>
      </c>
      <c r="I27" s="1651">
        <v>1.8391368317802845E-2</v>
      </c>
      <c r="J27" s="1651">
        <v>3.1377971600276555E-2</v>
      </c>
      <c r="K27" s="1651">
        <v>2.829451445714953E-2</v>
      </c>
      <c r="L27" s="1651">
        <v>2.528437245117213E-2</v>
      </c>
      <c r="M27" s="1651">
        <v>2.6298860039628415E-2</v>
      </c>
      <c r="N27" s="1651">
        <v>3.4616673888693592E-2</v>
      </c>
      <c r="O27" s="1850">
        <v>2.3870417732310314E-2</v>
      </c>
    </row>
    <row r="28" spans="1:15" x14ac:dyDescent="0.25">
      <c r="A28" s="3765"/>
      <c r="B28" s="1649" t="s">
        <v>1042</v>
      </c>
      <c r="C28" s="1649" t="s">
        <v>151</v>
      </c>
      <c r="D28" s="1649">
        <v>15</v>
      </c>
      <c r="E28" s="1649">
        <v>30</v>
      </c>
      <c r="F28" s="1649">
        <v>20</v>
      </c>
      <c r="G28" s="1649">
        <v>20</v>
      </c>
      <c r="H28" s="1649">
        <v>15</v>
      </c>
      <c r="I28" s="1649">
        <v>35</v>
      </c>
      <c r="J28" s="1649">
        <v>20</v>
      </c>
      <c r="K28" s="1649">
        <v>35</v>
      </c>
      <c r="L28" s="1649">
        <v>40</v>
      </c>
      <c r="M28" s="1649">
        <v>40</v>
      </c>
      <c r="N28" s="1649">
        <v>30</v>
      </c>
      <c r="O28" s="1849">
        <v>40</v>
      </c>
    </row>
    <row r="29" spans="1:15" x14ac:dyDescent="0.25">
      <c r="A29" s="3765"/>
      <c r="B29" s="1649"/>
      <c r="C29" s="1649" t="s">
        <v>150</v>
      </c>
      <c r="D29" s="1651">
        <v>2.0189275721720867E-2</v>
      </c>
      <c r="E29" s="1651">
        <v>3.6214947511790468E-2</v>
      </c>
      <c r="F29" s="1651">
        <v>2.6984657294852353E-2</v>
      </c>
      <c r="G29" s="1651">
        <v>2.3581598704924097E-2</v>
      </c>
      <c r="H29" s="1651">
        <v>1.7517020705118472E-2</v>
      </c>
      <c r="I29" s="1651">
        <v>3.678273663560569E-2</v>
      </c>
      <c r="J29" s="1651">
        <v>2.1624208902834653E-2</v>
      </c>
      <c r="K29" s="1651">
        <v>3.2336587951028034E-2</v>
      </c>
      <c r="L29" s="1651">
        <v>3.5080641624935321E-2</v>
      </c>
      <c r="M29" s="1651">
        <v>3.5451137815976592E-2</v>
      </c>
      <c r="N29" s="1651">
        <v>2.5345226512742115E-2</v>
      </c>
      <c r="O29" s="1850">
        <v>3.3248081841432228E-2</v>
      </c>
    </row>
    <row r="30" spans="1:15" x14ac:dyDescent="0.25">
      <c r="A30" s="3766" t="s">
        <v>1178</v>
      </c>
      <c r="B30" s="194"/>
      <c r="C30" s="1653" t="s">
        <v>151</v>
      </c>
      <c r="D30" s="1662">
        <v>2820</v>
      </c>
      <c r="E30" s="1662">
        <v>2845</v>
      </c>
      <c r="F30" s="1662">
        <v>2460</v>
      </c>
      <c r="G30" s="1662">
        <v>2710</v>
      </c>
      <c r="H30" s="1662">
        <v>2830</v>
      </c>
      <c r="I30" s="1662">
        <v>2920</v>
      </c>
      <c r="J30" s="1662">
        <v>3090</v>
      </c>
      <c r="K30" s="1662">
        <v>3230</v>
      </c>
      <c r="L30" s="1662">
        <v>3140</v>
      </c>
      <c r="M30" s="1662">
        <v>3315</v>
      </c>
      <c r="N30" s="1662">
        <v>3515</v>
      </c>
      <c r="O30" s="1860">
        <v>3690</v>
      </c>
    </row>
    <row r="31" spans="1:15" x14ac:dyDescent="0.25">
      <c r="A31" s="3766"/>
      <c r="B31" s="194"/>
      <c r="C31" s="1653"/>
      <c r="D31" s="1655"/>
      <c r="E31" s="1655"/>
      <c r="F31" s="1655"/>
      <c r="G31" s="1655"/>
      <c r="H31" s="1655"/>
      <c r="I31" s="1655"/>
      <c r="J31" s="1655"/>
      <c r="K31" s="1655"/>
      <c r="L31" s="1655"/>
      <c r="M31" s="1655"/>
      <c r="N31" s="1655"/>
      <c r="O31" s="1655"/>
    </row>
    <row r="32" spans="1:15" x14ac:dyDescent="0.25">
      <c r="A32" s="1652"/>
      <c r="B32" s="194"/>
      <c r="C32" s="1653"/>
      <c r="D32" s="1655"/>
      <c r="E32" s="1655"/>
      <c r="F32" s="1655"/>
      <c r="G32" s="1655"/>
      <c r="H32" s="1655"/>
      <c r="I32" s="1655"/>
      <c r="J32" s="1655"/>
      <c r="K32" s="1655"/>
      <c r="L32" s="1655"/>
      <c r="M32" s="1655"/>
      <c r="N32" s="1655"/>
      <c r="O32" s="1655"/>
    </row>
    <row r="33" spans="1:2" x14ac:dyDescent="0.25">
      <c r="A33" s="1636" t="s">
        <v>1131</v>
      </c>
    </row>
    <row r="34" spans="1:2" x14ac:dyDescent="0.25">
      <c r="A34" s="1064" t="s">
        <v>1000</v>
      </c>
    </row>
    <row r="35" spans="1:2" x14ac:dyDescent="0.25">
      <c r="A35" s="447" t="s">
        <v>1001</v>
      </c>
    </row>
    <row r="36" spans="1:2" s="23" customFormat="1"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2EE89DED-9482-4238-88F1-96BE872B6D5E}"/>
    <hyperlink ref="A36" location="Index!A1" display="Back to index" xr:uid="{94427DD2-B538-4C76-8D9F-FAEE9DE8E0C9}"/>
    <hyperlink ref="A37" location="Index!A1" display="Back to index" xr:uid="{C233B0B0-90C8-4D7F-94D3-7D081D4613F2}"/>
  </hyperlink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26B39-D5C5-4F34-8CA8-B8FE873D41AF}">
  <dimension ref="A1:O38"/>
  <sheetViews>
    <sheetView showGridLines="0" zoomScaleNormal="100" workbookViewId="0">
      <selection activeCell="A35" sqref="A35"/>
    </sheetView>
  </sheetViews>
  <sheetFormatPr defaultColWidth="13.28515625" defaultRowHeight="15" x14ac:dyDescent="0.25"/>
  <cols>
    <col min="1" max="1" width="31.85546875" style="364" customWidth="1"/>
    <col min="2" max="2" width="10.85546875" customWidth="1"/>
    <col min="3" max="3" width="4.85546875" customWidth="1"/>
    <col min="4" max="15" width="10.85546875" customWidth="1"/>
  </cols>
  <sheetData>
    <row r="1" spans="1:15" s="23" customFormat="1" x14ac:dyDescent="0.25">
      <c r="A1" s="1639" t="s">
        <v>1179</v>
      </c>
    </row>
    <row r="2" spans="1:15" s="23" customFormat="1" x14ac:dyDescent="0.25">
      <c r="A2" s="1842"/>
      <c r="D2" s="30"/>
      <c r="E2" s="30"/>
    </row>
    <row r="3" spans="1:15" s="23" customFormat="1"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s="23" customFormat="1" x14ac:dyDescent="0.25">
      <c r="A4" s="3763" t="s">
        <v>1124</v>
      </c>
      <c r="B4" s="1642" t="s">
        <v>1021</v>
      </c>
      <c r="C4" s="400" t="s">
        <v>151</v>
      </c>
      <c r="D4" s="1643">
        <v>580</v>
      </c>
      <c r="E4" s="1643">
        <v>480</v>
      </c>
      <c r="F4" s="1643">
        <v>370</v>
      </c>
      <c r="G4" s="1643">
        <v>495</v>
      </c>
      <c r="H4" s="1643">
        <v>510</v>
      </c>
      <c r="I4" s="1643">
        <v>565</v>
      </c>
      <c r="J4" s="1643">
        <v>560</v>
      </c>
      <c r="K4" s="1643">
        <v>560</v>
      </c>
      <c r="L4" s="1643">
        <v>620</v>
      </c>
      <c r="M4" s="1643">
        <v>620</v>
      </c>
      <c r="N4" s="1643">
        <v>690</v>
      </c>
      <c r="O4" s="1844">
        <v>790</v>
      </c>
    </row>
    <row r="5" spans="1:15" s="23" customFormat="1" x14ac:dyDescent="0.25">
      <c r="A5" s="3763"/>
      <c r="B5" s="1642"/>
      <c r="C5" s="400" t="s">
        <v>150</v>
      </c>
      <c r="D5" s="509">
        <v>0.86897926793820568</v>
      </c>
      <c r="E5" s="509">
        <v>0.86815170233942773</v>
      </c>
      <c r="F5" s="509">
        <v>0.8436969079170914</v>
      </c>
      <c r="G5" s="509">
        <v>0.89306169796273471</v>
      </c>
      <c r="H5" s="509">
        <v>0.90097259062776303</v>
      </c>
      <c r="I5" s="509">
        <v>0.88244932353354233</v>
      </c>
      <c r="J5" s="509">
        <v>0.88909887875996563</v>
      </c>
      <c r="K5" s="509">
        <v>0.88639351272589051</v>
      </c>
      <c r="L5" s="509">
        <v>0.91668147095398833</v>
      </c>
      <c r="M5" s="509">
        <v>0.91354939823165859</v>
      </c>
      <c r="N5" s="509">
        <v>0.92363241736893575</v>
      </c>
      <c r="O5" s="1845">
        <v>0.926056338028169</v>
      </c>
    </row>
    <row r="6" spans="1:15" s="23" customFormat="1" x14ac:dyDescent="0.25">
      <c r="A6" s="3763"/>
      <c r="B6" s="1642" t="s">
        <v>1019</v>
      </c>
      <c r="C6" s="400" t="s">
        <v>151</v>
      </c>
      <c r="D6" s="1643">
        <v>90</v>
      </c>
      <c r="E6" s="1643">
        <v>75</v>
      </c>
      <c r="F6" s="1643">
        <v>70</v>
      </c>
      <c r="G6" s="1643">
        <v>60</v>
      </c>
      <c r="H6" s="1643">
        <v>55</v>
      </c>
      <c r="I6" s="1643">
        <v>75</v>
      </c>
      <c r="J6" s="1643">
        <v>70</v>
      </c>
      <c r="K6" s="1643">
        <v>70</v>
      </c>
      <c r="L6" s="1643">
        <v>55</v>
      </c>
      <c r="M6" s="1643">
        <v>60</v>
      </c>
      <c r="N6" s="1643">
        <v>55</v>
      </c>
      <c r="O6" s="1844">
        <v>65</v>
      </c>
    </row>
    <row r="7" spans="1:15" s="23" customFormat="1" x14ac:dyDescent="0.25">
      <c r="A7" s="3763"/>
      <c r="B7" s="1642"/>
      <c r="C7" s="400" t="s">
        <v>150</v>
      </c>
      <c r="D7" s="509">
        <v>0.13102073206179435</v>
      </c>
      <c r="E7" s="509">
        <v>0.13184829766057232</v>
      </c>
      <c r="F7" s="509">
        <v>0.15630309208290857</v>
      </c>
      <c r="G7" s="509">
        <v>0.10693830203726527</v>
      </c>
      <c r="H7" s="509">
        <v>9.902740937223696E-2</v>
      </c>
      <c r="I7" s="509">
        <v>0.11755067646645755</v>
      </c>
      <c r="J7" s="509">
        <v>0.11090112124003429</v>
      </c>
      <c r="K7" s="509">
        <v>0.11360648727410949</v>
      </c>
      <c r="L7" s="509">
        <v>8.3318529046011738E-2</v>
      </c>
      <c r="M7" s="509">
        <v>8.6450601768341365E-2</v>
      </c>
      <c r="N7" s="509">
        <v>7.636758263106419E-2</v>
      </c>
      <c r="O7" s="1845">
        <v>7.3943661971830985E-2</v>
      </c>
    </row>
    <row r="8" spans="1:15" s="23" customFormat="1" x14ac:dyDescent="0.25">
      <c r="A8" s="3764" t="s">
        <v>1061</v>
      </c>
      <c r="B8" s="1644" t="s">
        <v>318</v>
      </c>
      <c r="C8" s="1644" t="s">
        <v>151</v>
      </c>
      <c r="D8" s="1644">
        <v>255</v>
      </c>
      <c r="E8" s="1644">
        <v>225</v>
      </c>
      <c r="F8" s="1644">
        <v>190</v>
      </c>
      <c r="G8" s="1644">
        <v>195</v>
      </c>
      <c r="H8" s="1644">
        <v>225</v>
      </c>
      <c r="I8" s="1644">
        <v>215</v>
      </c>
      <c r="J8" s="1644">
        <v>235</v>
      </c>
      <c r="K8" s="1644">
        <v>240</v>
      </c>
      <c r="L8" s="1644">
        <v>295</v>
      </c>
      <c r="M8" s="1644">
        <v>275</v>
      </c>
      <c r="N8" s="1644">
        <v>315</v>
      </c>
      <c r="O8" s="1846">
        <v>325</v>
      </c>
    </row>
    <row r="9" spans="1:15" s="23" customFormat="1" x14ac:dyDescent="0.25">
      <c r="A9" s="3764"/>
      <c r="B9" s="1644"/>
      <c r="C9" s="1644" t="s">
        <v>150</v>
      </c>
      <c r="D9" s="1646">
        <v>0.38258049269904565</v>
      </c>
      <c r="E9" s="1646">
        <v>0.40728477377387812</v>
      </c>
      <c r="F9" s="1646">
        <v>0.42505379997734738</v>
      </c>
      <c r="G9" s="1646">
        <v>0.35539766548249113</v>
      </c>
      <c r="H9" s="1646">
        <v>0.39787798408488062</v>
      </c>
      <c r="I9" s="1646">
        <v>0.33238144281634757</v>
      </c>
      <c r="J9" s="1646">
        <v>0.37135914620588883</v>
      </c>
      <c r="K9" s="1646">
        <v>0.38074724021603124</v>
      </c>
      <c r="L9" s="1646">
        <v>0.43346953277669215</v>
      </c>
      <c r="M9" s="1646">
        <v>0.40526253442710336</v>
      </c>
      <c r="N9" s="1646">
        <v>0.42260923192427835</v>
      </c>
      <c r="O9" s="1847">
        <v>0.37955346650998822</v>
      </c>
    </row>
    <row r="10" spans="1:15" s="23" customFormat="1" x14ac:dyDescent="0.25">
      <c r="A10" s="3764"/>
      <c r="B10" s="1644" t="s">
        <v>1065</v>
      </c>
      <c r="C10" s="1644" t="s">
        <v>151</v>
      </c>
      <c r="D10" s="1644">
        <v>95</v>
      </c>
      <c r="E10" s="1644">
        <v>75</v>
      </c>
      <c r="F10" s="1644">
        <v>65</v>
      </c>
      <c r="G10" s="1644">
        <v>80</v>
      </c>
      <c r="H10" s="1644">
        <v>85</v>
      </c>
      <c r="I10" s="1644">
        <v>110</v>
      </c>
      <c r="J10" s="1644">
        <v>90</v>
      </c>
      <c r="K10" s="1644">
        <v>100</v>
      </c>
      <c r="L10" s="1644">
        <v>100</v>
      </c>
      <c r="M10" s="1644">
        <v>90</v>
      </c>
      <c r="N10" s="1644">
        <v>115</v>
      </c>
      <c r="O10" s="1846">
        <v>170</v>
      </c>
    </row>
    <row r="11" spans="1:15" s="23" customFormat="1" x14ac:dyDescent="0.25">
      <c r="A11" s="3764"/>
      <c r="B11" s="1644"/>
      <c r="C11" s="1644" t="s">
        <v>150</v>
      </c>
      <c r="D11" s="1646">
        <v>0.14374843037162993</v>
      </c>
      <c r="E11" s="1646">
        <v>0.13816977332261376</v>
      </c>
      <c r="F11" s="1646">
        <v>0.14420659191301394</v>
      </c>
      <c r="G11" s="1646">
        <v>0.14498296237221781</v>
      </c>
      <c r="H11" s="1646">
        <v>0.15384615384615385</v>
      </c>
      <c r="I11" s="1646">
        <v>0.1693116739228813</v>
      </c>
      <c r="J11" s="1646">
        <v>0.14611059937108914</v>
      </c>
      <c r="K11" s="1646">
        <v>0.15863412470897539</v>
      </c>
      <c r="L11" s="1646">
        <v>0.14810209036536981</v>
      </c>
      <c r="M11" s="1646">
        <v>0.13559096158971776</v>
      </c>
      <c r="N11" s="1646">
        <v>0.15553231709769536</v>
      </c>
      <c r="O11" s="1847">
        <v>0.19858989424206816</v>
      </c>
    </row>
    <row r="12" spans="1:15" s="23" customFormat="1" x14ac:dyDescent="0.25">
      <c r="A12" s="3764"/>
      <c r="B12" s="1644" t="s">
        <v>1066</v>
      </c>
      <c r="C12" s="1644" t="s">
        <v>151</v>
      </c>
      <c r="D12" s="1644">
        <v>315</v>
      </c>
      <c r="E12" s="1644">
        <v>250</v>
      </c>
      <c r="F12" s="1644">
        <v>190</v>
      </c>
      <c r="G12" s="1644">
        <v>275</v>
      </c>
      <c r="H12" s="1644">
        <v>255</v>
      </c>
      <c r="I12" s="1644">
        <v>320</v>
      </c>
      <c r="J12" s="1644">
        <v>305</v>
      </c>
      <c r="K12" s="1644">
        <v>290</v>
      </c>
      <c r="L12" s="1644">
        <v>285</v>
      </c>
      <c r="M12" s="1644">
        <v>310</v>
      </c>
      <c r="N12" s="1644">
        <v>315</v>
      </c>
      <c r="O12" s="1846">
        <v>360</v>
      </c>
    </row>
    <row r="13" spans="1:15" s="23" customFormat="1" x14ac:dyDescent="0.25">
      <c r="A13" s="3764"/>
      <c r="B13" s="1644"/>
      <c r="C13" s="1644" t="s">
        <v>150</v>
      </c>
      <c r="D13" s="1646">
        <v>0.47367107692932447</v>
      </c>
      <c r="E13" s="1646">
        <v>0.45454545290350812</v>
      </c>
      <c r="F13" s="1646">
        <v>0.43073960810963874</v>
      </c>
      <c r="G13" s="1646">
        <v>0.49961937214529101</v>
      </c>
      <c r="H13" s="1646">
        <v>0.44827586206896552</v>
      </c>
      <c r="I13" s="1646">
        <v>0.49830688326077122</v>
      </c>
      <c r="J13" s="1646">
        <v>0.48253025442302194</v>
      </c>
      <c r="K13" s="1646">
        <v>0.46061863507499329</v>
      </c>
      <c r="L13" s="1646">
        <v>0.4184283768579381</v>
      </c>
      <c r="M13" s="1646">
        <v>0.45914650398317886</v>
      </c>
      <c r="N13" s="1646">
        <v>0.42185845097802627</v>
      </c>
      <c r="O13" s="1847">
        <v>0.42185663924794359</v>
      </c>
    </row>
    <row r="14" spans="1:15" s="23" customFormat="1" x14ac:dyDescent="0.25">
      <c r="A14" s="3763" t="s">
        <v>1062</v>
      </c>
      <c r="B14" s="1642" t="s">
        <v>441</v>
      </c>
      <c r="C14" s="400" t="s">
        <v>151</v>
      </c>
      <c r="D14" s="1656">
        <v>155</v>
      </c>
      <c r="E14" s="1656">
        <v>120</v>
      </c>
      <c r="F14" s="1656">
        <v>75</v>
      </c>
      <c r="G14" s="1656">
        <v>95</v>
      </c>
      <c r="H14" s="1656">
        <v>105</v>
      </c>
      <c r="I14" s="1656">
        <v>135</v>
      </c>
      <c r="J14" s="1656">
        <v>115</v>
      </c>
      <c r="K14" s="1656">
        <v>135</v>
      </c>
      <c r="L14" s="1656">
        <v>170</v>
      </c>
      <c r="M14" s="1656">
        <v>160</v>
      </c>
      <c r="N14" s="1656">
        <v>165</v>
      </c>
      <c r="O14" s="1844">
        <v>215</v>
      </c>
    </row>
    <row r="15" spans="1:15" s="23" customFormat="1" x14ac:dyDescent="0.25">
      <c r="A15" s="3763"/>
      <c r="B15" s="1642"/>
      <c r="C15" s="400" t="s">
        <v>150</v>
      </c>
      <c r="D15" s="509">
        <v>0.23483901460190873</v>
      </c>
      <c r="E15" s="509">
        <v>0.21944610313415866</v>
      </c>
      <c r="F15" s="509">
        <v>0.16608902480462112</v>
      </c>
      <c r="G15" s="509">
        <v>0.17275067063002972</v>
      </c>
      <c r="H15" s="509">
        <v>0.18125552608311229</v>
      </c>
      <c r="I15" s="509">
        <v>0.20676310409937115</v>
      </c>
      <c r="J15" s="509">
        <v>0.18475050026998696</v>
      </c>
      <c r="K15" s="509">
        <v>0.21116900806157837</v>
      </c>
      <c r="L15" s="509">
        <v>0.25066619292947234</v>
      </c>
      <c r="M15" s="509">
        <v>0.23298932489576249</v>
      </c>
      <c r="N15" s="509">
        <v>0.22340867374964835</v>
      </c>
      <c r="O15" s="1845">
        <v>0.25381903642773207</v>
      </c>
    </row>
    <row r="16" spans="1:15" s="23" customFormat="1" x14ac:dyDescent="0.25">
      <c r="A16" s="3763"/>
      <c r="B16" s="1642" t="s">
        <v>440</v>
      </c>
      <c r="C16" s="400" t="s">
        <v>151</v>
      </c>
      <c r="D16" s="1656">
        <v>510</v>
      </c>
      <c r="E16" s="1656">
        <v>430</v>
      </c>
      <c r="F16" s="1656">
        <v>370</v>
      </c>
      <c r="G16" s="1656">
        <v>455</v>
      </c>
      <c r="H16" s="1656">
        <v>465</v>
      </c>
      <c r="I16" s="1656">
        <v>510</v>
      </c>
      <c r="J16" s="1656">
        <v>515</v>
      </c>
      <c r="K16" s="1656">
        <v>500</v>
      </c>
      <c r="L16" s="1656">
        <v>505</v>
      </c>
      <c r="M16" s="1656">
        <v>520</v>
      </c>
      <c r="N16" s="1656">
        <v>580</v>
      </c>
      <c r="O16" s="1844">
        <v>635</v>
      </c>
    </row>
    <row r="17" spans="1:15" s="23" customFormat="1" x14ac:dyDescent="0.25">
      <c r="A17" s="3763"/>
      <c r="B17" s="1642"/>
      <c r="C17" s="400" t="s">
        <v>150</v>
      </c>
      <c r="D17" s="509">
        <v>0.7651609853980913</v>
      </c>
      <c r="E17" s="509">
        <v>0.78055389686584131</v>
      </c>
      <c r="F17" s="509">
        <v>0.83391097519537882</v>
      </c>
      <c r="G17" s="509">
        <v>0.82724932936997031</v>
      </c>
      <c r="H17" s="509">
        <v>0.81874447391688776</v>
      </c>
      <c r="I17" s="509">
        <v>0.79323689590062896</v>
      </c>
      <c r="J17" s="509">
        <v>0.81524949973001293</v>
      </c>
      <c r="K17" s="509">
        <v>0.78883099193842154</v>
      </c>
      <c r="L17" s="509">
        <v>0.74933380707052766</v>
      </c>
      <c r="M17" s="509">
        <v>0.76701067510423748</v>
      </c>
      <c r="N17" s="509">
        <v>0.77659132625035165</v>
      </c>
      <c r="O17" s="1845">
        <v>0.74618096357226793</v>
      </c>
    </row>
    <row r="18" spans="1:15" s="23" customFormat="1" x14ac:dyDescent="0.25">
      <c r="A18" s="3765" t="s">
        <v>1063</v>
      </c>
      <c r="B18" s="1647" t="s">
        <v>400</v>
      </c>
      <c r="C18" s="1647" t="s">
        <v>151</v>
      </c>
      <c r="D18" s="1647">
        <v>180</v>
      </c>
      <c r="E18" s="1647">
        <v>175</v>
      </c>
      <c r="F18" s="1647">
        <v>150</v>
      </c>
      <c r="G18" s="1647">
        <v>140</v>
      </c>
      <c r="H18" s="1647">
        <v>175</v>
      </c>
      <c r="I18" s="1647">
        <v>150</v>
      </c>
      <c r="J18" s="1647">
        <v>165</v>
      </c>
      <c r="K18" s="1647">
        <v>185</v>
      </c>
      <c r="L18" s="1647">
        <v>215</v>
      </c>
      <c r="M18" s="1647">
        <v>200</v>
      </c>
      <c r="N18" s="1647">
        <v>235</v>
      </c>
      <c r="O18" s="1848">
        <v>230</v>
      </c>
    </row>
    <row r="19" spans="1:15" s="23" customFormat="1" x14ac:dyDescent="0.25">
      <c r="A19" s="3765"/>
      <c r="B19" s="1647"/>
      <c r="C19" s="1647" t="s">
        <v>150</v>
      </c>
      <c r="D19" s="1646">
        <v>0.83028920824558972</v>
      </c>
      <c r="E19" s="1646">
        <v>0.87069692043813196</v>
      </c>
      <c r="F19" s="1646">
        <v>0.88333133899724781</v>
      </c>
      <c r="G19" s="1646">
        <v>0.82544726930320156</v>
      </c>
      <c r="H19" s="1646">
        <v>0.82863849765258213</v>
      </c>
      <c r="I19" s="1646">
        <v>0.77099236641221369</v>
      </c>
      <c r="J19" s="1646">
        <v>0.78836803096822916</v>
      </c>
      <c r="K19" s="1646">
        <v>0.83221476510067116</v>
      </c>
      <c r="L19" s="1646">
        <v>0.79155137428518729</v>
      </c>
      <c r="M19" s="1646">
        <v>0.78252985927707042</v>
      </c>
      <c r="N19" s="1646">
        <v>0.80668684645019262</v>
      </c>
      <c r="O19" s="1847">
        <v>0.76767676767676762</v>
      </c>
    </row>
    <row r="20" spans="1:15" s="23" customFormat="1" x14ac:dyDescent="0.25">
      <c r="A20" s="3765"/>
      <c r="B20" s="1647" t="s">
        <v>401</v>
      </c>
      <c r="C20" s="1647" t="s">
        <v>151</v>
      </c>
      <c r="D20" s="1647">
        <v>35</v>
      </c>
      <c r="E20" s="1647">
        <v>25</v>
      </c>
      <c r="F20" s="1647">
        <v>20</v>
      </c>
      <c r="G20" s="1647">
        <v>30</v>
      </c>
      <c r="H20" s="1647">
        <v>35</v>
      </c>
      <c r="I20" s="1647">
        <v>45</v>
      </c>
      <c r="J20" s="1647">
        <v>45</v>
      </c>
      <c r="K20" s="1647">
        <v>40</v>
      </c>
      <c r="L20" s="1647">
        <v>55</v>
      </c>
      <c r="M20" s="1647">
        <v>55</v>
      </c>
      <c r="N20" s="1647">
        <v>55</v>
      </c>
      <c r="O20" s="1848">
        <v>70</v>
      </c>
    </row>
    <row r="21" spans="1:15" s="23" customFormat="1" x14ac:dyDescent="0.25">
      <c r="A21" s="3765"/>
      <c r="B21" s="1647"/>
      <c r="C21" s="1647" t="s">
        <v>150</v>
      </c>
      <c r="D21" s="1646">
        <v>0.1697107917544102</v>
      </c>
      <c r="E21" s="1646">
        <v>0.12930307956186798</v>
      </c>
      <c r="F21" s="1646">
        <v>0.11666866100275219</v>
      </c>
      <c r="G21" s="1646">
        <v>0.1745527306967985</v>
      </c>
      <c r="H21" s="1646">
        <v>0.17136150234741784</v>
      </c>
      <c r="I21" s="1646">
        <v>0.22900763358778625</v>
      </c>
      <c r="J21" s="1646">
        <v>0.21163196903177073</v>
      </c>
      <c r="K21" s="1646">
        <v>0.16778523489932887</v>
      </c>
      <c r="L21" s="1646">
        <v>0.20844862571481276</v>
      </c>
      <c r="M21" s="1646">
        <v>0.21747014072292956</v>
      </c>
      <c r="N21" s="1646">
        <v>0.19331315354980735</v>
      </c>
      <c r="O21" s="1847">
        <v>0.23232323232323232</v>
      </c>
    </row>
    <row r="22" spans="1:15" s="23" customFormat="1" x14ac:dyDescent="0.25">
      <c r="A22" s="3765"/>
      <c r="B22" s="1649" t="s">
        <v>1040</v>
      </c>
      <c r="C22" s="1649" t="s">
        <v>151</v>
      </c>
      <c r="D22" s="1649">
        <v>25</v>
      </c>
      <c r="E22" s="1649">
        <v>15</v>
      </c>
      <c r="F22" s="1649">
        <v>15</v>
      </c>
      <c r="G22" s="1649">
        <v>20</v>
      </c>
      <c r="H22" s="1649">
        <v>30</v>
      </c>
      <c r="I22" s="1649">
        <v>30</v>
      </c>
      <c r="J22" s="1649">
        <v>35</v>
      </c>
      <c r="K22" s="1649">
        <v>25</v>
      </c>
      <c r="L22" s="1649">
        <v>35</v>
      </c>
      <c r="M22" s="1649">
        <v>35</v>
      </c>
      <c r="N22" s="1649">
        <v>30</v>
      </c>
      <c r="O22" s="1849">
        <v>35</v>
      </c>
    </row>
    <row r="23" spans="1:15" s="23" customFormat="1" x14ac:dyDescent="0.25">
      <c r="A23" s="3765"/>
      <c r="B23" s="1649"/>
      <c r="C23" s="1649" t="s">
        <v>150</v>
      </c>
      <c r="D23" s="1651">
        <v>0.11035005573973113</v>
      </c>
      <c r="E23" s="1651">
        <v>7.3887459641685624E-2</v>
      </c>
      <c r="F23" s="1651">
        <v>9.2736627976546609E-2</v>
      </c>
      <c r="G23" s="1651">
        <v>0.11864406779661017</v>
      </c>
      <c r="H23" s="1651">
        <v>0.12910798122065728</v>
      </c>
      <c r="I23" s="1651">
        <v>0.14249363867684478</v>
      </c>
      <c r="J23" s="1651">
        <v>0.15578529953264408</v>
      </c>
      <c r="K23" s="1651">
        <v>0.11409395973154363</v>
      </c>
      <c r="L23" s="1651">
        <v>0.12053126729385723</v>
      </c>
      <c r="M23" s="1651">
        <v>0.1373329654302495</v>
      </c>
      <c r="N23" s="1651">
        <v>0.10731975784259767</v>
      </c>
      <c r="O23" s="1850">
        <v>0.11073825503355705</v>
      </c>
    </row>
    <row r="24" spans="1:15" s="23" customFormat="1" x14ac:dyDescent="0.25">
      <c r="A24" s="3765"/>
      <c r="B24" s="1649" t="s">
        <v>1039</v>
      </c>
      <c r="C24" s="1649" t="s">
        <v>151</v>
      </c>
      <c r="D24" s="1649">
        <v>5</v>
      </c>
      <c r="E24" s="1649">
        <v>0</v>
      </c>
      <c r="F24" s="1649">
        <v>0</v>
      </c>
      <c r="G24" s="1649">
        <v>0</v>
      </c>
      <c r="H24" s="1649">
        <v>0</v>
      </c>
      <c r="I24" s="1649">
        <v>5</v>
      </c>
      <c r="J24" s="1649">
        <v>5</v>
      </c>
      <c r="K24" s="1649">
        <v>5</v>
      </c>
      <c r="L24" s="1649">
        <v>10</v>
      </c>
      <c r="M24" s="1649">
        <v>10</v>
      </c>
      <c r="N24" s="1649">
        <v>10</v>
      </c>
      <c r="O24" s="1849">
        <v>20</v>
      </c>
    </row>
    <row r="25" spans="1:15" s="23" customFormat="1" x14ac:dyDescent="0.25">
      <c r="A25" s="3765"/>
      <c r="B25" s="1649"/>
      <c r="C25" s="1649" t="s">
        <v>150</v>
      </c>
      <c r="D25" s="1651">
        <v>2.7397262776005734E-2</v>
      </c>
      <c r="E25" s="1651">
        <v>1.0075567258214976E-2</v>
      </c>
      <c r="F25" s="1651">
        <v>1.1966016513102789E-2</v>
      </c>
      <c r="G25" s="1651">
        <v>1.177024482109228E-2</v>
      </c>
      <c r="H25" s="1651">
        <v>9.3896713615023476E-3</v>
      </c>
      <c r="I25" s="1651">
        <v>2.5445292620865138E-2</v>
      </c>
      <c r="J25" s="1651">
        <v>1.41622999575131E-2</v>
      </c>
      <c r="K25" s="1651">
        <v>1.7897091722595078E-2</v>
      </c>
      <c r="L25" s="1651">
        <v>3.6893562073418186E-2</v>
      </c>
      <c r="M25" s="1651">
        <v>3.1534550041389095E-2</v>
      </c>
      <c r="N25" s="1651">
        <v>2.7517886626307098E-2</v>
      </c>
      <c r="O25" s="1850">
        <v>6.3758389261744972E-2</v>
      </c>
    </row>
    <row r="26" spans="1:15" s="23" customFormat="1" x14ac:dyDescent="0.25">
      <c r="A26" s="3765"/>
      <c r="B26" s="1649" t="s">
        <v>1041</v>
      </c>
      <c r="C26" s="1649" t="s">
        <v>151</v>
      </c>
      <c r="D26" s="1649">
        <v>5</v>
      </c>
      <c r="E26" s="1649">
        <v>0</v>
      </c>
      <c r="F26" s="1649">
        <v>0</v>
      </c>
      <c r="G26" s="1649">
        <v>5</v>
      </c>
      <c r="H26" s="1649">
        <v>5</v>
      </c>
      <c r="I26" s="1649">
        <v>0</v>
      </c>
      <c r="J26" s="1649">
        <v>5</v>
      </c>
      <c r="K26" s="1649">
        <v>5</v>
      </c>
      <c r="L26" s="1649">
        <v>10</v>
      </c>
      <c r="M26" s="1649">
        <v>5</v>
      </c>
      <c r="N26" s="1649">
        <v>10</v>
      </c>
      <c r="O26" s="1849">
        <v>10</v>
      </c>
    </row>
    <row r="27" spans="1:15" s="23" customFormat="1" x14ac:dyDescent="0.25">
      <c r="A27" s="3765"/>
      <c r="B27" s="1649"/>
      <c r="C27" s="1649" t="s">
        <v>150</v>
      </c>
      <c r="D27" s="1651">
        <v>1.3698631388002867E-2</v>
      </c>
      <c r="E27" s="1651">
        <v>1.0075567258214976E-2</v>
      </c>
      <c r="F27" s="1651">
        <v>1.1966016513102789E-2</v>
      </c>
      <c r="G27" s="1651">
        <v>2.354048964218456E-2</v>
      </c>
      <c r="H27" s="1651">
        <v>1.4084507042253521E-2</v>
      </c>
      <c r="I27" s="1651">
        <v>1.0178117048346057E-2</v>
      </c>
      <c r="J27" s="1651">
        <v>2.3603833262521832E-2</v>
      </c>
      <c r="K27" s="1651">
        <v>2.6845637583892617E-2</v>
      </c>
      <c r="L27" s="1651">
        <v>3.4421693414499167E-2</v>
      </c>
      <c r="M27" s="1651">
        <v>1.9709093775868183E-2</v>
      </c>
      <c r="N27" s="1651">
        <v>3.4397358282883872E-2</v>
      </c>
      <c r="O27" s="1850">
        <v>3.0201342281879196E-2</v>
      </c>
    </row>
    <row r="28" spans="1:15" s="23" customFormat="1" x14ac:dyDescent="0.25">
      <c r="A28" s="3765"/>
      <c r="B28" s="1649" t="s">
        <v>1042</v>
      </c>
      <c r="C28" s="1649" t="s">
        <v>151</v>
      </c>
      <c r="D28" s="1649">
        <v>5</v>
      </c>
      <c r="E28" s="1649">
        <v>5</v>
      </c>
      <c r="F28" s="1649">
        <v>0</v>
      </c>
      <c r="G28" s="1649">
        <v>5</v>
      </c>
      <c r="H28" s="1649">
        <v>5</v>
      </c>
      <c r="I28" s="1649">
        <v>10</v>
      </c>
      <c r="J28" s="1649">
        <v>5</v>
      </c>
      <c r="K28" s="1649">
        <v>0</v>
      </c>
      <c r="L28" s="1649">
        <v>5</v>
      </c>
      <c r="M28" s="1649">
        <v>5</v>
      </c>
      <c r="N28" s="1649">
        <v>5</v>
      </c>
      <c r="O28" s="1849">
        <v>10</v>
      </c>
    </row>
    <row r="29" spans="1:15" s="23" customFormat="1" x14ac:dyDescent="0.25">
      <c r="A29" s="3765"/>
      <c r="B29" s="1649"/>
      <c r="C29" s="1649" t="s">
        <v>150</v>
      </c>
      <c r="D29" s="1651">
        <v>1.8264841850670489E-2</v>
      </c>
      <c r="E29" s="1651">
        <v>3.5264485403752412E-2</v>
      </c>
      <c r="F29" s="1651">
        <v>0</v>
      </c>
      <c r="G29" s="1651">
        <v>2.0597928436911488E-2</v>
      </c>
      <c r="H29" s="1651">
        <v>1.8779342723004695E-2</v>
      </c>
      <c r="I29" s="1651">
        <v>5.0890585241730277E-2</v>
      </c>
      <c r="J29" s="1651">
        <v>1.8080536279091723E-2</v>
      </c>
      <c r="K29" s="1651">
        <v>8.948545861297539E-3</v>
      </c>
      <c r="L29" s="1651">
        <v>1.6602102933038185E-2</v>
      </c>
      <c r="M29" s="1651">
        <v>2.8893531475422757E-2</v>
      </c>
      <c r="N29" s="1651">
        <v>2.407815079801871E-2</v>
      </c>
      <c r="O29" s="1850">
        <v>3.0201342281879196E-2</v>
      </c>
    </row>
    <row r="30" spans="1:15" s="23" customFormat="1" x14ac:dyDescent="0.25">
      <c r="A30" s="3766" t="s">
        <v>1180</v>
      </c>
      <c r="B30" s="194"/>
      <c r="C30" s="1653" t="s">
        <v>151</v>
      </c>
      <c r="D30" s="1662">
        <v>670</v>
      </c>
      <c r="E30" s="1662">
        <v>555</v>
      </c>
      <c r="F30" s="1662">
        <v>440</v>
      </c>
      <c r="G30" s="1662">
        <v>550</v>
      </c>
      <c r="H30" s="1662">
        <v>565</v>
      </c>
      <c r="I30" s="1662">
        <v>640</v>
      </c>
      <c r="J30" s="1662">
        <v>630</v>
      </c>
      <c r="K30" s="1662">
        <v>630</v>
      </c>
      <c r="L30" s="1662">
        <v>675</v>
      </c>
      <c r="M30" s="1662">
        <v>675</v>
      </c>
      <c r="N30" s="1662">
        <v>745</v>
      </c>
      <c r="O30" s="1860">
        <v>850</v>
      </c>
    </row>
    <row r="31" spans="1:15" s="23" customFormat="1" x14ac:dyDescent="0.25">
      <c r="A31" s="3766"/>
      <c r="B31" s="194"/>
      <c r="C31" s="1653"/>
      <c r="D31" s="1655"/>
      <c r="E31" s="1655"/>
      <c r="F31" s="1655"/>
      <c r="G31" s="1655"/>
      <c r="H31" s="1655"/>
      <c r="I31" s="1655"/>
      <c r="J31" s="1655"/>
      <c r="K31" s="1655"/>
      <c r="L31" s="1655"/>
      <c r="M31" s="1655"/>
      <c r="N31" s="1655"/>
    </row>
    <row r="32" spans="1:15" s="23" customFormat="1" x14ac:dyDescent="0.25">
      <c r="A32" s="1652"/>
      <c r="B32" s="194"/>
      <c r="C32" s="1653"/>
      <c r="D32" s="1655"/>
      <c r="E32" s="1655"/>
      <c r="F32" s="1655"/>
      <c r="G32" s="1655"/>
      <c r="H32" s="1655"/>
      <c r="I32" s="1655"/>
      <c r="J32" s="1655"/>
      <c r="K32" s="1655"/>
      <c r="L32" s="1655"/>
      <c r="M32" s="1655"/>
      <c r="N32" s="1655"/>
    </row>
    <row r="33" spans="1:2" s="23" customFormat="1" x14ac:dyDescent="0.25">
      <c r="A33" s="1636" t="s">
        <v>1131</v>
      </c>
    </row>
    <row r="34" spans="1:2" s="23" customFormat="1" x14ac:dyDescent="0.25">
      <c r="A34" s="1064" t="s">
        <v>1000</v>
      </c>
    </row>
    <row r="35" spans="1:2" s="23" customFormat="1" x14ac:dyDescent="0.25">
      <c r="A35" s="447" t="s">
        <v>1001</v>
      </c>
    </row>
    <row r="36" spans="1:2" s="23" customFormat="1"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E11D8A4E-7569-4092-BBFF-D25B6ECF9BA9}"/>
    <hyperlink ref="A36" location="Index!A1" display="Back to index" xr:uid="{1D60C9A4-D6C0-424A-9DB6-1F28B10E2FA8}"/>
    <hyperlink ref="A37" location="Index!A1" display="Back to index" xr:uid="{BC03584C-3245-4F0D-9E62-5F8CF7CAA6FC}"/>
  </hyperlink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B9CC-AEA2-4E40-A934-D271A1BEC2B1}">
  <dimension ref="A1:O38"/>
  <sheetViews>
    <sheetView showGridLines="0" zoomScaleNormal="100" workbookViewId="0">
      <selection activeCell="A35" sqref="A35"/>
    </sheetView>
  </sheetViews>
  <sheetFormatPr defaultColWidth="9.140625" defaultRowHeight="15" x14ac:dyDescent="0.25"/>
  <cols>
    <col min="1" max="1" width="31.85546875" style="35" customWidth="1"/>
    <col min="2" max="2" width="10.85546875" style="23" customWidth="1"/>
    <col min="3" max="3" width="4.85546875" style="23" customWidth="1"/>
    <col min="4" max="15" width="10.85546875" style="23" customWidth="1"/>
    <col min="16" max="16384" width="9.140625" style="23"/>
  </cols>
  <sheetData>
    <row r="1" spans="1:15" x14ac:dyDescent="0.25">
      <c r="A1" s="1639" t="s">
        <v>1181</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235</v>
      </c>
      <c r="E4" s="1656">
        <v>260</v>
      </c>
      <c r="F4" s="1656">
        <v>255</v>
      </c>
      <c r="G4" s="1656">
        <v>205</v>
      </c>
      <c r="H4" s="1656">
        <v>250</v>
      </c>
      <c r="I4" s="1656">
        <v>260</v>
      </c>
      <c r="J4" s="1656">
        <v>295</v>
      </c>
      <c r="K4" s="1656">
        <v>325</v>
      </c>
      <c r="L4" s="1656">
        <v>310</v>
      </c>
      <c r="M4" s="1656">
        <v>335</v>
      </c>
      <c r="N4" s="1656">
        <v>365</v>
      </c>
      <c r="O4" s="1844">
        <v>370</v>
      </c>
    </row>
    <row r="5" spans="1:15" x14ac:dyDescent="0.25">
      <c r="A5" s="3763"/>
      <c r="B5" s="1642"/>
      <c r="C5" s="400" t="s">
        <v>150</v>
      </c>
      <c r="D5" s="509">
        <v>0.79794520547945202</v>
      </c>
      <c r="E5" s="509">
        <v>0.82306477093206953</v>
      </c>
      <c r="F5" s="509">
        <v>0.8924428822495607</v>
      </c>
      <c r="G5" s="509">
        <v>0.81949458483754511</v>
      </c>
      <c r="H5" s="509">
        <v>0.88606701940035271</v>
      </c>
      <c r="I5" s="509">
        <v>0.86789915966386555</v>
      </c>
      <c r="J5" s="509">
        <v>0.89855778007667508</v>
      </c>
      <c r="K5" s="509">
        <v>0.9048977782702643</v>
      </c>
      <c r="L5" s="509">
        <v>0.88608421590618702</v>
      </c>
      <c r="M5" s="509">
        <v>0.88904284800682165</v>
      </c>
      <c r="N5" s="509">
        <v>0.88660725186179956</v>
      </c>
      <c r="O5" s="1845">
        <v>0.89130434782608692</v>
      </c>
    </row>
    <row r="6" spans="1:15" x14ac:dyDescent="0.25">
      <c r="A6" s="3763"/>
      <c r="B6" s="1642" t="s">
        <v>1019</v>
      </c>
      <c r="C6" s="400" t="s">
        <v>151</v>
      </c>
      <c r="D6" s="1656">
        <v>60</v>
      </c>
      <c r="E6" s="1656">
        <v>55</v>
      </c>
      <c r="F6" s="1656">
        <v>30</v>
      </c>
      <c r="G6" s="1656">
        <v>45</v>
      </c>
      <c r="H6" s="1656">
        <v>30</v>
      </c>
      <c r="I6" s="1656">
        <v>40</v>
      </c>
      <c r="J6" s="1656">
        <v>35</v>
      </c>
      <c r="K6" s="1656">
        <v>35</v>
      </c>
      <c r="L6" s="1656">
        <v>40</v>
      </c>
      <c r="M6" s="1656">
        <v>40</v>
      </c>
      <c r="N6" s="1656">
        <v>45</v>
      </c>
      <c r="O6" s="1844">
        <v>45</v>
      </c>
    </row>
    <row r="7" spans="1:15" x14ac:dyDescent="0.25">
      <c r="A7" s="3763"/>
      <c r="B7" s="1642"/>
      <c r="C7" s="400" t="s">
        <v>150</v>
      </c>
      <c r="D7" s="509">
        <v>0.20205479452054795</v>
      </c>
      <c r="E7" s="509">
        <v>0.17693522906793049</v>
      </c>
      <c r="F7" s="509">
        <v>0.10755711775043937</v>
      </c>
      <c r="G7" s="509">
        <v>0.18050541516245486</v>
      </c>
      <c r="H7" s="509">
        <v>0.11393298059964725</v>
      </c>
      <c r="I7" s="509">
        <v>0.13210084033613445</v>
      </c>
      <c r="J7" s="509">
        <v>0.10144221992332504</v>
      </c>
      <c r="K7" s="509">
        <v>9.5102221729735731E-2</v>
      </c>
      <c r="L7" s="509">
        <v>0.11391578409381299</v>
      </c>
      <c r="M7" s="509">
        <v>0.11095715199317842</v>
      </c>
      <c r="N7" s="509">
        <v>0.11339274813820047</v>
      </c>
      <c r="O7" s="1845">
        <v>0.10869565217391304</v>
      </c>
    </row>
    <row r="8" spans="1:15" x14ac:dyDescent="0.25">
      <c r="A8" s="3764" t="s">
        <v>1061</v>
      </c>
      <c r="B8" s="1644" t="s">
        <v>318</v>
      </c>
      <c r="C8" s="1644" t="s">
        <v>151</v>
      </c>
      <c r="D8" s="1644">
        <v>120</v>
      </c>
      <c r="E8" s="1644">
        <v>125</v>
      </c>
      <c r="F8" s="1644">
        <v>110</v>
      </c>
      <c r="G8" s="1644">
        <v>90</v>
      </c>
      <c r="H8" s="1644">
        <v>100</v>
      </c>
      <c r="I8" s="1644">
        <v>120</v>
      </c>
      <c r="J8" s="1644">
        <v>115</v>
      </c>
      <c r="K8" s="1644">
        <v>155</v>
      </c>
      <c r="L8" s="1644">
        <v>160</v>
      </c>
      <c r="M8" s="1644">
        <v>160</v>
      </c>
      <c r="N8" s="1644">
        <v>175</v>
      </c>
      <c r="O8" s="1846">
        <v>180</v>
      </c>
    </row>
    <row r="9" spans="1:15" x14ac:dyDescent="0.25">
      <c r="A9" s="3764"/>
      <c r="B9" s="1644"/>
      <c r="C9" s="1644" t="s">
        <v>150</v>
      </c>
      <c r="D9" s="1646">
        <v>0.40924657534246578</v>
      </c>
      <c r="E9" s="1646">
        <v>0.39652448657187994</v>
      </c>
      <c r="F9" s="1646">
        <v>0.3922671353251318</v>
      </c>
      <c r="G9" s="1646">
        <v>0.36903329322101885</v>
      </c>
      <c r="H9" s="1646">
        <v>0.3559082892416226</v>
      </c>
      <c r="I9" s="1646">
        <v>0.4</v>
      </c>
      <c r="J9" s="1646">
        <v>0.3509097547617599</v>
      </c>
      <c r="K9" s="1646">
        <v>0.42935896725580364</v>
      </c>
      <c r="L9" s="1646">
        <v>0.4527385786081376</v>
      </c>
      <c r="M9" s="1646">
        <v>0.42935770011755914</v>
      </c>
      <c r="N9" s="1646">
        <v>0.42783542912953237</v>
      </c>
      <c r="O9" s="1847">
        <v>0.42891566265060244</v>
      </c>
    </row>
    <row r="10" spans="1:15" x14ac:dyDescent="0.25">
      <c r="A10" s="3764"/>
      <c r="B10" s="1644" t="s">
        <v>1065</v>
      </c>
      <c r="C10" s="1644" t="s">
        <v>151</v>
      </c>
      <c r="D10" s="1644">
        <v>30</v>
      </c>
      <c r="E10" s="1644">
        <v>30</v>
      </c>
      <c r="F10" s="1644">
        <v>35</v>
      </c>
      <c r="G10" s="1644">
        <v>40</v>
      </c>
      <c r="H10" s="1644">
        <v>50</v>
      </c>
      <c r="I10" s="1644">
        <v>35</v>
      </c>
      <c r="J10" s="1644">
        <v>40</v>
      </c>
      <c r="K10" s="1644">
        <v>50</v>
      </c>
      <c r="L10" s="1644">
        <v>50</v>
      </c>
      <c r="M10" s="1644">
        <v>55</v>
      </c>
      <c r="N10" s="1644">
        <v>65</v>
      </c>
      <c r="O10" s="1846">
        <v>60</v>
      </c>
    </row>
    <row r="11" spans="1:15" x14ac:dyDescent="0.25">
      <c r="A11" s="3764"/>
      <c r="B11" s="1644"/>
      <c r="C11" s="1644" t="s">
        <v>150</v>
      </c>
      <c r="D11" s="1646">
        <v>0.1095890410958904</v>
      </c>
      <c r="E11" s="1646">
        <v>9.4786729857819899E-2</v>
      </c>
      <c r="F11" s="1646">
        <v>0.1195079086115993</v>
      </c>
      <c r="G11" s="1646">
        <v>0.15643802647412755</v>
      </c>
      <c r="H11" s="1646">
        <v>0.1728395061728395</v>
      </c>
      <c r="I11" s="1646">
        <v>0.11092436974789915</v>
      </c>
      <c r="J11" s="1646">
        <v>0.12170632264346135</v>
      </c>
      <c r="K11" s="1646">
        <v>0.13388553382458862</v>
      </c>
      <c r="L11" s="1646">
        <v>0.13912944717340073</v>
      </c>
      <c r="M11" s="1646">
        <v>0.14093726621780486</v>
      </c>
      <c r="N11" s="1646">
        <v>0.16176291051153707</v>
      </c>
      <c r="O11" s="1847">
        <v>0.14698795180722893</v>
      </c>
    </row>
    <row r="12" spans="1:15" x14ac:dyDescent="0.25">
      <c r="A12" s="3764"/>
      <c r="B12" s="1644" t="s">
        <v>1066</v>
      </c>
      <c r="C12" s="1644" t="s">
        <v>151</v>
      </c>
      <c r="D12" s="1644">
        <v>140</v>
      </c>
      <c r="E12" s="1644">
        <v>160</v>
      </c>
      <c r="F12" s="1644">
        <v>140</v>
      </c>
      <c r="G12" s="1644">
        <v>120</v>
      </c>
      <c r="H12" s="1644">
        <v>135</v>
      </c>
      <c r="I12" s="1644">
        <v>145</v>
      </c>
      <c r="J12" s="1644">
        <v>175</v>
      </c>
      <c r="K12" s="1644">
        <v>160</v>
      </c>
      <c r="L12" s="1644">
        <v>145</v>
      </c>
      <c r="M12" s="1644">
        <v>160</v>
      </c>
      <c r="N12" s="1644">
        <v>170</v>
      </c>
      <c r="O12" s="1846">
        <v>175</v>
      </c>
    </row>
    <row r="13" spans="1:15" x14ac:dyDescent="0.25">
      <c r="A13" s="3764"/>
      <c r="B13" s="1644"/>
      <c r="C13" s="1644" t="s">
        <v>150</v>
      </c>
      <c r="D13" s="1646">
        <v>0.48116438356164382</v>
      </c>
      <c r="E13" s="1646">
        <v>0.50868878357030012</v>
      </c>
      <c r="F13" s="1646">
        <v>0.48822495606326882</v>
      </c>
      <c r="G13" s="1646">
        <v>0.47452868030485357</v>
      </c>
      <c r="H13" s="1646">
        <v>0.4712522045855379</v>
      </c>
      <c r="I13" s="1646">
        <v>0.48907563025210082</v>
      </c>
      <c r="J13" s="1646">
        <v>0.52738392259477884</v>
      </c>
      <c r="K13" s="1646">
        <v>0.43675549891960769</v>
      </c>
      <c r="L13" s="1646">
        <v>0.40813197421846165</v>
      </c>
      <c r="M13" s="1646">
        <v>0.42970503366463608</v>
      </c>
      <c r="N13" s="1646">
        <v>0.41040166035893055</v>
      </c>
      <c r="O13" s="1847">
        <v>0.42409638554216866</v>
      </c>
    </row>
    <row r="14" spans="1:15" x14ac:dyDescent="0.25">
      <c r="A14" s="3763" t="s">
        <v>1062</v>
      </c>
      <c r="B14" s="1642" t="s">
        <v>441</v>
      </c>
      <c r="C14" s="400" t="s">
        <v>151</v>
      </c>
      <c r="D14" s="1656">
        <v>65</v>
      </c>
      <c r="E14" s="1656">
        <v>80</v>
      </c>
      <c r="F14" s="1656">
        <v>75</v>
      </c>
      <c r="G14" s="1656">
        <v>70</v>
      </c>
      <c r="H14" s="1656">
        <v>80</v>
      </c>
      <c r="I14" s="1656">
        <v>80</v>
      </c>
      <c r="J14" s="1656">
        <v>110</v>
      </c>
      <c r="K14" s="1656">
        <v>105</v>
      </c>
      <c r="L14" s="1656">
        <v>105</v>
      </c>
      <c r="M14" s="1656">
        <v>130</v>
      </c>
      <c r="N14" s="1656">
        <v>115</v>
      </c>
      <c r="O14" s="1844">
        <v>115</v>
      </c>
    </row>
    <row r="15" spans="1:15" x14ac:dyDescent="0.25">
      <c r="A15" s="3763"/>
      <c r="B15" s="1642"/>
      <c r="C15" s="400" t="s">
        <v>150</v>
      </c>
      <c r="D15" s="509">
        <v>0.21404109589041095</v>
      </c>
      <c r="E15" s="509">
        <v>0.25750394944707738</v>
      </c>
      <c r="F15" s="509">
        <v>0.26572934973637957</v>
      </c>
      <c r="G15" s="509">
        <v>0.27797833935018046</v>
      </c>
      <c r="H15" s="509">
        <v>0.29029982363315698</v>
      </c>
      <c r="I15" s="509">
        <v>0.26991596638655463</v>
      </c>
      <c r="J15" s="509">
        <v>0.33670054159313578</v>
      </c>
      <c r="K15" s="509">
        <v>0.2889910798382182</v>
      </c>
      <c r="L15" s="509">
        <v>0.30284789460234529</v>
      </c>
      <c r="M15" s="509">
        <v>0.34291728842464292</v>
      </c>
      <c r="N15" s="509">
        <v>0.27676718349407886</v>
      </c>
      <c r="O15" s="1845">
        <v>0.27469879518072288</v>
      </c>
    </row>
    <row r="16" spans="1:15" x14ac:dyDescent="0.25">
      <c r="A16" s="3763"/>
      <c r="B16" s="1642" t="s">
        <v>440</v>
      </c>
      <c r="C16" s="400" t="s">
        <v>151</v>
      </c>
      <c r="D16" s="1656">
        <v>230</v>
      </c>
      <c r="E16" s="1656">
        <v>235</v>
      </c>
      <c r="F16" s="1656">
        <v>210</v>
      </c>
      <c r="G16" s="1656">
        <v>180</v>
      </c>
      <c r="H16" s="1656">
        <v>200</v>
      </c>
      <c r="I16" s="1656">
        <v>215</v>
      </c>
      <c r="J16" s="1656">
        <v>220</v>
      </c>
      <c r="K16" s="1656">
        <v>255</v>
      </c>
      <c r="L16" s="1656">
        <v>245</v>
      </c>
      <c r="M16" s="1656">
        <v>245</v>
      </c>
      <c r="N16" s="1656">
        <v>295</v>
      </c>
      <c r="O16" s="1844">
        <v>300</v>
      </c>
    </row>
    <row r="17" spans="1:15" x14ac:dyDescent="0.25">
      <c r="A17" s="3763"/>
      <c r="B17" s="1642"/>
      <c r="C17" s="400" t="s">
        <v>150</v>
      </c>
      <c r="D17" s="509">
        <v>0.78595890410958902</v>
      </c>
      <c r="E17" s="509">
        <v>0.74249605055292256</v>
      </c>
      <c r="F17" s="509">
        <v>0.73427065026362026</v>
      </c>
      <c r="G17" s="509">
        <v>0.72202166064981943</v>
      </c>
      <c r="H17" s="509">
        <v>0.70970017636684302</v>
      </c>
      <c r="I17" s="509">
        <v>0.73008403361344532</v>
      </c>
      <c r="J17" s="509">
        <v>0.66329945840686433</v>
      </c>
      <c r="K17" s="509">
        <v>0.71100892016178185</v>
      </c>
      <c r="L17" s="509">
        <v>0.69715210539765471</v>
      </c>
      <c r="M17" s="509">
        <v>0.65708271157535714</v>
      </c>
      <c r="N17" s="509">
        <v>0.72323281650592119</v>
      </c>
      <c r="O17" s="1845">
        <v>0.72530120481927707</v>
      </c>
    </row>
    <row r="18" spans="1:15" x14ac:dyDescent="0.25">
      <c r="A18" s="3765" t="s">
        <v>1063</v>
      </c>
      <c r="B18" s="1647" t="s">
        <v>400</v>
      </c>
      <c r="C18" s="1647" t="s">
        <v>151</v>
      </c>
      <c r="D18" s="1647">
        <v>80</v>
      </c>
      <c r="E18" s="1647">
        <v>70</v>
      </c>
      <c r="F18" s="1647">
        <v>75</v>
      </c>
      <c r="G18" s="1647">
        <v>60</v>
      </c>
      <c r="H18" s="1647">
        <v>65</v>
      </c>
      <c r="I18" s="1647">
        <v>80</v>
      </c>
      <c r="J18" s="1647">
        <v>75</v>
      </c>
      <c r="K18" s="1647">
        <v>100</v>
      </c>
      <c r="L18" s="1647">
        <v>110</v>
      </c>
      <c r="M18" s="1647">
        <v>110</v>
      </c>
      <c r="N18" s="1647">
        <v>115</v>
      </c>
      <c r="O18" s="1848">
        <v>120</v>
      </c>
    </row>
    <row r="19" spans="1:15" x14ac:dyDescent="0.25">
      <c r="A19" s="3765"/>
      <c r="B19" s="1647"/>
      <c r="C19" s="1647" t="s">
        <v>150</v>
      </c>
      <c r="D19" s="1646">
        <v>0.92045454545454541</v>
      </c>
      <c r="E19" s="1646">
        <v>0.84615384615384615</v>
      </c>
      <c r="F19" s="1646">
        <v>0.88179669030732855</v>
      </c>
      <c r="G19" s="1646">
        <v>0.87878787878787878</v>
      </c>
      <c r="H19" s="1646">
        <v>0.90264255910987479</v>
      </c>
      <c r="I19" s="1646">
        <v>0.84210526315789469</v>
      </c>
      <c r="J19" s="1646">
        <v>0.80713596914175501</v>
      </c>
      <c r="K19" s="1646">
        <v>0.78738483345145294</v>
      </c>
      <c r="L19" s="1646">
        <v>0.8060385594761732</v>
      </c>
      <c r="M19" s="1646">
        <v>0.8426461632155906</v>
      </c>
      <c r="N19" s="1646">
        <v>0.75034719925930815</v>
      </c>
      <c r="O19" s="1847">
        <v>0.79084967320261434</v>
      </c>
    </row>
    <row r="20" spans="1:15" x14ac:dyDescent="0.25">
      <c r="A20" s="3765"/>
      <c r="B20" s="1647" t="s">
        <v>401</v>
      </c>
      <c r="C20" s="1647" t="s">
        <v>151</v>
      </c>
      <c r="D20" s="1647">
        <v>5</v>
      </c>
      <c r="E20" s="1647">
        <v>15</v>
      </c>
      <c r="F20" s="1647">
        <v>10</v>
      </c>
      <c r="G20" s="1647">
        <v>10</v>
      </c>
      <c r="H20" s="1647">
        <v>5</v>
      </c>
      <c r="I20" s="1647">
        <v>15</v>
      </c>
      <c r="J20" s="1647">
        <v>20</v>
      </c>
      <c r="K20" s="1647">
        <v>25</v>
      </c>
      <c r="L20" s="1647">
        <v>25</v>
      </c>
      <c r="M20" s="1647">
        <v>20</v>
      </c>
      <c r="N20" s="1647">
        <v>40</v>
      </c>
      <c r="O20" s="1848">
        <v>30</v>
      </c>
    </row>
    <row r="21" spans="1:15" x14ac:dyDescent="0.25">
      <c r="A21" s="3765"/>
      <c r="B21" s="1647"/>
      <c r="C21" s="1647" t="s">
        <v>150</v>
      </c>
      <c r="D21" s="1646">
        <v>7.9545454545454544E-2</v>
      </c>
      <c r="E21" s="1646">
        <v>0.15384615384615385</v>
      </c>
      <c r="F21" s="1646">
        <v>0.1182033096926714</v>
      </c>
      <c r="G21" s="1646">
        <v>0.12121212121212122</v>
      </c>
      <c r="H21" s="1646">
        <v>9.7357440890125171E-2</v>
      </c>
      <c r="I21" s="1646">
        <v>0.15789473684210525</v>
      </c>
      <c r="J21" s="1646">
        <v>0.19286403085824494</v>
      </c>
      <c r="K21" s="1646">
        <v>0.21261516654854712</v>
      </c>
      <c r="L21" s="1646">
        <v>0.19396144052382686</v>
      </c>
      <c r="M21" s="1646">
        <v>0.15735383678440926</v>
      </c>
      <c r="N21" s="1646">
        <v>0.24965280074069168</v>
      </c>
      <c r="O21" s="1847">
        <v>0.20915032679738563</v>
      </c>
    </row>
    <row r="22" spans="1:15" x14ac:dyDescent="0.25">
      <c r="A22" s="3765"/>
      <c r="B22" s="1649" t="s">
        <v>1040</v>
      </c>
      <c r="C22" s="1649" t="s">
        <v>151</v>
      </c>
      <c r="D22" s="1649">
        <v>5</v>
      </c>
      <c r="E22" s="1649">
        <v>5</v>
      </c>
      <c r="F22" s="1649">
        <v>5</v>
      </c>
      <c r="G22" s="1649">
        <v>5</v>
      </c>
      <c r="H22" s="1649">
        <v>0</v>
      </c>
      <c r="I22" s="1649">
        <v>5</v>
      </c>
      <c r="J22" s="1649">
        <v>5</v>
      </c>
      <c r="K22" s="1649">
        <v>10</v>
      </c>
      <c r="L22" s="1649">
        <v>15</v>
      </c>
      <c r="M22" s="1649">
        <v>10</v>
      </c>
      <c r="N22" s="1649">
        <v>15</v>
      </c>
      <c r="O22" s="1849">
        <v>15</v>
      </c>
    </row>
    <row r="23" spans="1:15" x14ac:dyDescent="0.25">
      <c r="A23" s="3765"/>
      <c r="B23" s="1649"/>
      <c r="C23" s="1649" t="s">
        <v>150</v>
      </c>
      <c r="D23" s="1651">
        <v>6.8181818181818177E-2</v>
      </c>
      <c r="E23" s="1651">
        <v>8.2840236686390539E-2</v>
      </c>
      <c r="F23" s="1651">
        <v>4.7281323877068564E-2</v>
      </c>
      <c r="G23" s="1651">
        <v>9.0909090909090912E-2</v>
      </c>
      <c r="H23" s="1651">
        <v>2.7816411682892905E-2</v>
      </c>
      <c r="I23" s="1651">
        <v>7.3684210526315783E-2</v>
      </c>
      <c r="J23" s="1651">
        <v>6.4288010286081651E-2</v>
      </c>
      <c r="K23" s="1651">
        <v>9.4495629577132048E-2</v>
      </c>
      <c r="L23" s="1651">
        <v>9.6980720261913428E-2</v>
      </c>
      <c r="M23" s="1651">
        <v>7.36144945188794E-2</v>
      </c>
      <c r="N23" s="1651">
        <v>0.114608822167846</v>
      </c>
      <c r="O23" s="1850">
        <v>9.8039215686274508E-2</v>
      </c>
    </row>
    <row r="24" spans="1:15" x14ac:dyDescent="0.25">
      <c r="A24" s="3765"/>
      <c r="B24" s="1649" t="s">
        <v>1039</v>
      </c>
      <c r="C24" s="1649" t="s">
        <v>151</v>
      </c>
      <c r="D24" s="1649">
        <v>0</v>
      </c>
      <c r="E24" s="1649">
        <v>0</v>
      </c>
      <c r="F24" s="1649">
        <v>0</v>
      </c>
      <c r="G24" s="1649">
        <v>0</v>
      </c>
      <c r="H24" s="1649">
        <v>0</v>
      </c>
      <c r="I24" s="1649">
        <v>0</v>
      </c>
      <c r="J24" s="1649">
        <v>5</v>
      </c>
      <c r="K24" s="1649">
        <v>5</v>
      </c>
      <c r="L24" s="1649">
        <v>5</v>
      </c>
      <c r="M24" s="1649">
        <v>5</v>
      </c>
      <c r="N24" s="1649">
        <v>10</v>
      </c>
      <c r="O24" s="1849">
        <v>5</v>
      </c>
    </row>
    <row r="25" spans="1:15" x14ac:dyDescent="0.25">
      <c r="A25" s="3765"/>
      <c r="B25" s="1649"/>
      <c r="C25" s="1649" t="s">
        <v>150</v>
      </c>
      <c r="D25" s="1651">
        <v>1.1363636363636364E-2</v>
      </c>
      <c r="E25" s="1651">
        <v>1.1834319526627219E-2</v>
      </c>
      <c r="F25" s="1651">
        <v>1.1820330969267141E-2</v>
      </c>
      <c r="G25" s="1651">
        <v>3.0303030303030304E-2</v>
      </c>
      <c r="H25" s="1651">
        <v>2.7816411682892905E-2</v>
      </c>
      <c r="I25" s="1651">
        <v>1.0526315789473684E-2</v>
      </c>
      <c r="J25" s="1651">
        <v>4.2858673524054432E-2</v>
      </c>
      <c r="K25" s="1651">
        <v>2.3623907394283012E-2</v>
      </c>
      <c r="L25" s="1651">
        <v>3.8777737359039652E-2</v>
      </c>
      <c r="M25" s="1651">
        <v>3.8063337393422651E-2</v>
      </c>
      <c r="N25" s="1651">
        <v>6.8315587593413121E-2</v>
      </c>
      <c r="O25" s="1850">
        <v>3.2679738562091505E-2</v>
      </c>
    </row>
    <row r="26" spans="1:15" x14ac:dyDescent="0.25">
      <c r="A26" s="3765"/>
      <c r="B26" s="1649" t="s">
        <v>1041</v>
      </c>
      <c r="C26" s="1649" t="s">
        <v>151</v>
      </c>
      <c r="D26" s="1649">
        <v>0</v>
      </c>
      <c r="E26" s="1649">
        <v>0</v>
      </c>
      <c r="F26" s="1649">
        <v>0</v>
      </c>
      <c r="G26" s="1649">
        <v>0</v>
      </c>
      <c r="H26" s="1649">
        <v>0</v>
      </c>
      <c r="I26" s="1649">
        <v>5</v>
      </c>
      <c r="J26" s="1649">
        <v>5</v>
      </c>
      <c r="K26" s="1649">
        <v>5</v>
      </c>
      <c r="L26" s="1649">
        <v>5</v>
      </c>
      <c r="M26" s="1649">
        <v>0</v>
      </c>
      <c r="N26" s="1649">
        <v>5</v>
      </c>
      <c r="O26" s="1849">
        <v>5</v>
      </c>
    </row>
    <row r="27" spans="1:15" x14ac:dyDescent="0.25">
      <c r="A27" s="3765"/>
      <c r="B27" s="1649"/>
      <c r="C27" s="1649" t="s">
        <v>150</v>
      </c>
      <c r="D27" s="1651">
        <v>0</v>
      </c>
      <c r="E27" s="1651">
        <v>1.1834319526627219E-2</v>
      </c>
      <c r="F27" s="1651">
        <v>2.3640661938534282E-2</v>
      </c>
      <c r="G27" s="1651">
        <v>0</v>
      </c>
      <c r="H27" s="1651">
        <v>1.3908205841446452E-2</v>
      </c>
      <c r="I27" s="1651">
        <v>4.2105263157894736E-2</v>
      </c>
      <c r="J27" s="1651">
        <v>6.4288010286081651E-2</v>
      </c>
      <c r="K27" s="1651">
        <v>3.1498543192377347E-2</v>
      </c>
      <c r="L27" s="1651">
        <v>2.1826118588577668E-2</v>
      </c>
      <c r="M27" s="1651">
        <v>1.5225334957369061E-2</v>
      </c>
      <c r="N27" s="1651">
        <v>4.1928443885986363E-2</v>
      </c>
      <c r="O27" s="1850">
        <v>3.2679738562091505E-2</v>
      </c>
    </row>
    <row r="28" spans="1:15" x14ac:dyDescent="0.25">
      <c r="A28" s="3765"/>
      <c r="B28" s="1649" t="s">
        <v>1042</v>
      </c>
      <c r="C28" s="1649" t="s">
        <v>151</v>
      </c>
      <c r="D28" s="1649">
        <v>0</v>
      </c>
      <c r="E28" s="1649">
        <v>5</v>
      </c>
      <c r="F28" s="1649">
        <v>5</v>
      </c>
      <c r="G28" s="1649">
        <v>0</v>
      </c>
      <c r="H28" s="1649">
        <v>0</v>
      </c>
      <c r="I28" s="1649">
        <v>5</v>
      </c>
      <c r="J28" s="1649">
        <v>0</v>
      </c>
      <c r="K28" s="1649">
        <v>10</v>
      </c>
      <c r="L28" s="1649">
        <v>5</v>
      </c>
      <c r="M28" s="1649">
        <v>5</v>
      </c>
      <c r="N28" s="1649">
        <v>5</v>
      </c>
      <c r="O28" s="1849">
        <v>5</v>
      </c>
    </row>
    <row r="29" spans="1:15" x14ac:dyDescent="0.25">
      <c r="A29" s="3765"/>
      <c r="B29" s="1649"/>
      <c r="C29" s="1649" t="s">
        <v>150</v>
      </c>
      <c r="D29" s="1651">
        <v>0</v>
      </c>
      <c r="E29" s="1651">
        <v>4.7337278106508875E-2</v>
      </c>
      <c r="F29" s="1651">
        <v>3.5460992907801421E-2</v>
      </c>
      <c r="G29" s="1651">
        <v>0</v>
      </c>
      <c r="H29" s="1651">
        <v>2.7816411682892905E-2</v>
      </c>
      <c r="I29" s="1651">
        <v>3.1578947368421054E-2</v>
      </c>
      <c r="J29" s="1651">
        <v>2.1429336762027216E-2</v>
      </c>
      <c r="K29" s="1651">
        <v>6.2997086384754694E-2</v>
      </c>
      <c r="L29" s="1651">
        <v>3.6376864314296112E-2</v>
      </c>
      <c r="M29" s="1651">
        <v>3.0450669914738122E-2</v>
      </c>
      <c r="N29" s="1651">
        <v>2.4799947093446194E-2</v>
      </c>
      <c r="O29" s="1850">
        <v>4.5751633986928102E-2</v>
      </c>
    </row>
    <row r="30" spans="1:15" x14ac:dyDescent="0.25">
      <c r="A30" s="3766" t="s">
        <v>1182</v>
      </c>
      <c r="B30" s="194"/>
      <c r="C30" s="1653" t="s">
        <v>151</v>
      </c>
      <c r="D30" s="1662">
        <v>290</v>
      </c>
      <c r="E30" s="1662">
        <v>315</v>
      </c>
      <c r="F30" s="1662">
        <v>285</v>
      </c>
      <c r="G30" s="1662">
        <v>250</v>
      </c>
      <c r="H30" s="1662">
        <v>285</v>
      </c>
      <c r="I30" s="1662">
        <v>300</v>
      </c>
      <c r="J30" s="1662">
        <v>330</v>
      </c>
      <c r="K30" s="1662">
        <v>360</v>
      </c>
      <c r="L30" s="1662">
        <v>350</v>
      </c>
      <c r="M30" s="1662">
        <v>375</v>
      </c>
      <c r="N30" s="1662">
        <v>410</v>
      </c>
      <c r="O30" s="1860">
        <v>415</v>
      </c>
    </row>
    <row r="31" spans="1:15" x14ac:dyDescent="0.25">
      <c r="A31" s="3766"/>
      <c r="B31" s="194"/>
      <c r="C31" s="1653"/>
      <c r="D31" s="1655"/>
      <c r="E31" s="1655"/>
      <c r="F31" s="1655"/>
      <c r="G31" s="1655"/>
      <c r="H31" s="1655"/>
      <c r="I31" s="1655"/>
      <c r="J31" s="1655"/>
      <c r="K31" s="1655"/>
      <c r="L31" s="1655"/>
      <c r="M31" s="1655"/>
      <c r="N31" s="1655"/>
    </row>
    <row r="32" spans="1:15" x14ac:dyDescent="0.25">
      <c r="A32" s="1652"/>
      <c r="B32" s="194"/>
      <c r="C32" s="1653"/>
      <c r="D32" s="1655"/>
      <c r="E32" s="1655"/>
      <c r="F32" s="1655"/>
      <c r="G32" s="1655"/>
      <c r="H32" s="1655"/>
      <c r="I32" s="1655"/>
      <c r="J32" s="1655"/>
      <c r="K32" s="1655"/>
      <c r="L32" s="1655"/>
      <c r="M32" s="1655"/>
      <c r="N32" s="1655"/>
    </row>
    <row r="33" spans="1:2" x14ac:dyDescent="0.25">
      <c r="A33" s="1636" t="s">
        <v>1131</v>
      </c>
    </row>
    <row r="34" spans="1:2" x14ac:dyDescent="0.25">
      <c r="A34" s="1064" t="s">
        <v>1000</v>
      </c>
    </row>
    <row r="35" spans="1:2" x14ac:dyDescent="0.25">
      <c r="A35" s="447" t="s">
        <v>1001</v>
      </c>
    </row>
    <row r="36" spans="1:2"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B74DA4EF-9E97-49D9-A642-2053E66AAAD2}"/>
    <hyperlink ref="A36" location="Index!A1" display="Back to index" xr:uid="{0BC31D1A-9AC0-4676-9CB1-E649E40CD3EB}"/>
    <hyperlink ref="A37" location="Index!A1" display="Back to index" xr:uid="{378CE45E-B48B-4F76-8222-0CB0D0D74133}"/>
  </hyperlinks>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DBBD3-A75F-4FF8-9AA5-C1645374CA03}">
  <dimension ref="A1:O38"/>
  <sheetViews>
    <sheetView showGridLines="0" zoomScaleNormal="100" workbookViewId="0">
      <selection activeCell="A33" sqref="A33"/>
    </sheetView>
  </sheetViews>
  <sheetFormatPr defaultColWidth="13.28515625" defaultRowHeight="15" x14ac:dyDescent="0.25"/>
  <cols>
    <col min="1" max="1" width="31.85546875" style="35" customWidth="1"/>
    <col min="2" max="2" width="10.85546875" style="23" customWidth="1"/>
    <col min="3" max="3" width="4.85546875" style="23" customWidth="1"/>
    <col min="4" max="15" width="10.85546875" style="23" customWidth="1"/>
    <col min="16" max="16384" width="13.28515625" style="23"/>
  </cols>
  <sheetData>
    <row r="1" spans="1:15" x14ac:dyDescent="0.25">
      <c r="A1" s="1639" t="s">
        <v>1183</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320</v>
      </c>
      <c r="E4" s="1656">
        <v>350</v>
      </c>
      <c r="F4" s="1656">
        <v>290</v>
      </c>
      <c r="G4" s="1656">
        <v>300</v>
      </c>
      <c r="H4" s="1656">
        <v>330</v>
      </c>
      <c r="I4" s="1656">
        <v>400</v>
      </c>
      <c r="J4" s="1656">
        <v>395</v>
      </c>
      <c r="K4" s="1656">
        <v>430</v>
      </c>
      <c r="L4" s="1656">
        <v>380</v>
      </c>
      <c r="M4" s="1656">
        <v>425</v>
      </c>
      <c r="N4" s="1656">
        <v>475</v>
      </c>
      <c r="O4" s="1844">
        <v>440</v>
      </c>
    </row>
    <row r="5" spans="1:15" x14ac:dyDescent="0.25">
      <c r="A5" s="3763"/>
      <c r="B5" s="1642"/>
      <c r="C5" s="400" t="s">
        <v>150</v>
      </c>
      <c r="D5" s="509">
        <v>0.81226375787881133</v>
      </c>
      <c r="E5" s="509">
        <v>0.80330382283568491</v>
      </c>
      <c r="F5" s="509">
        <v>0.81851893471176529</v>
      </c>
      <c r="G5" s="509">
        <v>0.83272737288602428</v>
      </c>
      <c r="H5" s="509">
        <v>0.85968457238827511</v>
      </c>
      <c r="I5" s="509">
        <v>0.90482455145507745</v>
      </c>
      <c r="J5" s="509">
        <v>0.90063294042104303</v>
      </c>
      <c r="K5" s="509">
        <v>0.90332781838363119</v>
      </c>
      <c r="L5" s="509">
        <v>0.9306534624484718</v>
      </c>
      <c r="M5" s="509">
        <v>0.91248327362196224</v>
      </c>
      <c r="N5" s="509">
        <v>0.91147547293266362</v>
      </c>
      <c r="O5" s="1845">
        <v>0.89570552147239269</v>
      </c>
    </row>
    <row r="6" spans="1:15" x14ac:dyDescent="0.25">
      <c r="A6" s="3763"/>
      <c r="B6" s="1642" t="s">
        <v>1019</v>
      </c>
      <c r="C6" s="400" t="s">
        <v>151</v>
      </c>
      <c r="D6" s="1656">
        <v>75</v>
      </c>
      <c r="E6" s="1656">
        <v>85</v>
      </c>
      <c r="F6" s="1656">
        <v>65</v>
      </c>
      <c r="G6" s="1656">
        <v>60</v>
      </c>
      <c r="H6" s="1656">
        <v>55</v>
      </c>
      <c r="I6" s="1656">
        <v>40</v>
      </c>
      <c r="J6" s="1656">
        <v>45</v>
      </c>
      <c r="K6" s="1656">
        <v>45</v>
      </c>
      <c r="L6" s="1656">
        <v>30</v>
      </c>
      <c r="M6" s="1656">
        <v>40</v>
      </c>
      <c r="N6" s="1656">
        <v>45</v>
      </c>
      <c r="O6" s="1844">
        <v>50</v>
      </c>
    </row>
    <row r="7" spans="1:15" x14ac:dyDescent="0.25">
      <c r="A7" s="3763"/>
      <c r="B7" s="1642"/>
      <c r="C7" s="400" t="s">
        <v>150</v>
      </c>
      <c r="D7" s="509">
        <v>0.1877362421211887</v>
      </c>
      <c r="E7" s="509">
        <v>0.19669617716431517</v>
      </c>
      <c r="F7" s="509">
        <v>0.1814810652882346</v>
      </c>
      <c r="G7" s="509">
        <v>0.16727262711397564</v>
      </c>
      <c r="H7" s="509">
        <v>0.14031542761172486</v>
      </c>
      <c r="I7" s="509">
        <v>9.5175448544922547E-2</v>
      </c>
      <c r="J7" s="509">
        <v>9.9367059578957015E-2</v>
      </c>
      <c r="K7" s="509">
        <v>9.6672181616368924E-2</v>
      </c>
      <c r="L7" s="509">
        <v>6.934653755152817E-2</v>
      </c>
      <c r="M7" s="509">
        <v>8.7516726378037715E-2</v>
      </c>
      <c r="N7" s="509">
        <v>8.8524527067336378E-2</v>
      </c>
      <c r="O7" s="1845">
        <v>0.10429447852760736</v>
      </c>
    </row>
    <row r="8" spans="1:15" x14ac:dyDescent="0.25">
      <c r="A8" s="3764" t="s">
        <v>1061</v>
      </c>
      <c r="B8" s="1644" t="s">
        <v>318</v>
      </c>
      <c r="C8" s="1644" t="s">
        <v>151</v>
      </c>
      <c r="D8" s="1644">
        <v>155</v>
      </c>
      <c r="E8" s="1644">
        <v>190</v>
      </c>
      <c r="F8" s="1644">
        <v>120</v>
      </c>
      <c r="G8" s="1644">
        <v>145</v>
      </c>
      <c r="H8" s="1644">
        <v>155</v>
      </c>
      <c r="I8" s="1644">
        <v>155</v>
      </c>
      <c r="J8" s="1644">
        <v>160</v>
      </c>
      <c r="K8" s="1644">
        <v>205</v>
      </c>
      <c r="L8" s="1644">
        <v>180</v>
      </c>
      <c r="M8" s="1644">
        <v>170</v>
      </c>
      <c r="N8" s="1644">
        <v>200</v>
      </c>
      <c r="O8" s="1846">
        <v>160</v>
      </c>
    </row>
    <row r="9" spans="1:15" x14ac:dyDescent="0.25">
      <c r="A9" s="3764"/>
      <c r="B9" s="1644"/>
      <c r="C9" s="1644" t="s">
        <v>150</v>
      </c>
      <c r="D9" s="1646">
        <v>0.38429230769773526</v>
      </c>
      <c r="E9" s="1646">
        <v>0.43680371711532717</v>
      </c>
      <c r="F9" s="1646">
        <v>0.34265085964715131</v>
      </c>
      <c r="G9" s="1646">
        <v>0.39376411612405665</v>
      </c>
      <c r="H9" s="1646">
        <v>0.40934736400136457</v>
      </c>
      <c r="I9" s="1646">
        <v>0.35420872366003581</v>
      </c>
      <c r="J9" s="1646">
        <v>0.36953630234371421</v>
      </c>
      <c r="K9" s="1646">
        <v>0.43142264759471399</v>
      </c>
      <c r="L9" s="1646">
        <v>0.43300729321657688</v>
      </c>
      <c r="M9" s="1646">
        <v>0.36698752535934737</v>
      </c>
      <c r="N9" s="1646">
        <v>0.38802609549102246</v>
      </c>
      <c r="O9" s="1847">
        <v>0.32515337423312884</v>
      </c>
    </row>
    <row r="10" spans="1:15" x14ac:dyDescent="0.25">
      <c r="A10" s="3764"/>
      <c r="B10" s="1644" t="s">
        <v>1065</v>
      </c>
      <c r="C10" s="1644" t="s">
        <v>151</v>
      </c>
      <c r="D10" s="1644">
        <v>55</v>
      </c>
      <c r="E10" s="1644">
        <v>45</v>
      </c>
      <c r="F10" s="1644">
        <v>65</v>
      </c>
      <c r="G10" s="1644">
        <v>55</v>
      </c>
      <c r="H10" s="1644">
        <v>55</v>
      </c>
      <c r="I10" s="1644">
        <v>75</v>
      </c>
      <c r="J10" s="1644">
        <v>60</v>
      </c>
      <c r="K10" s="1644">
        <v>55</v>
      </c>
      <c r="L10" s="1644">
        <v>65</v>
      </c>
      <c r="M10" s="1644">
        <v>75</v>
      </c>
      <c r="N10" s="1644">
        <v>80</v>
      </c>
      <c r="O10" s="1846">
        <v>90</v>
      </c>
    </row>
    <row r="11" spans="1:15" x14ac:dyDescent="0.25">
      <c r="A11" s="3764"/>
      <c r="B11" s="1644"/>
      <c r="C11" s="1644" t="s">
        <v>150</v>
      </c>
      <c r="D11" s="1646">
        <v>0.14363712484439942</v>
      </c>
      <c r="E11" s="1646">
        <v>0.10910486124862875</v>
      </c>
      <c r="F11" s="1646">
        <v>0.18583548713338577</v>
      </c>
      <c r="G11" s="1646">
        <v>0.15003029802236545</v>
      </c>
      <c r="H11" s="1646">
        <v>0.14380560002099349</v>
      </c>
      <c r="I11" s="1646">
        <v>0.16880259486923582</v>
      </c>
      <c r="J11" s="1646">
        <v>0.13752694583314223</v>
      </c>
      <c r="K11" s="1646">
        <v>0.11719617164757377</v>
      </c>
      <c r="L11" s="1646">
        <v>0.15945069151401323</v>
      </c>
      <c r="M11" s="1646">
        <v>0.15776751413648721</v>
      </c>
      <c r="N11" s="1646">
        <v>0.1545330331197198</v>
      </c>
      <c r="O11" s="1847">
        <v>0.18200408997955012</v>
      </c>
    </row>
    <row r="12" spans="1:15" x14ac:dyDescent="0.25">
      <c r="A12" s="3764"/>
      <c r="B12" s="1644" t="s">
        <v>1066</v>
      </c>
      <c r="C12" s="1644" t="s">
        <v>151</v>
      </c>
      <c r="D12" s="1644">
        <v>185</v>
      </c>
      <c r="E12" s="1644">
        <v>195</v>
      </c>
      <c r="F12" s="1644">
        <v>170</v>
      </c>
      <c r="G12" s="1644">
        <v>165</v>
      </c>
      <c r="H12" s="1644">
        <v>170</v>
      </c>
      <c r="I12" s="1644">
        <v>210</v>
      </c>
      <c r="J12" s="1644">
        <v>215</v>
      </c>
      <c r="K12" s="1644">
        <v>215</v>
      </c>
      <c r="L12" s="1644">
        <v>165</v>
      </c>
      <c r="M12" s="1644">
        <v>220</v>
      </c>
      <c r="N12" s="1644">
        <v>240</v>
      </c>
      <c r="O12" s="1846">
        <v>240</v>
      </c>
    </row>
    <row r="13" spans="1:15" x14ac:dyDescent="0.25">
      <c r="A13" s="3764"/>
      <c r="B13" s="1644"/>
      <c r="C13" s="1644" t="s">
        <v>150</v>
      </c>
      <c r="D13" s="1646">
        <v>0.47207056745786524</v>
      </c>
      <c r="E13" s="1646">
        <v>0.45409142163604405</v>
      </c>
      <c r="F13" s="1646">
        <v>0.47151365321946281</v>
      </c>
      <c r="G13" s="1646">
        <v>0.4562055858535779</v>
      </c>
      <c r="H13" s="1646">
        <v>0.44684703597764186</v>
      </c>
      <c r="I13" s="1646">
        <v>0.47698868147072837</v>
      </c>
      <c r="J13" s="1646">
        <v>0.49293675182314356</v>
      </c>
      <c r="K13" s="1646">
        <v>0.45138118075771222</v>
      </c>
      <c r="L13" s="1646">
        <v>0.40754201526940997</v>
      </c>
      <c r="M13" s="1646">
        <v>0.47524496050416537</v>
      </c>
      <c r="N13" s="1646">
        <v>0.45744087138925771</v>
      </c>
      <c r="O13" s="1847">
        <v>0.49284253578732107</v>
      </c>
    </row>
    <row r="14" spans="1:15" x14ac:dyDescent="0.25">
      <c r="A14" s="3763" t="s">
        <v>1062</v>
      </c>
      <c r="B14" s="1642" t="s">
        <v>441</v>
      </c>
      <c r="C14" s="400" t="s">
        <v>151</v>
      </c>
      <c r="D14" s="1656">
        <v>55</v>
      </c>
      <c r="E14" s="1656">
        <v>65</v>
      </c>
      <c r="F14" s="1656">
        <v>55</v>
      </c>
      <c r="G14" s="1656">
        <v>55</v>
      </c>
      <c r="H14" s="1656">
        <v>60</v>
      </c>
      <c r="I14" s="1656">
        <v>65</v>
      </c>
      <c r="J14" s="1656">
        <v>100</v>
      </c>
      <c r="K14" s="1656">
        <v>65</v>
      </c>
      <c r="L14" s="1656">
        <v>70</v>
      </c>
      <c r="M14" s="1656">
        <v>85</v>
      </c>
      <c r="N14" s="1656">
        <v>100</v>
      </c>
      <c r="O14" s="1844">
        <v>85</v>
      </c>
    </row>
    <row r="15" spans="1:15" x14ac:dyDescent="0.25">
      <c r="A15" s="3763"/>
      <c r="B15" s="1642"/>
      <c r="C15" s="400" t="s">
        <v>150</v>
      </c>
      <c r="D15" s="509">
        <v>0.13355732660970471</v>
      </c>
      <c r="E15" s="509">
        <v>0.14905878916271945</v>
      </c>
      <c r="F15" s="509">
        <v>0.15493313855489382</v>
      </c>
      <c r="G15" s="509">
        <v>0.15617253346554288</v>
      </c>
      <c r="H15" s="509">
        <v>0.15818616002309291</v>
      </c>
      <c r="I15" s="509">
        <v>0.15138249370562751</v>
      </c>
      <c r="J15" s="509">
        <v>0.22971609411548863</v>
      </c>
      <c r="K15" s="509">
        <v>0.13499759157259839</v>
      </c>
      <c r="L15" s="509">
        <v>0.16950020733224383</v>
      </c>
      <c r="M15" s="509">
        <v>0.18310527906073293</v>
      </c>
      <c r="N15" s="509">
        <v>0.195773916055655</v>
      </c>
      <c r="O15" s="1845">
        <v>0.17791411042944785</v>
      </c>
    </row>
    <row r="16" spans="1:15" x14ac:dyDescent="0.25">
      <c r="A16" s="3763"/>
      <c r="B16" s="1642" t="s">
        <v>440</v>
      </c>
      <c r="C16" s="400" t="s">
        <v>151</v>
      </c>
      <c r="D16" s="1656">
        <v>345</v>
      </c>
      <c r="E16" s="1656">
        <v>370</v>
      </c>
      <c r="F16" s="1656">
        <v>300</v>
      </c>
      <c r="G16" s="1656">
        <v>305</v>
      </c>
      <c r="H16" s="1656">
        <v>320</v>
      </c>
      <c r="I16" s="1656">
        <v>375</v>
      </c>
      <c r="J16" s="1656">
        <v>335</v>
      </c>
      <c r="K16" s="1656">
        <v>415</v>
      </c>
      <c r="L16" s="1656">
        <v>340</v>
      </c>
      <c r="M16" s="1656">
        <v>380</v>
      </c>
      <c r="N16" s="1656">
        <v>420</v>
      </c>
      <c r="O16" s="1844">
        <v>400</v>
      </c>
    </row>
    <row r="17" spans="1:15" x14ac:dyDescent="0.25">
      <c r="A17" s="3763"/>
      <c r="B17" s="1642"/>
      <c r="C17" s="400" t="s">
        <v>150</v>
      </c>
      <c r="D17" s="509">
        <v>0.86644267339029524</v>
      </c>
      <c r="E17" s="509">
        <v>0.85094121083728058</v>
      </c>
      <c r="F17" s="509">
        <v>0.84506686144510623</v>
      </c>
      <c r="G17" s="509">
        <v>0.84382746653445717</v>
      </c>
      <c r="H17" s="509">
        <v>0.84181383997690717</v>
      </c>
      <c r="I17" s="509">
        <v>0.84861750629437249</v>
      </c>
      <c r="J17" s="509">
        <v>0.77028390588451134</v>
      </c>
      <c r="K17" s="509">
        <v>0.86500240842740161</v>
      </c>
      <c r="L17" s="509">
        <v>0.8304997926677562</v>
      </c>
      <c r="M17" s="509">
        <v>0.81689472093926696</v>
      </c>
      <c r="N17" s="509">
        <v>0.80422608394434503</v>
      </c>
      <c r="O17" s="1845">
        <v>0.82208588957055218</v>
      </c>
    </row>
    <row r="18" spans="1:15" x14ac:dyDescent="0.25">
      <c r="A18" s="3765" t="s">
        <v>1063</v>
      </c>
      <c r="B18" s="1647" t="s">
        <v>400</v>
      </c>
      <c r="C18" s="1647" t="s">
        <v>151</v>
      </c>
      <c r="D18" s="1647">
        <v>95</v>
      </c>
      <c r="E18" s="1647">
        <v>125</v>
      </c>
      <c r="F18" s="1647">
        <v>80</v>
      </c>
      <c r="G18" s="1647">
        <v>80</v>
      </c>
      <c r="H18" s="1647">
        <v>105</v>
      </c>
      <c r="I18" s="1647">
        <v>100</v>
      </c>
      <c r="J18" s="1647">
        <v>110</v>
      </c>
      <c r="K18" s="1647">
        <v>145</v>
      </c>
      <c r="L18" s="1647">
        <v>115</v>
      </c>
      <c r="M18" s="1647">
        <v>115</v>
      </c>
      <c r="N18" s="1647">
        <v>130</v>
      </c>
      <c r="O18" s="1848">
        <v>110</v>
      </c>
    </row>
    <row r="19" spans="1:15" x14ac:dyDescent="0.25">
      <c r="A19" s="3765"/>
      <c r="B19" s="1647"/>
      <c r="C19" s="1647" t="s">
        <v>150</v>
      </c>
      <c r="D19" s="1646">
        <v>0.83406113537117899</v>
      </c>
      <c r="E19" s="1646">
        <v>0.8742586118885729</v>
      </c>
      <c r="F19" s="1646">
        <v>0.84958572339069471</v>
      </c>
      <c r="G19" s="1646">
        <v>0.79689331770222738</v>
      </c>
      <c r="H19" s="1646">
        <v>0.78862271007935925</v>
      </c>
      <c r="I19" s="1646">
        <v>0.7936241610738255</v>
      </c>
      <c r="J19" s="1646">
        <v>0.82295719844357973</v>
      </c>
      <c r="K19" s="1646">
        <v>0.83157834822699073</v>
      </c>
      <c r="L19" s="1646">
        <v>0.80260348508850454</v>
      </c>
      <c r="M19" s="1646">
        <v>0.79978162958919075</v>
      </c>
      <c r="N19" s="1646">
        <v>0.75982921188400643</v>
      </c>
      <c r="O19" s="1847">
        <v>0.7769784172661871</v>
      </c>
    </row>
    <row r="20" spans="1:15" x14ac:dyDescent="0.25">
      <c r="A20" s="3765"/>
      <c r="B20" s="1647" t="s">
        <v>401</v>
      </c>
      <c r="C20" s="1647" t="s">
        <v>151</v>
      </c>
      <c r="D20" s="1647">
        <v>20</v>
      </c>
      <c r="E20" s="1647">
        <v>20</v>
      </c>
      <c r="F20" s="1647">
        <v>15</v>
      </c>
      <c r="G20" s="1647">
        <v>20</v>
      </c>
      <c r="H20" s="1647">
        <v>30</v>
      </c>
      <c r="I20" s="1647">
        <v>25</v>
      </c>
      <c r="J20" s="1647">
        <v>25</v>
      </c>
      <c r="K20" s="1647">
        <v>30</v>
      </c>
      <c r="L20" s="1647">
        <v>30</v>
      </c>
      <c r="M20" s="1647">
        <v>30</v>
      </c>
      <c r="N20" s="1647">
        <v>40</v>
      </c>
      <c r="O20" s="1848">
        <v>30</v>
      </c>
    </row>
    <row r="21" spans="1:15" x14ac:dyDescent="0.25">
      <c r="A21" s="3765"/>
      <c r="B21" s="1647"/>
      <c r="C21" s="1647" t="s">
        <v>150</v>
      </c>
      <c r="D21" s="1646">
        <v>0.16593886462882096</v>
      </c>
      <c r="E21" s="1646">
        <v>0.12574138811142724</v>
      </c>
      <c r="F21" s="1646">
        <v>0.15041427660930529</v>
      </c>
      <c r="G21" s="1646">
        <v>0.20310668229777257</v>
      </c>
      <c r="H21" s="1646">
        <v>0.21137728992064084</v>
      </c>
      <c r="I21" s="1646">
        <v>0.20637583892617448</v>
      </c>
      <c r="J21" s="1646">
        <v>0.17704280155642022</v>
      </c>
      <c r="K21" s="1646">
        <v>0.16842165177300925</v>
      </c>
      <c r="L21" s="1646">
        <v>0.19739651491149524</v>
      </c>
      <c r="M21" s="1646">
        <v>0.20021837041080934</v>
      </c>
      <c r="N21" s="1646">
        <v>0.2401707881159936</v>
      </c>
      <c r="O21" s="1847">
        <v>0.22302158273381295</v>
      </c>
    </row>
    <row r="22" spans="1:15" x14ac:dyDescent="0.25">
      <c r="A22" s="3765"/>
      <c r="B22" s="1649" t="s">
        <v>1040</v>
      </c>
      <c r="C22" s="1649" t="s">
        <v>151</v>
      </c>
      <c r="D22" s="1649">
        <v>15</v>
      </c>
      <c r="E22" s="1649">
        <v>10</v>
      </c>
      <c r="F22" s="1649">
        <v>10</v>
      </c>
      <c r="G22" s="1649">
        <v>15</v>
      </c>
      <c r="H22" s="1649">
        <v>15</v>
      </c>
      <c r="I22" s="1649">
        <v>15</v>
      </c>
      <c r="J22" s="1649">
        <v>15</v>
      </c>
      <c r="K22" s="1649">
        <v>20</v>
      </c>
      <c r="L22" s="1649">
        <v>15</v>
      </c>
      <c r="M22" s="1649">
        <v>15</v>
      </c>
      <c r="N22" s="1649">
        <v>20</v>
      </c>
      <c r="O22" s="1849">
        <v>15</v>
      </c>
    </row>
    <row r="23" spans="1:15" x14ac:dyDescent="0.25">
      <c r="A23" s="3765"/>
      <c r="B23" s="1649"/>
      <c r="C23" s="1649" t="s">
        <v>150</v>
      </c>
      <c r="D23" s="1651">
        <v>0.11353711790393013</v>
      </c>
      <c r="E23" s="1651">
        <v>8.0664293427556849E-2</v>
      </c>
      <c r="F23" s="1651">
        <v>9.7301890800934779E-2</v>
      </c>
      <c r="G23" s="1651">
        <v>0.1314966783899961</v>
      </c>
      <c r="H23" s="1651">
        <v>0.11866795223614923</v>
      </c>
      <c r="I23" s="1651">
        <v>0.13446788111217639</v>
      </c>
      <c r="J23" s="1651">
        <v>0.11471116432205927</v>
      </c>
      <c r="K23" s="1651">
        <v>0.10620980135465875</v>
      </c>
      <c r="L23" s="1651">
        <v>0.1090295474894965</v>
      </c>
      <c r="M23" s="1651">
        <v>0.10236113006687594</v>
      </c>
      <c r="N23" s="1651">
        <v>0.12749807270355215</v>
      </c>
      <c r="O23" s="1850">
        <v>0.10714285714285714</v>
      </c>
    </row>
    <row r="24" spans="1:15" x14ac:dyDescent="0.25">
      <c r="A24" s="3765"/>
      <c r="B24" s="1649" t="s">
        <v>1039</v>
      </c>
      <c r="C24" s="1649" t="s">
        <v>151</v>
      </c>
      <c r="D24" s="1649">
        <v>5</v>
      </c>
      <c r="E24" s="1649">
        <v>0</v>
      </c>
      <c r="F24" s="1649">
        <v>0</v>
      </c>
      <c r="G24" s="1649">
        <v>5</v>
      </c>
      <c r="H24" s="1649">
        <v>5</v>
      </c>
      <c r="I24" s="1649">
        <v>0</v>
      </c>
      <c r="J24" s="1649">
        <v>0</v>
      </c>
      <c r="K24" s="1649">
        <v>0</v>
      </c>
      <c r="L24" s="1649">
        <v>5</v>
      </c>
      <c r="M24" s="1649">
        <v>5</v>
      </c>
      <c r="N24" s="1649">
        <v>10</v>
      </c>
      <c r="O24" s="1849">
        <v>5</v>
      </c>
    </row>
    <row r="25" spans="1:15" x14ac:dyDescent="0.25">
      <c r="A25" s="3765"/>
      <c r="B25" s="1649"/>
      <c r="C25" s="1649" t="s">
        <v>150</v>
      </c>
      <c r="D25" s="1651">
        <v>2.6200873362445413E-2</v>
      </c>
      <c r="E25" s="1651">
        <v>1.4234879497474592E-2</v>
      </c>
      <c r="F25" s="1651">
        <v>0</v>
      </c>
      <c r="G25" s="1651">
        <v>5.8616647127784291E-2</v>
      </c>
      <c r="H25" s="1651">
        <v>3.3375361566416975E-2</v>
      </c>
      <c r="I25" s="1651">
        <v>1.5979546180888465E-2</v>
      </c>
      <c r="J25" s="1651">
        <v>1.4965579167913801E-2</v>
      </c>
      <c r="K25" s="1651">
        <v>0</v>
      </c>
      <c r="L25" s="1651">
        <v>2.9822990564088429E-2</v>
      </c>
      <c r="M25" s="1651">
        <v>3.6440562303807836E-2</v>
      </c>
      <c r="N25" s="1651">
        <v>4.4476071873332149E-2</v>
      </c>
      <c r="O25" s="1850">
        <v>0.05</v>
      </c>
    </row>
    <row r="26" spans="1:15" x14ac:dyDescent="0.25">
      <c r="A26" s="3765"/>
      <c r="B26" s="1649" t="s">
        <v>1041</v>
      </c>
      <c r="C26" s="1649" t="s">
        <v>151</v>
      </c>
      <c r="D26" s="1649">
        <v>0</v>
      </c>
      <c r="E26" s="1649">
        <v>0</v>
      </c>
      <c r="F26" s="1649">
        <v>0</v>
      </c>
      <c r="G26" s="1649">
        <v>0</v>
      </c>
      <c r="H26" s="1649">
        <v>5</v>
      </c>
      <c r="I26" s="1649">
        <v>5</v>
      </c>
      <c r="J26" s="1649">
        <v>5</v>
      </c>
      <c r="K26" s="1649">
        <v>5</v>
      </c>
      <c r="L26" s="1649">
        <v>0</v>
      </c>
      <c r="M26" s="1649">
        <v>5</v>
      </c>
      <c r="N26" s="1649">
        <v>5</v>
      </c>
      <c r="O26" s="1849">
        <v>5</v>
      </c>
    </row>
    <row r="27" spans="1:15" x14ac:dyDescent="0.25">
      <c r="A27" s="3765"/>
      <c r="B27" s="1649"/>
      <c r="C27" s="1649" t="s">
        <v>150</v>
      </c>
      <c r="D27" s="1651">
        <v>0</v>
      </c>
      <c r="E27" s="1651">
        <v>7.1174397487372958E-3</v>
      </c>
      <c r="F27" s="1651">
        <v>0</v>
      </c>
      <c r="G27" s="1651">
        <v>3.2239155920281361E-3</v>
      </c>
      <c r="H27" s="1651">
        <v>2.9666988059037308E-2</v>
      </c>
      <c r="I27" s="1651">
        <v>3.1959092361776929E-2</v>
      </c>
      <c r="J27" s="1651">
        <v>3.9883268482490276E-2</v>
      </c>
      <c r="K27" s="1651">
        <v>1.8953839148500198E-2</v>
      </c>
      <c r="L27" s="1651">
        <v>0</v>
      </c>
      <c r="M27" s="1651">
        <v>2.0472226013375189E-2</v>
      </c>
      <c r="N27" s="1651">
        <v>3.2615786040443573E-2</v>
      </c>
      <c r="O27" s="1850">
        <v>2.8571428571428571E-2</v>
      </c>
    </row>
    <row r="28" spans="1:15" x14ac:dyDescent="0.25">
      <c r="A28" s="3765"/>
      <c r="B28" s="1649" t="s">
        <v>1042</v>
      </c>
      <c r="C28" s="1649" t="s">
        <v>151</v>
      </c>
      <c r="D28" s="1649">
        <v>5</v>
      </c>
      <c r="E28" s="1649">
        <v>5</v>
      </c>
      <c r="F28" s="1649">
        <v>5</v>
      </c>
      <c r="G28" s="1649">
        <v>0</v>
      </c>
      <c r="H28" s="1649">
        <v>5</v>
      </c>
      <c r="I28" s="1649">
        <v>5</v>
      </c>
      <c r="J28" s="1649">
        <v>0</v>
      </c>
      <c r="K28" s="1649">
        <v>10</v>
      </c>
      <c r="L28" s="1649">
        <v>10</v>
      </c>
      <c r="M28" s="1649">
        <v>5</v>
      </c>
      <c r="N28" s="1649">
        <v>5</v>
      </c>
      <c r="O28" s="1849">
        <v>5</v>
      </c>
    </row>
    <row r="29" spans="1:15" x14ac:dyDescent="0.25">
      <c r="A29" s="3765"/>
      <c r="B29" s="1649"/>
      <c r="C29" s="1649" t="s">
        <v>150</v>
      </c>
      <c r="D29" s="1651">
        <v>2.6200873362445413E-2</v>
      </c>
      <c r="E29" s="1651">
        <v>2.3724775437658489E-2</v>
      </c>
      <c r="F29" s="1651">
        <v>5.3112385808370514E-2</v>
      </c>
      <c r="G29" s="1651">
        <v>9.7694411879640491E-3</v>
      </c>
      <c r="H29" s="1651">
        <v>2.9666988059037308E-2</v>
      </c>
      <c r="I29" s="1651">
        <v>2.3969319271332695E-2</v>
      </c>
      <c r="J29" s="1651">
        <v>7.4827895839569003E-3</v>
      </c>
      <c r="K29" s="1651">
        <v>4.3258011269850301E-2</v>
      </c>
      <c r="L29" s="1651">
        <v>5.8543976857910317E-2</v>
      </c>
      <c r="M29" s="1651">
        <v>4.0944452026750379E-2</v>
      </c>
      <c r="N29" s="1651">
        <v>3.558085749866572E-2</v>
      </c>
      <c r="O29" s="1850">
        <v>4.2857142857142858E-2</v>
      </c>
    </row>
    <row r="30" spans="1:15" x14ac:dyDescent="0.25">
      <c r="A30" s="3766" t="s">
        <v>1184</v>
      </c>
      <c r="B30" s="194"/>
      <c r="C30" s="1653" t="s">
        <v>151</v>
      </c>
      <c r="D30" s="1662">
        <v>395</v>
      </c>
      <c r="E30" s="1662">
        <v>435</v>
      </c>
      <c r="F30" s="1662">
        <v>355</v>
      </c>
      <c r="G30" s="1662">
        <v>365</v>
      </c>
      <c r="H30" s="1662">
        <v>380</v>
      </c>
      <c r="I30" s="1662">
        <v>440</v>
      </c>
      <c r="J30" s="1662">
        <v>435</v>
      </c>
      <c r="K30" s="1662">
        <v>475</v>
      </c>
      <c r="L30" s="1662">
        <v>410</v>
      </c>
      <c r="M30" s="1662">
        <v>465</v>
      </c>
      <c r="N30" s="1662">
        <v>520</v>
      </c>
      <c r="O30" s="1860">
        <v>490</v>
      </c>
    </row>
    <row r="31" spans="1:15" x14ac:dyDescent="0.25">
      <c r="A31" s="3766"/>
      <c r="B31" s="194"/>
      <c r="C31" s="1653"/>
      <c r="D31" s="1655"/>
      <c r="E31" s="1655"/>
      <c r="F31" s="1655"/>
      <c r="G31" s="1655"/>
      <c r="H31" s="1655"/>
      <c r="I31" s="1655"/>
      <c r="J31" s="1655"/>
      <c r="K31" s="1655"/>
      <c r="L31" s="1655"/>
      <c r="M31" s="1655"/>
      <c r="N31" s="1655"/>
    </row>
    <row r="32" spans="1:15" x14ac:dyDescent="0.25">
      <c r="A32" s="1652"/>
      <c r="B32" s="194"/>
      <c r="C32" s="1653"/>
      <c r="D32" s="1655"/>
      <c r="E32" s="1655"/>
      <c r="F32" s="1655"/>
      <c r="G32" s="1655"/>
      <c r="H32" s="1655"/>
      <c r="I32" s="1655"/>
      <c r="J32" s="1655"/>
      <c r="K32" s="1655"/>
      <c r="L32" s="1655"/>
      <c r="M32" s="1655"/>
      <c r="N32" s="1655"/>
    </row>
    <row r="33" spans="1:2" x14ac:dyDescent="0.25">
      <c r="A33" s="1636" t="s">
        <v>1131</v>
      </c>
    </row>
    <row r="34" spans="1:2" x14ac:dyDescent="0.25">
      <c r="A34" s="1064" t="s">
        <v>1000</v>
      </c>
    </row>
    <row r="35" spans="1:2" x14ac:dyDescent="0.25">
      <c r="A35" s="447" t="s">
        <v>1001</v>
      </c>
    </row>
    <row r="36" spans="1:2"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1897C305-DAF1-45E9-8267-67D46F12B29D}"/>
    <hyperlink ref="A36" location="Index!A1" display="Back to index" xr:uid="{C37CB4A9-DD59-46FD-9C39-15CB80DE1B0F}"/>
    <hyperlink ref="A37" location="Index!A1" display="Back to index" xr:uid="{BA563F6B-A381-4FB5-B894-CB2A8BE169AD}"/>
  </hyperlink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4EAE3-B9C6-4893-91BC-712B273A3BB0}">
  <dimension ref="A1:O38"/>
  <sheetViews>
    <sheetView showGridLines="0" zoomScaleNormal="100" workbookViewId="0">
      <selection activeCell="I52" sqref="I52"/>
    </sheetView>
  </sheetViews>
  <sheetFormatPr defaultColWidth="12.140625" defaultRowHeight="15" x14ac:dyDescent="0.25"/>
  <cols>
    <col min="1" max="1" width="31.85546875" style="364" customWidth="1"/>
    <col min="2" max="2" width="10.85546875" customWidth="1"/>
    <col min="3" max="3" width="4.85546875" customWidth="1"/>
    <col min="4" max="15" width="10.85546875" customWidth="1"/>
  </cols>
  <sheetData>
    <row r="1" spans="1:15" s="23" customFormat="1" x14ac:dyDescent="0.25">
      <c r="A1" s="1861" t="s">
        <v>1185</v>
      </c>
    </row>
    <row r="2" spans="1:15" s="23" customFormat="1" x14ac:dyDescent="0.25">
      <c r="A2" s="1842"/>
    </row>
    <row r="3" spans="1:15" s="23" customFormat="1"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s="23" customFormat="1" x14ac:dyDescent="0.25">
      <c r="A4" s="3763" t="s">
        <v>1124</v>
      </c>
      <c r="B4" s="1642" t="s">
        <v>1021</v>
      </c>
      <c r="C4" s="400" t="s">
        <v>151</v>
      </c>
      <c r="D4" s="1862">
        <v>40</v>
      </c>
      <c r="E4" s="1862">
        <v>95</v>
      </c>
      <c r="F4" s="1862">
        <v>105</v>
      </c>
      <c r="G4" s="1862">
        <v>110</v>
      </c>
      <c r="H4" s="1862">
        <v>90</v>
      </c>
      <c r="I4" s="1862">
        <v>75</v>
      </c>
      <c r="J4" s="1862">
        <v>70</v>
      </c>
      <c r="K4" s="1862">
        <v>80</v>
      </c>
      <c r="L4" s="1862">
        <v>115</v>
      </c>
      <c r="M4" s="1862">
        <v>140</v>
      </c>
      <c r="N4" s="1862">
        <v>150</v>
      </c>
      <c r="O4" s="1844">
        <v>140</v>
      </c>
    </row>
    <row r="5" spans="1:15" s="23" customFormat="1" x14ac:dyDescent="0.25">
      <c r="A5" s="3763"/>
      <c r="B5" s="1642"/>
      <c r="C5" s="400" t="s">
        <v>150</v>
      </c>
      <c r="D5" s="1863">
        <v>0.77777777777777779</v>
      </c>
      <c r="E5" s="1863">
        <v>0.92431554979881125</v>
      </c>
      <c r="F5" s="1863">
        <v>0.95380635624538068</v>
      </c>
      <c r="G5" s="1863">
        <v>0.9700017962996228</v>
      </c>
      <c r="H5" s="1863">
        <v>0.93035397306045731</v>
      </c>
      <c r="I5" s="1863">
        <v>0.90115998066698899</v>
      </c>
      <c r="J5" s="1863">
        <v>0.92883845126835785</v>
      </c>
      <c r="K5" s="1863">
        <v>0.86750788643533128</v>
      </c>
      <c r="L5" s="1863">
        <v>0.90255073837163391</v>
      </c>
      <c r="M5" s="1863">
        <v>0.89174043176463091</v>
      </c>
      <c r="N5" s="1863">
        <v>0.90361445783132532</v>
      </c>
      <c r="O5" s="1845">
        <v>0.87421383647798745</v>
      </c>
    </row>
    <row r="6" spans="1:15" s="23" customFormat="1" x14ac:dyDescent="0.25">
      <c r="A6" s="3763"/>
      <c r="B6" s="1642" t="s">
        <v>1019</v>
      </c>
      <c r="C6" s="400" t="s">
        <v>151</v>
      </c>
      <c r="D6" s="1862">
        <v>10</v>
      </c>
      <c r="E6" s="1862">
        <v>10</v>
      </c>
      <c r="F6" s="1862">
        <v>5</v>
      </c>
      <c r="G6" s="1862">
        <v>5</v>
      </c>
      <c r="H6" s="1862">
        <v>5</v>
      </c>
      <c r="I6" s="1862">
        <v>10</v>
      </c>
      <c r="J6" s="1862">
        <v>5</v>
      </c>
      <c r="K6" s="1862">
        <v>10</v>
      </c>
      <c r="L6" s="1862">
        <v>10</v>
      </c>
      <c r="M6" s="1862">
        <v>15</v>
      </c>
      <c r="N6" s="1862">
        <v>15</v>
      </c>
      <c r="O6" s="1844">
        <v>20</v>
      </c>
    </row>
    <row r="7" spans="1:15" s="23" customFormat="1" x14ac:dyDescent="0.25">
      <c r="A7" s="3763"/>
      <c r="B7" s="1642"/>
      <c r="C7" s="400" t="s">
        <v>150</v>
      </c>
      <c r="D7" s="1863">
        <v>0.22222222222222221</v>
      </c>
      <c r="E7" s="1863">
        <v>7.5684450201188677E-2</v>
      </c>
      <c r="F7" s="1863">
        <v>4.6193643754619367E-2</v>
      </c>
      <c r="G7" s="1863">
        <v>2.9998203700377219E-2</v>
      </c>
      <c r="H7" s="1863">
        <v>6.9646026939542652E-2</v>
      </c>
      <c r="I7" s="1863">
        <v>9.884001933301112E-2</v>
      </c>
      <c r="J7" s="1863">
        <v>7.1161548731642182E-2</v>
      </c>
      <c r="K7" s="1863">
        <v>0.13249211356466875</v>
      </c>
      <c r="L7" s="1863">
        <v>9.7449261628366105E-2</v>
      </c>
      <c r="M7" s="1863">
        <v>0.10825956823536903</v>
      </c>
      <c r="N7" s="1863">
        <v>9.6385542168674704E-2</v>
      </c>
      <c r="O7" s="1845">
        <v>0.12578616352201258</v>
      </c>
    </row>
    <row r="8" spans="1:15" s="23" customFormat="1" x14ac:dyDescent="0.25">
      <c r="A8" s="3764" t="s">
        <v>1061</v>
      </c>
      <c r="B8" s="1644" t="s">
        <v>318</v>
      </c>
      <c r="C8" s="1644" t="s">
        <v>151</v>
      </c>
      <c r="D8" s="649">
        <v>30</v>
      </c>
      <c r="E8" s="649">
        <v>50</v>
      </c>
      <c r="F8" s="649">
        <v>35</v>
      </c>
      <c r="G8" s="649">
        <v>50</v>
      </c>
      <c r="H8" s="649">
        <v>45</v>
      </c>
      <c r="I8" s="649">
        <v>40</v>
      </c>
      <c r="J8" s="649">
        <v>45</v>
      </c>
      <c r="K8" s="649">
        <v>50</v>
      </c>
      <c r="L8" s="649">
        <v>65</v>
      </c>
      <c r="M8" s="649">
        <v>55</v>
      </c>
      <c r="N8" s="649">
        <v>60</v>
      </c>
      <c r="O8" s="1846">
        <v>60</v>
      </c>
    </row>
    <row r="9" spans="1:15" s="23" customFormat="1" x14ac:dyDescent="0.25">
      <c r="A9" s="3764"/>
      <c r="B9" s="1644"/>
      <c r="C9" s="1644" t="s">
        <v>150</v>
      </c>
      <c r="D9" s="1864">
        <v>0.58585858585858586</v>
      </c>
      <c r="E9" s="1864">
        <v>0.47504044933007633</v>
      </c>
      <c r="F9" s="1864">
        <v>0.32261640798226165</v>
      </c>
      <c r="G9" s="1864">
        <v>0.44530267648643795</v>
      </c>
      <c r="H9" s="1864">
        <v>0.4482614597473113</v>
      </c>
      <c r="I9" s="1864">
        <v>0.50724987916868058</v>
      </c>
      <c r="J9" s="1864">
        <v>0.57730307076101472</v>
      </c>
      <c r="K9" s="1864">
        <v>0.52431197650386174</v>
      </c>
      <c r="L9" s="1864">
        <v>0.50327726447129439</v>
      </c>
      <c r="M9" s="1864">
        <v>0.3472584856396867</v>
      </c>
      <c r="N9" s="1864">
        <v>0.36325301204819277</v>
      </c>
      <c r="O9" s="1847">
        <v>0.38364779874213839</v>
      </c>
    </row>
    <row r="10" spans="1:15" s="23" customFormat="1" x14ac:dyDescent="0.25">
      <c r="A10" s="3764"/>
      <c r="B10" s="1644" t="s">
        <v>1065</v>
      </c>
      <c r="C10" s="1644" t="s">
        <v>151</v>
      </c>
      <c r="D10" s="649">
        <v>10</v>
      </c>
      <c r="E10" s="649">
        <v>20</v>
      </c>
      <c r="F10" s="649">
        <v>40</v>
      </c>
      <c r="G10" s="649">
        <v>30</v>
      </c>
      <c r="H10" s="649">
        <v>20</v>
      </c>
      <c r="I10" s="649">
        <v>15</v>
      </c>
      <c r="J10" s="649">
        <v>10</v>
      </c>
      <c r="K10" s="649">
        <v>20</v>
      </c>
      <c r="L10" s="649">
        <v>25</v>
      </c>
      <c r="M10" s="649">
        <v>45</v>
      </c>
      <c r="N10" s="649">
        <v>45</v>
      </c>
      <c r="O10" s="1846">
        <v>45</v>
      </c>
    </row>
    <row r="11" spans="1:15" s="23" customFormat="1" x14ac:dyDescent="0.25">
      <c r="A11" s="3764"/>
      <c r="B11" s="1644"/>
      <c r="C11" s="1644" t="s">
        <v>150</v>
      </c>
      <c r="D11" s="1864">
        <v>0.17171717171717171</v>
      </c>
      <c r="E11" s="1864">
        <v>0.21578106482462872</v>
      </c>
      <c r="F11" s="1864">
        <v>0.37767923133776793</v>
      </c>
      <c r="G11" s="1864">
        <v>0.26675049398239625</v>
      </c>
      <c r="H11" s="1864">
        <v>0.23389370366503079</v>
      </c>
      <c r="I11" s="1864">
        <v>0.19768003866602221</v>
      </c>
      <c r="J11" s="1864">
        <v>0.14766355140186913</v>
      </c>
      <c r="K11" s="1864">
        <v>0.23485260524311974</v>
      </c>
      <c r="L11" s="1864">
        <v>0.1963199873647635</v>
      </c>
      <c r="M11" s="1864">
        <v>0.2897535502770171</v>
      </c>
      <c r="N11" s="1864">
        <v>0.25783132530120478</v>
      </c>
      <c r="O11" s="1847">
        <v>0.27672955974842767</v>
      </c>
    </row>
    <row r="12" spans="1:15" s="23" customFormat="1" x14ac:dyDescent="0.25">
      <c r="A12" s="3764"/>
      <c r="B12" s="1644" t="s">
        <v>1066</v>
      </c>
      <c r="C12" s="1644" t="s">
        <v>151</v>
      </c>
      <c r="D12" s="649">
        <v>10</v>
      </c>
      <c r="E12" s="649">
        <v>30</v>
      </c>
      <c r="F12" s="649">
        <v>30</v>
      </c>
      <c r="G12" s="649">
        <v>30</v>
      </c>
      <c r="H12" s="649">
        <v>30</v>
      </c>
      <c r="I12" s="649">
        <v>25</v>
      </c>
      <c r="J12" s="649">
        <v>20</v>
      </c>
      <c r="K12" s="649">
        <v>20</v>
      </c>
      <c r="L12" s="649">
        <v>40</v>
      </c>
      <c r="M12" s="649">
        <v>55</v>
      </c>
      <c r="N12" s="649">
        <v>65</v>
      </c>
      <c r="O12" s="1846">
        <v>55</v>
      </c>
    </row>
    <row r="13" spans="1:15" s="23" customFormat="1" x14ac:dyDescent="0.25">
      <c r="A13" s="3764"/>
      <c r="B13" s="1644"/>
      <c r="C13" s="1644" t="s">
        <v>150</v>
      </c>
      <c r="D13" s="1864">
        <v>0.24242424242424243</v>
      </c>
      <c r="E13" s="1864">
        <v>0.30917848584529484</v>
      </c>
      <c r="F13" s="1864">
        <v>0.29970436067997042</v>
      </c>
      <c r="G13" s="1864">
        <v>0.28794682953116579</v>
      </c>
      <c r="H13" s="1864">
        <v>0.31784483658765794</v>
      </c>
      <c r="I13" s="1864">
        <v>0.29507008216529723</v>
      </c>
      <c r="J13" s="1864">
        <v>0.27503337783711618</v>
      </c>
      <c r="K13" s="1864">
        <v>0.2408354182530186</v>
      </c>
      <c r="L13" s="1864">
        <v>0.30040274816394219</v>
      </c>
      <c r="M13" s="1864">
        <v>0.3629879640832962</v>
      </c>
      <c r="N13" s="1864">
        <v>0.37891566265060239</v>
      </c>
      <c r="O13" s="1847">
        <v>0.33962264150943394</v>
      </c>
    </row>
    <row r="14" spans="1:15" s="23" customFormat="1" x14ac:dyDescent="0.25">
      <c r="A14" s="3763" t="s">
        <v>1062</v>
      </c>
      <c r="B14" s="1642" t="s">
        <v>441</v>
      </c>
      <c r="C14" s="400" t="s">
        <v>151</v>
      </c>
      <c r="D14" s="1862">
        <v>5</v>
      </c>
      <c r="E14" s="1862">
        <v>15</v>
      </c>
      <c r="F14" s="1862">
        <v>15</v>
      </c>
      <c r="G14" s="1862">
        <v>15</v>
      </c>
      <c r="H14" s="1862">
        <v>15</v>
      </c>
      <c r="I14" s="1862">
        <v>15</v>
      </c>
      <c r="J14" s="1862">
        <v>15</v>
      </c>
      <c r="K14" s="1862">
        <v>15</v>
      </c>
      <c r="L14" s="1862">
        <v>20</v>
      </c>
      <c r="M14" s="1862">
        <v>25</v>
      </c>
      <c r="N14" s="1862">
        <v>25</v>
      </c>
      <c r="O14" s="1844">
        <v>30</v>
      </c>
    </row>
    <row r="15" spans="1:15" s="23" customFormat="1" x14ac:dyDescent="0.25">
      <c r="A15" s="3763"/>
      <c r="B15" s="1642"/>
      <c r="C15" s="400" t="s">
        <v>150</v>
      </c>
      <c r="D15" s="1863">
        <v>0.13131313131313133</v>
      </c>
      <c r="E15" s="1863">
        <v>0.14170695496592944</v>
      </c>
      <c r="F15" s="1863">
        <v>0.14671101256467109</v>
      </c>
      <c r="G15" s="1863">
        <v>0.15591880725705048</v>
      </c>
      <c r="H15" s="1863">
        <v>0.16748459851728101</v>
      </c>
      <c r="I15" s="1863">
        <v>0.16578057032382795</v>
      </c>
      <c r="J15" s="1863">
        <v>0.18931909212283043</v>
      </c>
      <c r="K15" s="1863">
        <v>0.15859893397149999</v>
      </c>
      <c r="L15" s="1863">
        <v>0.14230435125957513</v>
      </c>
      <c r="M15" s="1863">
        <v>0.15812265172260079</v>
      </c>
      <c r="N15" s="1863">
        <v>0.1469879518072289</v>
      </c>
      <c r="O15" s="1845">
        <v>0.18238993710691823</v>
      </c>
    </row>
    <row r="16" spans="1:15" s="23" customFormat="1" x14ac:dyDescent="0.25">
      <c r="A16" s="3763"/>
      <c r="B16" s="1642" t="s">
        <v>440</v>
      </c>
      <c r="C16" s="400" t="s">
        <v>151</v>
      </c>
      <c r="D16" s="1862">
        <v>45</v>
      </c>
      <c r="E16" s="1862">
        <v>90</v>
      </c>
      <c r="F16" s="1862">
        <v>90</v>
      </c>
      <c r="G16" s="1862">
        <v>95</v>
      </c>
      <c r="H16" s="1862">
        <v>80</v>
      </c>
      <c r="I16" s="1862">
        <v>70</v>
      </c>
      <c r="J16" s="1862">
        <v>60</v>
      </c>
      <c r="K16" s="1862">
        <v>75</v>
      </c>
      <c r="L16" s="1862">
        <v>110</v>
      </c>
      <c r="M16" s="1862">
        <v>130</v>
      </c>
      <c r="N16" s="1862">
        <v>140</v>
      </c>
      <c r="O16" s="1844">
        <v>130</v>
      </c>
    </row>
    <row r="17" spans="1:15" s="23" customFormat="1" x14ac:dyDescent="0.25">
      <c r="A17" s="3763"/>
      <c r="B17" s="1642"/>
      <c r="C17" s="400" t="s">
        <v>150</v>
      </c>
      <c r="D17" s="1863">
        <v>0.86868686868686873</v>
      </c>
      <c r="E17" s="1863">
        <v>0.85829304503407056</v>
      </c>
      <c r="F17" s="1863">
        <v>0.85328898743532888</v>
      </c>
      <c r="G17" s="1863">
        <v>0.84408119274294946</v>
      </c>
      <c r="H17" s="1863">
        <v>0.83251540148271908</v>
      </c>
      <c r="I17" s="1863">
        <v>0.83421942967617202</v>
      </c>
      <c r="J17" s="1863">
        <v>0.81068090787716951</v>
      </c>
      <c r="K17" s="1863">
        <v>0.84140106602849996</v>
      </c>
      <c r="L17" s="1863">
        <v>0.85769564874042492</v>
      </c>
      <c r="M17" s="1863">
        <v>0.84187734827739935</v>
      </c>
      <c r="N17" s="1863">
        <v>0.8530120481927711</v>
      </c>
      <c r="O17" s="1845">
        <v>0.8176100628930818</v>
      </c>
    </row>
    <row r="18" spans="1:15" s="23" customFormat="1" x14ac:dyDescent="0.25">
      <c r="A18" s="3765" t="s">
        <v>1063</v>
      </c>
      <c r="B18" s="1647" t="s">
        <v>400</v>
      </c>
      <c r="C18" s="1647" t="s">
        <v>151</v>
      </c>
      <c r="D18" s="1865">
        <v>10</v>
      </c>
      <c r="E18" s="1865">
        <v>30</v>
      </c>
      <c r="F18" s="1865">
        <v>20</v>
      </c>
      <c r="G18" s="1865">
        <v>35</v>
      </c>
      <c r="H18" s="1865">
        <v>30</v>
      </c>
      <c r="I18" s="1865">
        <v>30</v>
      </c>
      <c r="J18" s="1865">
        <v>25</v>
      </c>
      <c r="K18" s="1865">
        <v>35</v>
      </c>
      <c r="L18" s="1865">
        <v>50</v>
      </c>
      <c r="M18" s="1865">
        <v>40</v>
      </c>
      <c r="N18" s="1865">
        <v>45</v>
      </c>
      <c r="O18" s="1848">
        <v>50</v>
      </c>
    </row>
    <row r="19" spans="1:15" s="23" customFormat="1" x14ac:dyDescent="0.25">
      <c r="A19" s="3765"/>
      <c r="B19" s="1647"/>
      <c r="C19" s="1647" t="s">
        <v>150</v>
      </c>
      <c r="D19" s="1864" t="s">
        <v>1089</v>
      </c>
      <c r="E19" s="1864">
        <v>0.79646015584616947</v>
      </c>
      <c r="F19" s="1864">
        <v>0.78488372093023251</v>
      </c>
      <c r="G19" s="1864">
        <v>0.86988076723691021</v>
      </c>
      <c r="H19" s="1864">
        <v>0.88148148148148153</v>
      </c>
      <c r="I19" s="1864">
        <v>0.83307003686150594</v>
      </c>
      <c r="J19" s="1864">
        <v>0.77892918825561297</v>
      </c>
      <c r="K19" s="1864">
        <v>0.89904570567553987</v>
      </c>
      <c r="L19" s="1864">
        <v>0.87718330575473424</v>
      </c>
      <c r="M19" s="1864">
        <v>0.77683906861735008</v>
      </c>
      <c r="N19" s="1864">
        <v>0.74694589877835948</v>
      </c>
      <c r="O19" s="1847">
        <v>0.82758620689655171</v>
      </c>
    </row>
    <row r="20" spans="1:15" s="23" customFormat="1" x14ac:dyDescent="0.25">
      <c r="A20" s="3765"/>
      <c r="B20" s="1647" t="s">
        <v>401</v>
      </c>
      <c r="C20" s="1647" t="s">
        <v>151</v>
      </c>
      <c r="D20" s="1865">
        <v>0</v>
      </c>
      <c r="E20" s="1865">
        <v>10</v>
      </c>
      <c r="F20" s="1865">
        <v>5</v>
      </c>
      <c r="G20" s="1865">
        <v>5</v>
      </c>
      <c r="H20" s="1865">
        <v>5</v>
      </c>
      <c r="I20" s="1865">
        <v>5</v>
      </c>
      <c r="J20" s="1865">
        <v>10</v>
      </c>
      <c r="K20" s="1865">
        <v>5</v>
      </c>
      <c r="L20" s="1865">
        <v>5</v>
      </c>
      <c r="M20" s="1865">
        <v>10</v>
      </c>
      <c r="N20" s="1865">
        <v>15</v>
      </c>
      <c r="O20" s="1848">
        <v>10</v>
      </c>
    </row>
    <row r="21" spans="1:15" s="23" customFormat="1" x14ac:dyDescent="0.25">
      <c r="A21" s="3765"/>
      <c r="B21" s="1647"/>
      <c r="C21" s="1647" t="s">
        <v>150</v>
      </c>
      <c r="D21" s="1864" t="s">
        <v>1089</v>
      </c>
      <c r="E21" s="1864">
        <v>0.20353984415383061</v>
      </c>
      <c r="F21" s="1864">
        <v>0.21511627906976744</v>
      </c>
      <c r="G21" s="1864">
        <v>0.13011923276308968</v>
      </c>
      <c r="H21" s="1864">
        <v>0.11851851851851852</v>
      </c>
      <c r="I21" s="1864">
        <v>0.16692996313849393</v>
      </c>
      <c r="J21" s="1864">
        <v>0.22107081174438681</v>
      </c>
      <c r="K21" s="1864">
        <v>0.10095429432446008</v>
      </c>
      <c r="L21" s="1864">
        <v>0.12281669424526567</v>
      </c>
      <c r="M21" s="1864">
        <v>0.22316093138264989</v>
      </c>
      <c r="N21" s="1864">
        <v>0.25305410122164052</v>
      </c>
      <c r="O21" s="1847">
        <v>0.17241379310344829</v>
      </c>
    </row>
    <row r="22" spans="1:15" s="23" customFormat="1" x14ac:dyDescent="0.25">
      <c r="A22" s="3765"/>
      <c r="B22" s="1649" t="s">
        <v>1040</v>
      </c>
      <c r="C22" s="1649" t="s">
        <v>151</v>
      </c>
      <c r="D22" s="1866">
        <v>0</v>
      </c>
      <c r="E22" s="1866">
        <v>5</v>
      </c>
      <c r="F22" s="1866">
        <v>5</v>
      </c>
      <c r="G22" s="1866">
        <v>0</v>
      </c>
      <c r="H22" s="1866">
        <v>5</v>
      </c>
      <c r="I22" s="1866">
        <v>5</v>
      </c>
      <c r="J22" s="1866">
        <v>5</v>
      </c>
      <c r="K22" s="1866">
        <v>0</v>
      </c>
      <c r="L22" s="1866">
        <v>0</v>
      </c>
      <c r="M22" s="1866">
        <v>5</v>
      </c>
      <c r="N22" s="1866">
        <v>10</v>
      </c>
      <c r="O22" s="1849">
        <v>5</v>
      </c>
    </row>
    <row r="23" spans="1:15" s="23" customFormat="1" x14ac:dyDescent="0.25">
      <c r="A23" s="3765"/>
      <c r="B23" s="1649"/>
      <c r="C23" s="1649" t="s">
        <v>150</v>
      </c>
      <c r="D23" s="1867" t="s">
        <v>1089</v>
      </c>
      <c r="E23" s="1867">
        <v>0.115044271282034</v>
      </c>
      <c r="F23" s="1867">
        <v>0.13205980066445183</v>
      </c>
      <c r="G23" s="1867">
        <v>1.7625712804561947E-2</v>
      </c>
      <c r="H23" s="1867">
        <v>8.8888888888888892E-2</v>
      </c>
      <c r="I23" s="1867">
        <v>0.14060031595576616</v>
      </c>
      <c r="J23" s="1867">
        <v>0.21128382268278637</v>
      </c>
      <c r="K23" s="1867">
        <v>4.2189854344550484E-2</v>
      </c>
      <c r="L23" s="1867">
        <v>4.3022614451185874E-2</v>
      </c>
      <c r="M23" s="1867">
        <v>0.1442406758705955</v>
      </c>
      <c r="N23" s="1867">
        <v>0.18324607329842932</v>
      </c>
      <c r="O23" s="1850">
        <v>6.8965517241379309E-2</v>
      </c>
    </row>
    <row r="24" spans="1:15" s="23" customFormat="1" x14ac:dyDescent="0.25">
      <c r="A24" s="3765"/>
      <c r="B24" s="1649" t="s">
        <v>1039</v>
      </c>
      <c r="C24" s="1649" t="s">
        <v>151</v>
      </c>
      <c r="D24" s="1866">
        <v>0</v>
      </c>
      <c r="E24" s="1866">
        <v>0</v>
      </c>
      <c r="F24" s="1866">
        <v>0</v>
      </c>
      <c r="G24" s="1866">
        <v>5</v>
      </c>
      <c r="H24" s="1866">
        <v>0</v>
      </c>
      <c r="I24" s="1866">
        <v>0</v>
      </c>
      <c r="J24" s="1866">
        <v>0</v>
      </c>
      <c r="K24" s="1866">
        <v>0</v>
      </c>
      <c r="L24" s="1866">
        <v>0</v>
      </c>
      <c r="M24" s="1866">
        <v>5</v>
      </c>
      <c r="N24" s="1866">
        <v>0</v>
      </c>
      <c r="O24" s="1849">
        <v>0</v>
      </c>
    </row>
    <row r="25" spans="1:15" s="23" customFormat="1" x14ac:dyDescent="0.25">
      <c r="A25" s="3765"/>
      <c r="B25" s="1649"/>
      <c r="C25" s="1649" t="s">
        <v>150</v>
      </c>
      <c r="D25" s="1867" t="s">
        <v>1089</v>
      </c>
      <c r="E25" s="1867">
        <v>2.6548698410237392E-2</v>
      </c>
      <c r="F25" s="1867">
        <v>4.1528239202657809E-2</v>
      </c>
      <c r="G25" s="1867">
        <v>7.7760497667185055E-2</v>
      </c>
      <c r="H25" s="1867">
        <v>2.9629629629629631E-2</v>
      </c>
      <c r="I25" s="1867">
        <v>0</v>
      </c>
      <c r="J25" s="1867">
        <v>0</v>
      </c>
      <c r="K25" s="1867">
        <v>2.5113008538422903E-2</v>
      </c>
      <c r="L25" s="1867">
        <v>2.4636881779738922E-2</v>
      </c>
      <c r="M25" s="1867">
        <v>5.83144446733979E-2</v>
      </c>
      <c r="N25" s="1867">
        <v>3.4904013961605584E-2</v>
      </c>
      <c r="O25" s="1850">
        <v>3.4482758620689655E-2</v>
      </c>
    </row>
    <row r="26" spans="1:15" s="23" customFormat="1" x14ac:dyDescent="0.25">
      <c r="A26" s="3765"/>
      <c r="B26" s="1649" t="s">
        <v>1041</v>
      </c>
      <c r="C26" s="1649" t="s">
        <v>151</v>
      </c>
      <c r="D26" s="1866">
        <v>0</v>
      </c>
      <c r="E26" s="1866">
        <v>0</v>
      </c>
      <c r="F26" s="1866">
        <v>0</v>
      </c>
      <c r="G26" s="1866">
        <v>0</v>
      </c>
      <c r="H26" s="1866">
        <v>0</v>
      </c>
      <c r="I26" s="1866">
        <v>0</v>
      </c>
      <c r="J26" s="1866">
        <v>0</v>
      </c>
      <c r="K26" s="1866">
        <v>0</v>
      </c>
      <c r="L26" s="1866">
        <v>0</v>
      </c>
      <c r="M26" s="1866">
        <v>0</v>
      </c>
      <c r="N26" s="1866">
        <v>0</v>
      </c>
      <c r="O26" s="1849">
        <v>0</v>
      </c>
    </row>
    <row r="27" spans="1:15" s="23" customFormat="1" x14ac:dyDescent="0.25">
      <c r="A27" s="3765"/>
      <c r="B27" s="1649"/>
      <c r="C27" s="1649" t="s">
        <v>150</v>
      </c>
      <c r="D27" s="1867" t="s">
        <v>1089</v>
      </c>
      <c r="E27" s="1867">
        <v>0</v>
      </c>
      <c r="F27" s="1867">
        <v>4.1528239202657809E-2</v>
      </c>
      <c r="G27" s="1867">
        <v>8.8128564022809733E-3</v>
      </c>
      <c r="H27" s="1867">
        <v>0</v>
      </c>
      <c r="I27" s="1867">
        <v>2.6329647182727747E-2</v>
      </c>
      <c r="J27" s="1867">
        <v>9.7869890616004585E-3</v>
      </c>
      <c r="K27" s="1867">
        <v>3.365143144148669E-2</v>
      </c>
      <c r="L27" s="1867">
        <v>3.6771465342893911E-2</v>
      </c>
      <c r="M27" s="1867">
        <v>0</v>
      </c>
      <c r="N27" s="1867">
        <v>3.4904013961605584E-2</v>
      </c>
      <c r="O27" s="1850">
        <v>1.7241379310344827E-2</v>
      </c>
    </row>
    <row r="28" spans="1:15" s="23" customFormat="1" x14ac:dyDescent="0.25">
      <c r="A28" s="3765"/>
      <c r="B28" s="1649" t="s">
        <v>1042</v>
      </c>
      <c r="C28" s="1649" t="s">
        <v>151</v>
      </c>
      <c r="D28" s="1866">
        <v>0</v>
      </c>
      <c r="E28" s="1866">
        <v>0</v>
      </c>
      <c r="F28" s="1866">
        <v>0</v>
      </c>
      <c r="G28" s="1866">
        <v>0</v>
      </c>
      <c r="H28" s="1866">
        <v>0</v>
      </c>
      <c r="I28" s="1866">
        <v>0</v>
      </c>
      <c r="J28" s="1866">
        <v>0</v>
      </c>
      <c r="K28" s="1866">
        <v>0</v>
      </c>
      <c r="L28" s="1866">
        <v>0</v>
      </c>
      <c r="M28" s="1866">
        <v>0</v>
      </c>
      <c r="N28" s="1866">
        <v>0</v>
      </c>
      <c r="O28" s="1849">
        <v>5</v>
      </c>
    </row>
    <row r="29" spans="1:15" s="23" customFormat="1" x14ac:dyDescent="0.25">
      <c r="A29" s="3765"/>
      <c r="B29" s="1649"/>
      <c r="C29" s="1649" t="s">
        <v>150</v>
      </c>
      <c r="D29" s="1867" t="s">
        <v>1089</v>
      </c>
      <c r="E29" s="1867">
        <v>6.194687446155922E-2</v>
      </c>
      <c r="F29" s="1867">
        <v>0</v>
      </c>
      <c r="G29" s="1867">
        <v>2.5920165889061687E-2</v>
      </c>
      <c r="H29" s="1867">
        <v>0</v>
      </c>
      <c r="I29" s="1867">
        <v>0</v>
      </c>
      <c r="J29" s="1867">
        <v>0</v>
      </c>
      <c r="K29" s="1867">
        <v>0</v>
      </c>
      <c r="L29" s="1867">
        <v>1.8385732671446955E-2</v>
      </c>
      <c r="M29" s="1867">
        <v>2.0605810838656501E-2</v>
      </c>
      <c r="N29" s="1867">
        <v>0</v>
      </c>
      <c r="O29" s="1850">
        <v>5.1724137931034482E-2</v>
      </c>
    </row>
    <row r="30" spans="1:15" s="23" customFormat="1" ht="15" customHeight="1" x14ac:dyDescent="0.25">
      <c r="A30" s="3766" t="s">
        <v>1186</v>
      </c>
      <c r="B30" s="194"/>
      <c r="C30" s="1653" t="s">
        <v>151</v>
      </c>
      <c r="D30" s="1868">
        <v>50</v>
      </c>
      <c r="E30" s="1868">
        <v>105</v>
      </c>
      <c r="F30" s="1868">
        <v>110</v>
      </c>
      <c r="G30" s="1868">
        <v>110</v>
      </c>
      <c r="H30" s="1868">
        <v>95</v>
      </c>
      <c r="I30" s="1868">
        <v>85</v>
      </c>
      <c r="J30" s="1868">
        <v>75</v>
      </c>
      <c r="K30" s="1868">
        <v>90</v>
      </c>
      <c r="L30" s="1868">
        <v>125</v>
      </c>
      <c r="M30" s="1868">
        <v>155</v>
      </c>
      <c r="N30" s="1868">
        <v>165</v>
      </c>
      <c r="O30" s="1860">
        <v>160</v>
      </c>
    </row>
    <row r="31" spans="1:15" s="23" customFormat="1" x14ac:dyDescent="0.25">
      <c r="A31" s="3766"/>
      <c r="B31" s="194"/>
      <c r="C31" s="1653"/>
      <c r="D31" s="1869"/>
      <c r="E31" s="1869"/>
      <c r="F31" s="1869"/>
      <c r="G31" s="1869"/>
      <c r="H31" s="1869"/>
      <c r="I31" s="1869"/>
      <c r="J31" s="1869"/>
      <c r="K31" s="1869"/>
      <c r="L31" s="1869"/>
      <c r="M31" s="1869"/>
      <c r="N31" s="1869"/>
    </row>
    <row r="32" spans="1:15" s="23" customFormat="1" x14ac:dyDescent="0.25">
      <c r="A32" s="1652"/>
      <c r="B32" s="194"/>
      <c r="C32" s="1653"/>
      <c r="D32" s="1869"/>
      <c r="E32" s="1869"/>
      <c r="F32" s="1869"/>
      <c r="G32" s="1869"/>
      <c r="H32" s="1869"/>
      <c r="I32" s="1869"/>
      <c r="J32" s="1869"/>
      <c r="K32" s="1869"/>
      <c r="L32" s="1869"/>
      <c r="M32" s="1869"/>
      <c r="N32" s="1869"/>
    </row>
    <row r="33" spans="1:2" s="23" customFormat="1" x14ac:dyDescent="0.25">
      <c r="A33" s="1636" t="s">
        <v>1131</v>
      </c>
    </row>
    <row r="34" spans="1:2" s="23" customFormat="1" x14ac:dyDescent="0.25">
      <c r="A34" s="1064" t="s">
        <v>1000</v>
      </c>
    </row>
    <row r="35" spans="1:2" s="23" customFormat="1" x14ac:dyDescent="0.25">
      <c r="A35" s="447" t="s">
        <v>1001</v>
      </c>
    </row>
    <row r="36" spans="1:2" s="23" customFormat="1" x14ac:dyDescent="0.25">
      <c r="A36"/>
    </row>
    <row r="37" spans="1:2" s="23" customFormat="1" x14ac:dyDescent="0.25">
      <c r="A37" s="697" t="s">
        <v>135</v>
      </c>
      <c r="B37" s="199"/>
    </row>
    <row r="38" spans="1:2" x14ac:dyDescent="0.25">
      <c r="A38" s="23"/>
    </row>
  </sheetData>
  <mergeCells count="5">
    <mergeCell ref="A4:A7"/>
    <mergeCell ref="A8:A13"/>
    <mergeCell ref="A14:A17"/>
    <mergeCell ref="A18:A29"/>
    <mergeCell ref="A30:A31"/>
  </mergeCells>
  <hyperlinks>
    <hyperlink ref="A36" location="Index!A1" display="Back to index" xr:uid="{E97E6599-1C96-4C6D-B55E-F7B5E45B874C}"/>
    <hyperlink ref="A37" location="Index!A1" display="Back to index" xr:uid="{18368958-3E42-4519-B3A3-7F97498AB615}"/>
  </hyperlink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DCCE4-6016-4290-8A68-40B3AA9CB3ED}">
  <dimension ref="A1:O38"/>
  <sheetViews>
    <sheetView showGridLines="0" zoomScaleNormal="100" workbookViewId="0">
      <selection activeCell="A8" sqref="A8:A13"/>
    </sheetView>
  </sheetViews>
  <sheetFormatPr defaultColWidth="11.85546875" defaultRowHeight="15" x14ac:dyDescent="0.25"/>
  <cols>
    <col min="1" max="1" width="31.85546875" style="35" customWidth="1"/>
    <col min="2" max="2" width="10.85546875" style="23" customWidth="1"/>
    <col min="3" max="3" width="4.85546875" style="23" customWidth="1"/>
    <col min="4" max="15" width="10.85546875" style="23" customWidth="1"/>
    <col min="16" max="16384" width="11.85546875" style="23"/>
  </cols>
  <sheetData>
    <row r="1" spans="1:15" x14ac:dyDescent="0.25">
      <c r="A1" s="1861" t="s">
        <v>1187</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560</v>
      </c>
      <c r="E4" s="1656">
        <v>660</v>
      </c>
      <c r="F4" s="1656">
        <v>550</v>
      </c>
      <c r="G4" s="1656">
        <v>660</v>
      </c>
      <c r="H4" s="1656">
        <v>670</v>
      </c>
      <c r="I4" s="1656">
        <v>655</v>
      </c>
      <c r="J4" s="1656">
        <v>730</v>
      </c>
      <c r="K4" s="1656">
        <v>790</v>
      </c>
      <c r="L4" s="1656">
        <v>700</v>
      </c>
      <c r="M4" s="1656">
        <v>760</v>
      </c>
      <c r="N4" s="1656">
        <v>750</v>
      </c>
      <c r="O4" s="1844">
        <v>775</v>
      </c>
    </row>
    <row r="5" spans="1:15" x14ac:dyDescent="0.25">
      <c r="A5" s="3763"/>
      <c r="B5" s="1642"/>
      <c r="C5" s="400" t="s">
        <v>150</v>
      </c>
      <c r="D5" s="509">
        <v>0.86737331817345731</v>
      </c>
      <c r="E5" s="509">
        <v>0.8626637592256059</v>
      </c>
      <c r="F5" s="509">
        <v>0.88486443715988183</v>
      </c>
      <c r="G5" s="509">
        <v>0.90365083722206985</v>
      </c>
      <c r="H5" s="509">
        <v>0.88178281796004487</v>
      </c>
      <c r="I5" s="509">
        <v>0.91360781577110961</v>
      </c>
      <c r="J5" s="509">
        <v>0.91669276542436584</v>
      </c>
      <c r="K5" s="509">
        <v>0.9196366177498253</v>
      </c>
      <c r="L5" s="509">
        <v>0.92618249731777424</v>
      </c>
      <c r="M5" s="509">
        <v>0.93640611094630666</v>
      </c>
      <c r="N5" s="509">
        <v>0.95150124258254298</v>
      </c>
      <c r="O5" s="1845">
        <v>0.94167679222357226</v>
      </c>
    </row>
    <row r="6" spans="1:15" x14ac:dyDescent="0.25">
      <c r="A6" s="3763"/>
      <c r="B6" s="1642" t="s">
        <v>1019</v>
      </c>
      <c r="C6" s="400" t="s">
        <v>151</v>
      </c>
      <c r="D6" s="1656">
        <v>85</v>
      </c>
      <c r="E6" s="1656">
        <v>105</v>
      </c>
      <c r="F6" s="1656">
        <v>70</v>
      </c>
      <c r="G6" s="1656">
        <v>70</v>
      </c>
      <c r="H6" s="1656">
        <v>90</v>
      </c>
      <c r="I6" s="1656">
        <v>60</v>
      </c>
      <c r="J6" s="1656">
        <v>65</v>
      </c>
      <c r="K6" s="1656">
        <v>70</v>
      </c>
      <c r="L6" s="1656">
        <v>55</v>
      </c>
      <c r="M6" s="1656">
        <v>50</v>
      </c>
      <c r="N6" s="1656">
        <v>40</v>
      </c>
      <c r="O6" s="1844">
        <v>50</v>
      </c>
    </row>
    <row r="7" spans="1:15" x14ac:dyDescent="0.25">
      <c r="A7" s="3763"/>
      <c r="B7" s="1642"/>
      <c r="C7" s="400" t="s">
        <v>150</v>
      </c>
      <c r="D7" s="509">
        <v>0.13262668182654272</v>
      </c>
      <c r="E7" s="509">
        <v>0.13733624077439405</v>
      </c>
      <c r="F7" s="509">
        <v>0.11513556284011821</v>
      </c>
      <c r="G7" s="509">
        <v>9.6349162777930278E-2</v>
      </c>
      <c r="H7" s="509">
        <v>0.11821718203995515</v>
      </c>
      <c r="I7" s="509">
        <v>8.6392184228890459E-2</v>
      </c>
      <c r="J7" s="509">
        <v>8.3307234575634201E-2</v>
      </c>
      <c r="K7" s="509">
        <v>8.0363382250174697E-2</v>
      </c>
      <c r="L7" s="509">
        <v>7.3817502682225783E-2</v>
      </c>
      <c r="M7" s="509">
        <v>6.3593889053693259E-2</v>
      </c>
      <c r="N7" s="509">
        <v>4.849875741745701E-2</v>
      </c>
      <c r="O7" s="1845">
        <v>5.8323207776427702E-2</v>
      </c>
    </row>
    <row r="8" spans="1:15" x14ac:dyDescent="0.25">
      <c r="A8" s="3764" t="s">
        <v>1061</v>
      </c>
      <c r="B8" s="1644" t="s">
        <v>318</v>
      </c>
      <c r="C8" s="1644" t="s">
        <v>151</v>
      </c>
      <c r="D8" s="1644">
        <v>200</v>
      </c>
      <c r="E8" s="1644">
        <v>260</v>
      </c>
      <c r="F8" s="1644">
        <v>205</v>
      </c>
      <c r="G8" s="1644">
        <v>250</v>
      </c>
      <c r="H8" s="1644">
        <v>250</v>
      </c>
      <c r="I8" s="1644">
        <v>230</v>
      </c>
      <c r="J8" s="1644">
        <v>235</v>
      </c>
      <c r="K8" s="1644">
        <v>290</v>
      </c>
      <c r="L8" s="1644">
        <v>255</v>
      </c>
      <c r="M8" s="1644">
        <v>270</v>
      </c>
      <c r="N8" s="1644">
        <v>255</v>
      </c>
      <c r="O8" s="1846">
        <v>215</v>
      </c>
    </row>
    <row r="9" spans="1:15" x14ac:dyDescent="0.25">
      <c r="A9" s="3764"/>
      <c r="B9" s="1644"/>
      <c r="C9" s="1644" t="s">
        <v>150</v>
      </c>
      <c r="D9" s="1646">
        <v>0.31101344685639554</v>
      </c>
      <c r="E9" s="1646">
        <v>0.34301309756774279</v>
      </c>
      <c r="F9" s="1646">
        <v>0.33264973274985066</v>
      </c>
      <c r="G9" s="1646">
        <v>0.34010430963491628</v>
      </c>
      <c r="H9" s="1646">
        <v>0.3268279818025977</v>
      </c>
      <c r="I9" s="1646">
        <v>0.31953942777390087</v>
      </c>
      <c r="J9" s="1646">
        <v>0.29564672721578455</v>
      </c>
      <c r="K9" s="1646">
        <v>0.33548800372699744</v>
      </c>
      <c r="L9" s="1646">
        <v>0.33772202868988166</v>
      </c>
      <c r="M9" s="1646">
        <v>0.33693497224425062</v>
      </c>
      <c r="N9" s="1646">
        <v>0.32152457270375812</v>
      </c>
      <c r="O9" s="1847">
        <v>0.26277372262773724</v>
      </c>
    </row>
    <row r="10" spans="1:15" x14ac:dyDescent="0.25">
      <c r="A10" s="3764"/>
      <c r="B10" s="1644" t="s">
        <v>1065</v>
      </c>
      <c r="C10" s="1644" t="s">
        <v>151</v>
      </c>
      <c r="D10" s="1644">
        <v>100</v>
      </c>
      <c r="E10" s="1644">
        <v>110</v>
      </c>
      <c r="F10" s="1644">
        <v>65</v>
      </c>
      <c r="G10" s="1644">
        <v>85</v>
      </c>
      <c r="H10" s="1644">
        <v>95</v>
      </c>
      <c r="I10" s="1644">
        <v>95</v>
      </c>
      <c r="J10" s="1644">
        <v>100</v>
      </c>
      <c r="K10" s="1644">
        <v>105</v>
      </c>
      <c r="L10" s="1644">
        <v>100</v>
      </c>
      <c r="M10" s="1644">
        <v>105</v>
      </c>
      <c r="N10" s="1644">
        <v>95</v>
      </c>
      <c r="O10" s="1846">
        <v>95</v>
      </c>
    </row>
    <row r="11" spans="1:15" x14ac:dyDescent="0.25">
      <c r="A11" s="3764"/>
      <c r="B11" s="1644"/>
      <c r="C11" s="1644" t="s">
        <v>150</v>
      </c>
      <c r="D11" s="1646">
        <v>0.15589452074348006</v>
      </c>
      <c r="E11" s="1646">
        <v>0.14082969493812095</v>
      </c>
      <c r="F11" s="1646">
        <v>0.10657709884218515</v>
      </c>
      <c r="G11" s="1646">
        <v>0.11892670875651935</v>
      </c>
      <c r="H11" s="1646">
        <v>0.12790927671919297</v>
      </c>
      <c r="I11" s="1646">
        <v>0.12951849267271459</v>
      </c>
      <c r="J11" s="1646">
        <v>0.1271531475101785</v>
      </c>
      <c r="K11" s="1646">
        <v>0.12374796179827625</v>
      </c>
      <c r="L11" s="1646">
        <v>0.13007139356530723</v>
      </c>
      <c r="M11" s="1646">
        <v>0.12833316812053927</v>
      </c>
      <c r="N11" s="1646">
        <v>0.11982045950195262</v>
      </c>
      <c r="O11" s="1847">
        <v>0.11678832116788321</v>
      </c>
    </row>
    <row r="12" spans="1:15" x14ac:dyDescent="0.25">
      <c r="A12" s="3764"/>
      <c r="B12" s="1644" t="s">
        <v>1066</v>
      </c>
      <c r="C12" s="1644" t="s">
        <v>151</v>
      </c>
      <c r="D12" s="1644">
        <v>345</v>
      </c>
      <c r="E12" s="1644">
        <v>395</v>
      </c>
      <c r="F12" s="1644">
        <v>345</v>
      </c>
      <c r="G12" s="1644">
        <v>395</v>
      </c>
      <c r="H12" s="1644">
        <v>415</v>
      </c>
      <c r="I12" s="1644">
        <v>395</v>
      </c>
      <c r="J12" s="1644">
        <v>460</v>
      </c>
      <c r="K12" s="1644">
        <v>465</v>
      </c>
      <c r="L12" s="1644">
        <v>400</v>
      </c>
      <c r="M12" s="1644">
        <v>430</v>
      </c>
      <c r="N12" s="1644">
        <v>440</v>
      </c>
      <c r="O12" s="1846">
        <v>510</v>
      </c>
    </row>
    <row r="13" spans="1:15" x14ac:dyDescent="0.25">
      <c r="A13" s="3764"/>
      <c r="B13" s="1644"/>
      <c r="C13" s="1644" t="s">
        <v>150</v>
      </c>
      <c r="D13" s="1646">
        <v>0.53309203240012437</v>
      </c>
      <c r="E13" s="1646">
        <v>0.51615720749413629</v>
      </c>
      <c r="F13" s="1646">
        <v>0.56077316840796432</v>
      </c>
      <c r="G13" s="1646">
        <v>0.54096898160856433</v>
      </c>
      <c r="H13" s="1646">
        <v>0.5452627414782093</v>
      </c>
      <c r="I13" s="1646">
        <v>0.55094207955338448</v>
      </c>
      <c r="J13" s="1646">
        <v>0.57720012527403697</v>
      </c>
      <c r="K13" s="1646">
        <v>0.54076403447472632</v>
      </c>
      <c r="L13" s="1646">
        <v>0.53220657774481106</v>
      </c>
      <c r="M13" s="1646">
        <v>0.53473185963521019</v>
      </c>
      <c r="N13" s="1646">
        <v>0.55865496779428914</v>
      </c>
      <c r="O13" s="1847">
        <v>0.62043795620437958</v>
      </c>
    </row>
    <row r="14" spans="1:15" x14ac:dyDescent="0.25">
      <c r="A14" s="3763" t="s">
        <v>1062</v>
      </c>
      <c r="B14" s="1642" t="s">
        <v>441</v>
      </c>
      <c r="C14" s="400" t="s">
        <v>151</v>
      </c>
      <c r="D14" s="1656">
        <v>125</v>
      </c>
      <c r="E14" s="1656">
        <v>140</v>
      </c>
      <c r="F14" s="1656">
        <v>105</v>
      </c>
      <c r="G14" s="1656">
        <v>130</v>
      </c>
      <c r="H14" s="1656">
        <v>105</v>
      </c>
      <c r="I14" s="1656">
        <v>110</v>
      </c>
      <c r="J14" s="1656">
        <v>125</v>
      </c>
      <c r="K14" s="1656">
        <v>145</v>
      </c>
      <c r="L14" s="1656">
        <v>145</v>
      </c>
      <c r="M14" s="1656">
        <v>155</v>
      </c>
      <c r="N14" s="1656">
        <v>145</v>
      </c>
      <c r="O14" s="1844">
        <v>170</v>
      </c>
    </row>
    <row r="15" spans="1:15" x14ac:dyDescent="0.25">
      <c r="A15" s="3763"/>
      <c r="B15" s="1642"/>
      <c r="C15" s="400" t="s">
        <v>150</v>
      </c>
      <c r="D15" s="509">
        <v>0.19079627911888603</v>
      </c>
      <c r="E15" s="509">
        <v>0.18340611433801798</v>
      </c>
      <c r="F15" s="509">
        <v>0.16632486637492533</v>
      </c>
      <c r="G15" s="509">
        <v>0.17753225363711225</v>
      </c>
      <c r="H15" s="509">
        <v>0.13733764093096856</v>
      </c>
      <c r="I15" s="509">
        <v>0.1501046755059316</v>
      </c>
      <c r="J15" s="509">
        <v>0.15847165674913874</v>
      </c>
      <c r="K15" s="509">
        <v>0.16917074307011412</v>
      </c>
      <c r="L15" s="509">
        <v>0.19216657615534388</v>
      </c>
      <c r="M15" s="509">
        <v>0.19419830701450427</v>
      </c>
      <c r="N15" s="509">
        <v>0.18099863062331997</v>
      </c>
      <c r="O15" s="1845">
        <v>0.20899149453219928</v>
      </c>
    </row>
    <row r="16" spans="1:15" x14ac:dyDescent="0.25">
      <c r="A16" s="3763"/>
      <c r="B16" s="1642" t="s">
        <v>440</v>
      </c>
      <c r="C16" s="400" t="s">
        <v>151</v>
      </c>
      <c r="D16" s="1656">
        <v>520</v>
      </c>
      <c r="E16" s="1656">
        <v>625</v>
      </c>
      <c r="F16" s="1656">
        <v>515</v>
      </c>
      <c r="G16" s="1656">
        <v>600</v>
      </c>
      <c r="H16" s="1656">
        <v>655</v>
      </c>
      <c r="I16" s="1656">
        <v>610</v>
      </c>
      <c r="J16" s="1656">
        <v>670</v>
      </c>
      <c r="K16" s="1656">
        <v>715</v>
      </c>
      <c r="L16" s="1656">
        <v>610</v>
      </c>
      <c r="M16" s="1656">
        <v>650</v>
      </c>
      <c r="N16" s="1656">
        <v>645</v>
      </c>
      <c r="O16" s="1844">
        <v>650</v>
      </c>
    </row>
    <row r="17" spans="1:15" x14ac:dyDescent="0.25">
      <c r="A17" s="3763"/>
      <c r="B17" s="1642"/>
      <c r="C17" s="400" t="s">
        <v>150</v>
      </c>
      <c r="D17" s="509">
        <v>0.80920372088111392</v>
      </c>
      <c r="E17" s="509">
        <v>0.81659388566198199</v>
      </c>
      <c r="F17" s="509">
        <v>0.83367513362507473</v>
      </c>
      <c r="G17" s="509">
        <v>0.82246774636288766</v>
      </c>
      <c r="H17" s="509">
        <v>0.86266235906903144</v>
      </c>
      <c r="I17" s="509">
        <v>0.84989532449406846</v>
      </c>
      <c r="J17" s="509">
        <v>0.84152834325086123</v>
      </c>
      <c r="K17" s="509">
        <v>0.83082925692988585</v>
      </c>
      <c r="L17" s="509">
        <v>0.80783342384465606</v>
      </c>
      <c r="M17" s="509">
        <v>0.80580169298549575</v>
      </c>
      <c r="N17" s="509">
        <v>0.81900136937668</v>
      </c>
      <c r="O17" s="1845">
        <v>0.79100850546780077</v>
      </c>
    </row>
    <row r="18" spans="1:15" x14ac:dyDescent="0.25">
      <c r="A18" s="3765" t="s">
        <v>1063</v>
      </c>
      <c r="B18" s="1647" t="s">
        <v>400</v>
      </c>
      <c r="C18" s="1647" t="s">
        <v>151</v>
      </c>
      <c r="D18" s="1647">
        <v>110</v>
      </c>
      <c r="E18" s="1647">
        <v>150</v>
      </c>
      <c r="F18" s="1647">
        <v>120</v>
      </c>
      <c r="G18" s="1647">
        <v>155</v>
      </c>
      <c r="H18" s="1647">
        <v>165</v>
      </c>
      <c r="I18" s="1647">
        <v>140</v>
      </c>
      <c r="J18" s="1647">
        <v>135</v>
      </c>
      <c r="K18" s="1647">
        <v>175</v>
      </c>
      <c r="L18" s="1647">
        <v>155</v>
      </c>
      <c r="M18" s="1647">
        <v>160</v>
      </c>
      <c r="N18" s="1647">
        <v>160</v>
      </c>
      <c r="O18" s="1848">
        <v>135</v>
      </c>
    </row>
    <row r="19" spans="1:15" x14ac:dyDescent="0.25">
      <c r="A19" s="3765"/>
      <c r="B19" s="1647"/>
      <c r="C19" s="1647" t="s">
        <v>150</v>
      </c>
      <c r="D19" s="1646">
        <v>0.81021897810218979</v>
      </c>
      <c r="E19" s="1646">
        <v>0.77700950349195341</v>
      </c>
      <c r="F19" s="1646">
        <v>0.75</v>
      </c>
      <c r="G19" s="1646">
        <v>0.82621621621621621</v>
      </c>
      <c r="H19" s="1646">
        <v>0.79718241437940252</v>
      </c>
      <c r="I19" s="1646">
        <v>0.722584006251628</v>
      </c>
      <c r="J19" s="1646">
        <v>0.66249999999999998</v>
      </c>
      <c r="K19" s="1646">
        <v>0.7597513930561508</v>
      </c>
      <c r="L19" s="1646">
        <v>0.72549019607843146</v>
      </c>
      <c r="M19" s="1646">
        <v>0.69564079067940832</v>
      </c>
      <c r="N19" s="1646">
        <v>0.72583265637692929</v>
      </c>
      <c r="O19" s="1847">
        <v>0.74456521739130432</v>
      </c>
    </row>
    <row r="20" spans="1:15" x14ac:dyDescent="0.25">
      <c r="A20" s="3765"/>
      <c r="B20" s="1647" t="s">
        <v>401</v>
      </c>
      <c r="C20" s="1647" t="s">
        <v>151</v>
      </c>
      <c r="D20" s="1647">
        <v>25</v>
      </c>
      <c r="E20" s="1647">
        <v>45</v>
      </c>
      <c r="F20" s="1647">
        <v>40</v>
      </c>
      <c r="G20" s="1647">
        <v>30</v>
      </c>
      <c r="H20" s="1647">
        <v>40</v>
      </c>
      <c r="I20" s="1647">
        <v>55</v>
      </c>
      <c r="J20" s="1647">
        <v>70</v>
      </c>
      <c r="K20" s="1647">
        <v>55</v>
      </c>
      <c r="L20" s="1647">
        <v>60</v>
      </c>
      <c r="M20" s="1647">
        <v>70</v>
      </c>
      <c r="N20" s="1647">
        <v>60</v>
      </c>
      <c r="O20" s="1848">
        <v>45</v>
      </c>
    </row>
    <row r="21" spans="1:15" x14ac:dyDescent="0.25">
      <c r="A21" s="3765"/>
      <c r="B21" s="1647"/>
      <c r="C21" s="1647" t="s">
        <v>150</v>
      </c>
      <c r="D21" s="1646">
        <v>0.18978102189781021</v>
      </c>
      <c r="E21" s="1646">
        <v>0.22299049650804662</v>
      </c>
      <c r="F21" s="1646">
        <v>0.25</v>
      </c>
      <c r="G21" s="1646">
        <v>0.17378378378378379</v>
      </c>
      <c r="H21" s="1646">
        <v>0.20281758562059754</v>
      </c>
      <c r="I21" s="1646">
        <v>0.277415993748372</v>
      </c>
      <c r="J21" s="1646">
        <v>0.33750000000000002</v>
      </c>
      <c r="K21" s="1646">
        <v>0.24024860694384909</v>
      </c>
      <c r="L21" s="1646">
        <v>0.27450980392156865</v>
      </c>
      <c r="M21" s="1646">
        <v>0.30435920932059168</v>
      </c>
      <c r="N21" s="1646">
        <v>0.27416734362307071</v>
      </c>
      <c r="O21" s="1847">
        <v>0.25543478260869568</v>
      </c>
    </row>
    <row r="22" spans="1:15" x14ac:dyDescent="0.25">
      <c r="A22" s="3765"/>
      <c r="B22" s="1649" t="s">
        <v>1040</v>
      </c>
      <c r="C22" s="1649" t="s">
        <v>151</v>
      </c>
      <c r="D22" s="1649">
        <v>15</v>
      </c>
      <c r="E22" s="1649">
        <v>25</v>
      </c>
      <c r="F22" s="1649">
        <v>25</v>
      </c>
      <c r="G22" s="1649">
        <v>20</v>
      </c>
      <c r="H22" s="1649">
        <v>30</v>
      </c>
      <c r="I22" s="1649">
        <v>35</v>
      </c>
      <c r="J22" s="1649">
        <v>40</v>
      </c>
      <c r="K22" s="1649">
        <v>30</v>
      </c>
      <c r="L22" s="1649">
        <v>45</v>
      </c>
      <c r="M22" s="1649">
        <v>45</v>
      </c>
      <c r="N22" s="1649">
        <v>30</v>
      </c>
      <c r="O22" s="1849">
        <v>30</v>
      </c>
    </row>
    <row r="23" spans="1:15" x14ac:dyDescent="0.25">
      <c r="A23" s="3765"/>
      <c r="B23" s="1649"/>
      <c r="C23" s="1649" t="s">
        <v>150</v>
      </c>
      <c r="D23" s="1651">
        <v>0.10948905109489052</v>
      </c>
      <c r="E23" s="1651">
        <v>0.13223855025477183</v>
      </c>
      <c r="F23" s="1651">
        <v>0.15123456790123457</v>
      </c>
      <c r="G23" s="1651">
        <v>0.10621621621621621</v>
      </c>
      <c r="H23" s="1651">
        <v>0.13480689822686423</v>
      </c>
      <c r="I23" s="1651">
        <v>0.1797343058088044</v>
      </c>
      <c r="J23" s="1651">
        <v>0.20749999999999999</v>
      </c>
      <c r="K23" s="1651">
        <v>0.13823403343334761</v>
      </c>
      <c r="L23" s="1651">
        <v>0.20481367902611283</v>
      </c>
      <c r="M23" s="1651">
        <v>0.20181524632368983</v>
      </c>
      <c r="N23" s="1651">
        <v>0.14216084484159222</v>
      </c>
      <c r="O23" s="1850">
        <v>0.16756756756756758</v>
      </c>
    </row>
    <row r="24" spans="1:15" x14ac:dyDescent="0.25">
      <c r="A24" s="3765"/>
      <c r="B24" s="1649" t="s">
        <v>1039</v>
      </c>
      <c r="C24" s="1649" t="s">
        <v>151</v>
      </c>
      <c r="D24" s="1649">
        <v>0</v>
      </c>
      <c r="E24" s="1649">
        <v>5</v>
      </c>
      <c r="F24" s="1649">
        <v>5</v>
      </c>
      <c r="G24" s="1649">
        <v>5</v>
      </c>
      <c r="H24" s="1649">
        <v>5</v>
      </c>
      <c r="I24" s="1649">
        <v>5</v>
      </c>
      <c r="J24" s="1649">
        <v>10</v>
      </c>
      <c r="K24" s="1649">
        <v>5</v>
      </c>
      <c r="L24" s="1649">
        <v>5</v>
      </c>
      <c r="M24" s="1649">
        <v>10</v>
      </c>
      <c r="N24" s="1649">
        <v>15</v>
      </c>
      <c r="O24" s="1849">
        <v>5</v>
      </c>
    </row>
    <row r="25" spans="1:15" x14ac:dyDescent="0.25">
      <c r="A25" s="3765"/>
      <c r="B25" s="1649"/>
      <c r="C25" s="1649" t="s">
        <v>150</v>
      </c>
      <c r="D25" s="1651">
        <v>1.4598540145985401E-2</v>
      </c>
      <c r="E25" s="1651">
        <v>3.6300778501309916E-2</v>
      </c>
      <c r="F25" s="1651">
        <v>4.3209876543209874E-2</v>
      </c>
      <c r="G25" s="1651">
        <v>3.2432432432432434E-2</v>
      </c>
      <c r="H25" s="1651">
        <v>2.914743745445713E-2</v>
      </c>
      <c r="I25" s="1651">
        <v>3.1258140140661632E-2</v>
      </c>
      <c r="J25" s="1651">
        <v>0.05</v>
      </c>
      <c r="K25" s="1651">
        <v>2.7861123017573937E-2</v>
      </c>
      <c r="L25" s="1651">
        <v>1.8585633305454884E-2</v>
      </c>
      <c r="M25" s="1651">
        <v>3.7090369594624077E-2</v>
      </c>
      <c r="N25" s="1651">
        <v>6.3182597707374319E-2</v>
      </c>
      <c r="O25" s="1850">
        <v>3.2432432432432434E-2</v>
      </c>
    </row>
    <row r="26" spans="1:15" x14ac:dyDescent="0.25">
      <c r="A26" s="3765"/>
      <c r="B26" s="1649" t="s">
        <v>1041</v>
      </c>
      <c r="C26" s="1649" t="s">
        <v>151</v>
      </c>
      <c r="D26" s="1649">
        <v>0</v>
      </c>
      <c r="E26" s="1649">
        <v>0</v>
      </c>
      <c r="F26" s="1649">
        <v>5</v>
      </c>
      <c r="G26" s="1649">
        <v>0</v>
      </c>
      <c r="H26" s="1649">
        <v>5</v>
      </c>
      <c r="I26" s="1649">
        <v>0</v>
      </c>
      <c r="J26" s="1649">
        <v>10</v>
      </c>
      <c r="K26" s="1649">
        <v>5</v>
      </c>
      <c r="L26" s="1649">
        <v>0</v>
      </c>
      <c r="M26" s="1649">
        <v>5</v>
      </c>
      <c r="N26" s="1649">
        <v>10</v>
      </c>
      <c r="O26" s="1849">
        <v>5</v>
      </c>
    </row>
    <row r="27" spans="1:15" x14ac:dyDescent="0.25">
      <c r="A27" s="3765"/>
      <c r="B27" s="1649"/>
      <c r="C27" s="1649" t="s">
        <v>150</v>
      </c>
      <c r="D27" s="1651">
        <v>1.4598540145985401E-2</v>
      </c>
      <c r="E27" s="1651">
        <v>7.7787382502806958E-3</v>
      </c>
      <c r="F27" s="1651">
        <v>1.8518518518518517E-2</v>
      </c>
      <c r="G27" s="1651">
        <v>8.1081081081081086E-3</v>
      </c>
      <c r="H27" s="1651">
        <v>1.9431624969638087E-2</v>
      </c>
      <c r="I27" s="1651">
        <v>1.041938004688721E-2</v>
      </c>
      <c r="J27" s="1651">
        <v>4.2500000000000003E-2</v>
      </c>
      <c r="K27" s="1651">
        <v>2.143163309044149E-2</v>
      </c>
      <c r="L27" s="1651">
        <v>9.2928166527274422E-3</v>
      </c>
      <c r="M27" s="1651">
        <v>1.7454291573940742E-2</v>
      </c>
      <c r="N27" s="1651">
        <v>3.6104341547071039E-2</v>
      </c>
      <c r="O27" s="1850">
        <v>2.1621621621621623E-2</v>
      </c>
    </row>
    <row r="28" spans="1:15" x14ac:dyDescent="0.25">
      <c r="A28" s="3765"/>
      <c r="B28" s="1649" t="s">
        <v>1042</v>
      </c>
      <c r="C28" s="1649" t="s">
        <v>151</v>
      </c>
      <c r="D28" s="1649">
        <v>5</v>
      </c>
      <c r="E28" s="1649">
        <v>10</v>
      </c>
      <c r="F28" s="1649">
        <v>5</v>
      </c>
      <c r="G28" s="1649">
        <v>5</v>
      </c>
      <c r="H28" s="1649">
        <v>5</v>
      </c>
      <c r="I28" s="1649">
        <v>10</v>
      </c>
      <c r="J28" s="1649">
        <v>10</v>
      </c>
      <c r="K28" s="1649">
        <v>10</v>
      </c>
      <c r="L28" s="1649">
        <v>10</v>
      </c>
      <c r="M28" s="1649">
        <v>10</v>
      </c>
      <c r="N28" s="1649">
        <v>5</v>
      </c>
      <c r="O28" s="1849">
        <v>5</v>
      </c>
    </row>
    <row r="29" spans="1:15" x14ac:dyDescent="0.25">
      <c r="A29" s="3765"/>
      <c r="B29" s="1649"/>
      <c r="C29" s="1649" t="s">
        <v>150</v>
      </c>
      <c r="D29" s="1651">
        <v>5.1094890510948905E-2</v>
      </c>
      <c r="E29" s="1651">
        <v>4.6672429501684175E-2</v>
      </c>
      <c r="F29" s="1651">
        <v>3.7037037037037035E-2</v>
      </c>
      <c r="G29" s="1651">
        <v>2.7027027027027029E-2</v>
      </c>
      <c r="H29" s="1651">
        <v>1.9431624969638087E-2</v>
      </c>
      <c r="I29" s="1651">
        <v>5.600416775201876E-2</v>
      </c>
      <c r="J29" s="1651">
        <v>3.7499999999999999E-2</v>
      </c>
      <c r="K29" s="1651">
        <v>5.2721817402486069E-2</v>
      </c>
      <c r="L29" s="1651">
        <v>4.1817674937273494E-2</v>
      </c>
      <c r="M29" s="1651">
        <v>4.7999301828337039E-2</v>
      </c>
      <c r="N29" s="1651">
        <v>3.2719559527033128E-2</v>
      </c>
      <c r="O29" s="1850">
        <v>3.783783783783784E-2</v>
      </c>
    </row>
    <row r="30" spans="1:15" ht="15" customHeight="1" x14ac:dyDescent="0.25">
      <c r="A30" s="3766" t="s">
        <v>1188</v>
      </c>
      <c r="B30" s="194"/>
      <c r="C30" s="1653" t="s">
        <v>151</v>
      </c>
      <c r="D30" s="1662">
        <v>645</v>
      </c>
      <c r="E30" s="1662">
        <v>765</v>
      </c>
      <c r="F30" s="1662">
        <v>620</v>
      </c>
      <c r="G30" s="1662">
        <v>730</v>
      </c>
      <c r="H30" s="1662">
        <v>760</v>
      </c>
      <c r="I30" s="1662">
        <v>715</v>
      </c>
      <c r="J30" s="1662">
        <v>800</v>
      </c>
      <c r="K30" s="1662">
        <v>860</v>
      </c>
      <c r="L30" s="1662">
        <v>755</v>
      </c>
      <c r="M30" s="1662">
        <v>810</v>
      </c>
      <c r="N30" s="1662">
        <v>790</v>
      </c>
      <c r="O30" s="1860">
        <v>825</v>
      </c>
    </row>
    <row r="31" spans="1:15" x14ac:dyDescent="0.25">
      <c r="A31" s="3766"/>
      <c r="B31" s="194"/>
      <c r="C31" s="1653"/>
      <c r="D31" s="1655"/>
      <c r="E31" s="1655"/>
      <c r="F31" s="1655"/>
      <c r="G31" s="1655"/>
      <c r="H31" s="1655"/>
      <c r="I31" s="1655"/>
      <c r="J31" s="1655"/>
      <c r="K31" s="1655"/>
      <c r="L31" s="1655"/>
      <c r="M31" s="1655"/>
      <c r="N31" s="1655"/>
    </row>
    <row r="32" spans="1:15" x14ac:dyDescent="0.25">
      <c r="A32" s="1652"/>
      <c r="B32" s="194"/>
      <c r="C32" s="1653"/>
      <c r="D32" s="1655"/>
      <c r="E32" s="1655"/>
      <c r="F32" s="1655"/>
      <c r="G32" s="1655"/>
      <c r="H32" s="1655"/>
      <c r="I32" s="1655"/>
      <c r="J32" s="1655"/>
      <c r="K32" s="1655"/>
      <c r="L32" s="1655"/>
      <c r="M32" s="1655"/>
      <c r="N32" s="1655"/>
    </row>
    <row r="33" spans="1:2" x14ac:dyDescent="0.25">
      <c r="A33" s="1636" t="s">
        <v>1131</v>
      </c>
    </row>
    <row r="34" spans="1:2" x14ac:dyDescent="0.25">
      <c r="A34" s="1064" t="s">
        <v>1000</v>
      </c>
    </row>
    <row r="35" spans="1:2" x14ac:dyDescent="0.25">
      <c r="A35" s="447" t="s">
        <v>1001</v>
      </c>
    </row>
    <row r="36" spans="1:2"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8EF5FCC3-421A-4CB1-BB83-B4CA3DC35FF5}"/>
    <hyperlink ref="A36" location="Index!A1" display="Back to index" xr:uid="{536B9897-6670-41CE-A856-6CFC0EEA856F}"/>
    <hyperlink ref="A37" location="Index!A1" display="Back to index" xr:uid="{0568D267-6D5F-4B44-B6E5-6F23DAA90A1A}"/>
  </hyperlink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759A-7F19-4244-B317-1EEFE95F968E}">
  <dimension ref="A1:O38"/>
  <sheetViews>
    <sheetView showGridLines="0" zoomScaleNormal="100" workbookViewId="0">
      <selection activeCell="A40" sqref="A40"/>
    </sheetView>
  </sheetViews>
  <sheetFormatPr defaultColWidth="12.140625" defaultRowHeight="15" x14ac:dyDescent="0.25"/>
  <cols>
    <col min="1" max="1" width="31.85546875" style="35" customWidth="1"/>
    <col min="2" max="2" width="10.85546875" style="23" customWidth="1"/>
    <col min="3" max="3" width="4.85546875" style="23" customWidth="1"/>
    <col min="4" max="15" width="10.85546875" style="23" customWidth="1"/>
    <col min="16" max="16384" width="12.140625" style="23"/>
  </cols>
  <sheetData>
    <row r="1" spans="1:15" x14ac:dyDescent="0.25">
      <c r="A1" s="1638" t="s">
        <v>1189</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100</v>
      </c>
      <c r="E4" s="1656">
        <v>85</v>
      </c>
      <c r="F4" s="1656">
        <v>85</v>
      </c>
      <c r="G4" s="1656">
        <v>85</v>
      </c>
      <c r="H4" s="1656">
        <v>95</v>
      </c>
      <c r="I4" s="1656">
        <v>90</v>
      </c>
      <c r="J4" s="1656">
        <v>95</v>
      </c>
      <c r="K4" s="1656">
        <v>100</v>
      </c>
      <c r="L4" s="1656">
        <v>110</v>
      </c>
      <c r="M4" s="1656">
        <v>90</v>
      </c>
      <c r="N4" s="1656">
        <v>90</v>
      </c>
      <c r="O4" s="1844">
        <v>90</v>
      </c>
    </row>
    <row r="5" spans="1:15" x14ac:dyDescent="0.25">
      <c r="A5" s="3763"/>
      <c r="B5" s="1642"/>
      <c r="C5" s="400" t="s">
        <v>150</v>
      </c>
      <c r="D5" s="509">
        <v>0.8</v>
      </c>
      <c r="E5" s="509">
        <v>0.85643564356435642</v>
      </c>
      <c r="F5" s="509">
        <v>0.81132075471698117</v>
      </c>
      <c r="G5" s="509">
        <v>0.82075471698113212</v>
      </c>
      <c r="H5" s="509">
        <v>0.87128357136441215</v>
      </c>
      <c r="I5" s="509">
        <v>0.90909090909090906</v>
      </c>
      <c r="J5" s="509">
        <v>0.86046511627906974</v>
      </c>
      <c r="K5" s="509">
        <v>0.85232067510548526</v>
      </c>
      <c r="L5" s="509">
        <v>0.91489361702127658</v>
      </c>
      <c r="M5" s="509">
        <v>0.83647858086431404</v>
      </c>
      <c r="N5" s="509">
        <v>0.92708333333333337</v>
      </c>
      <c r="O5" s="1845">
        <v>0.8666666666666667</v>
      </c>
    </row>
    <row r="6" spans="1:15" x14ac:dyDescent="0.25">
      <c r="A6" s="3763"/>
      <c r="B6" s="1642" t="s">
        <v>1019</v>
      </c>
      <c r="C6" s="400" t="s">
        <v>151</v>
      </c>
      <c r="D6" s="1656">
        <v>25</v>
      </c>
      <c r="E6" s="1656">
        <v>15</v>
      </c>
      <c r="F6" s="1656">
        <v>20</v>
      </c>
      <c r="G6" s="1656">
        <v>20</v>
      </c>
      <c r="H6" s="1656">
        <v>15</v>
      </c>
      <c r="I6" s="1656">
        <v>10</v>
      </c>
      <c r="J6" s="1656">
        <v>15</v>
      </c>
      <c r="K6" s="1656">
        <v>20</v>
      </c>
      <c r="L6" s="1656">
        <v>10</v>
      </c>
      <c r="M6" s="1656">
        <v>15</v>
      </c>
      <c r="N6" s="1656">
        <v>5</v>
      </c>
      <c r="O6" s="1844">
        <v>15</v>
      </c>
    </row>
    <row r="7" spans="1:15" x14ac:dyDescent="0.25">
      <c r="A7" s="3763"/>
      <c r="B7" s="1642"/>
      <c r="C7" s="400" t="s">
        <v>150</v>
      </c>
      <c r="D7" s="509">
        <v>0.2</v>
      </c>
      <c r="E7" s="509">
        <v>0.14356435643564355</v>
      </c>
      <c r="F7" s="509">
        <v>0.18867924528301888</v>
      </c>
      <c r="G7" s="509">
        <v>0.17924528301886791</v>
      </c>
      <c r="H7" s="509">
        <v>0.12871642863558788</v>
      </c>
      <c r="I7" s="509">
        <v>9.0909090909090912E-2</v>
      </c>
      <c r="J7" s="509">
        <v>0.13953488372093023</v>
      </c>
      <c r="K7" s="509">
        <v>0.14767932489451477</v>
      </c>
      <c r="L7" s="509">
        <v>8.5106382978723402E-2</v>
      </c>
      <c r="M7" s="509">
        <v>0.16352141913568599</v>
      </c>
      <c r="N7" s="509">
        <v>7.2916666666666671E-2</v>
      </c>
      <c r="O7" s="1845">
        <v>0.13333333333333333</v>
      </c>
    </row>
    <row r="8" spans="1:15" x14ac:dyDescent="0.25">
      <c r="A8" s="3764" t="s">
        <v>1061</v>
      </c>
      <c r="B8" s="1644" t="s">
        <v>318</v>
      </c>
      <c r="C8" s="1644" t="s">
        <v>151</v>
      </c>
      <c r="D8" s="1644">
        <v>60</v>
      </c>
      <c r="E8" s="1644">
        <v>40</v>
      </c>
      <c r="F8" s="1644">
        <v>55</v>
      </c>
      <c r="G8" s="1644">
        <v>45</v>
      </c>
      <c r="H8" s="1644">
        <v>35</v>
      </c>
      <c r="I8" s="1644">
        <v>45</v>
      </c>
      <c r="J8" s="1644">
        <v>45</v>
      </c>
      <c r="K8" s="1644">
        <v>55</v>
      </c>
      <c r="L8" s="1644">
        <v>55</v>
      </c>
      <c r="M8" s="1644">
        <v>45</v>
      </c>
      <c r="N8" s="1644">
        <v>35</v>
      </c>
      <c r="O8" s="1846">
        <v>40</v>
      </c>
    </row>
    <row r="9" spans="1:15" x14ac:dyDescent="0.25">
      <c r="A9" s="3764"/>
      <c r="B9" s="1644"/>
      <c r="C9" s="1644" t="s">
        <v>150</v>
      </c>
      <c r="D9" s="1646">
        <v>0.47199999999999998</v>
      </c>
      <c r="E9" s="1646">
        <v>0.39603960396039606</v>
      </c>
      <c r="F9" s="1646">
        <v>0.53773584905660377</v>
      </c>
      <c r="G9" s="1646">
        <v>0.40094339622641512</v>
      </c>
      <c r="H9" s="1646">
        <v>0.303871373394413</v>
      </c>
      <c r="I9" s="1646">
        <v>0.43939393939393939</v>
      </c>
      <c r="J9" s="1646">
        <v>0.42325581395348838</v>
      </c>
      <c r="K9" s="1646">
        <v>0.47257383966244726</v>
      </c>
      <c r="L9" s="1646">
        <v>0.47234042553191491</v>
      </c>
      <c r="M9" s="1646">
        <v>0.425414364640884</v>
      </c>
      <c r="N9" s="1646">
        <v>0.375</v>
      </c>
      <c r="O9" s="1847">
        <v>0.4</v>
      </c>
    </row>
    <row r="10" spans="1:15" x14ac:dyDescent="0.25">
      <c r="A10" s="3764"/>
      <c r="B10" s="1644" t="s">
        <v>1065</v>
      </c>
      <c r="C10" s="1644" t="s">
        <v>151</v>
      </c>
      <c r="D10" s="1644">
        <v>25</v>
      </c>
      <c r="E10" s="1644">
        <v>20</v>
      </c>
      <c r="F10" s="1644">
        <v>20</v>
      </c>
      <c r="G10" s="1644">
        <v>25</v>
      </c>
      <c r="H10" s="1644">
        <v>25</v>
      </c>
      <c r="I10" s="1644">
        <v>25</v>
      </c>
      <c r="J10" s="1644">
        <v>25</v>
      </c>
      <c r="K10" s="1644">
        <v>30</v>
      </c>
      <c r="L10" s="1644">
        <v>20</v>
      </c>
      <c r="M10" s="1644">
        <v>15</v>
      </c>
      <c r="N10" s="1644">
        <v>10</v>
      </c>
      <c r="O10" s="1846">
        <v>10</v>
      </c>
    </row>
    <row r="11" spans="1:15" x14ac:dyDescent="0.25">
      <c r="A11" s="3764"/>
      <c r="B11" s="1644"/>
      <c r="C11" s="1644" t="s">
        <v>150</v>
      </c>
      <c r="D11" s="1646">
        <v>0.20399999999999999</v>
      </c>
      <c r="E11" s="1646">
        <v>0.19801980198019803</v>
      </c>
      <c r="F11" s="1646">
        <v>0.18867924528301888</v>
      </c>
      <c r="G11" s="1646">
        <v>0.22641509433962265</v>
      </c>
      <c r="H11" s="1646">
        <v>0.22904877391538669</v>
      </c>
      <c r="I11" s="1646">
        <v>0.25757575757575757</v>
      </c>
      <c r="J11" s="1646">
        <v>0.20930232558139536</v>
      </c>
      <c r="K11" s="1646">
        <v>0.25738396624472576</v>
      </c>
      <c r="L11" s="1646">
        <v>0.17872340425531916</v>
      </c>
      <c r="M11" s="1646">
        <v>0.15555343875023814</v>
      </c>
      <c r="N11" s="1646">
        <v>0.11458333333333333</v>
      </c>
      <c r="O11" s="1847">
        <v>8.5714285714285715E-2</v>
      </c>
    </row>
    <row r="12" spans="1:15" x14ac:dyDescent="0.25">
      <c r="A12" s="3764"/>
      <c r="B12" s="1644" t="s">
        <v>1066</v>
      </c>
      <c r="C12" s="1644" t="s">
        <v>151</v>
      </c>
      <c r="D12" s="1644">
        <v>40</v>
      </c>
      <c r="E12" s="1644">
        <v>40</v>
      </c>
      <c r="F12" s="1644">
        <v>30</v>
      </c>
      <c r="G12" s="1644">
        <v>40</v>
      </c>
      <c r="H12" s="1644">
        <v>50</v>
      </c>
      <c r="I12" s="1644">
        <v>30</v>
      </c>
      <c r="J12" s="1644">
        <v>40</v>
      </c>
      <c r="K12" s="1644">
        <v>30</v>
      </c>
      <c r="L12" s="1644">
        <v>40</v>
      </c>
      <c r="M12" s="1644">
        <v>45</v>
      </c>
      <c r="N12" s="1644">
        <v>50</v>
      </c>
      <c r="O12" s="1846">
        <v>55</v>
      </c>
    </row>
    <row r="13" spans="1:15" x14ac:dyDescent="0.25">
      <c r="A13" s="3764"/>
      <c r="B13" s="1644"/>
      <c r="C13" s="1644" t="s">
        <v>150</v>
      </c>
      <c r="D13" s="1646">
        <v>0.32400000000000001</v>
      </c>
      <c r="E13" s="1646">
        <v>0.40594059405940597</v>
      </c>
      <c r="F13" s="1646">
        <v>0.27358490566037735</v>
      </c>
      <c r="G13" s="1646">
        <v>0.37264150943396224</v>
      </c>
      <c r="H13" s="1646">
        <v>0.4670798526902003</v>
      </c>
      <c r="I13" s="1646">
        <v>0.30303030303030304</v>
      </c>
      <c r="J13" s="1646">
        <v>0.36744186046511629</v>
      </c>
      <c r="K13" s="1646">
        <v>0.27004219409282698</v>
      </c>
      <c r="L13" s="1646">
        <v>0.34893617021276596</v>
      </c>
      <c r="M13" s="1646">
        <v>0.41903219660887786</v>
      </c>
      <c r="N13" s="1646">
        <v>0.51041666666666663</v>
      </c>
      <c r="O13" s="1847">
        <v>0.51428571428571423</v>
      </c>
    </row>
    <row r="14" spans="1:15" x14ac:dyDescent="0.25">
      <c r="A14" s="3763" t="s">
        <v>1062</v>
      </c>
      <c r="B14" s="1642" t="s">
        <v>441</v>
      </c>
      <c r="C14" s="400" t="s">
        <v>151</v>
      </c>
      <c r="D14" s="1656">
        <v>30</v>
      </c>
      <c r="E14" s="1656">
        <v>30</v>
      </c>
      <c r="F14" s="1656">
        <v>30</v>
      </c>
      <c r="G14" s="1656">
        <v>35</v>
      </c>
      <c r="H14" s="1656">
        <v>30</v>
      </c>
      <c r="I14" s="1656">
        <v>35</v>
      </c>
      <c r="J14" s="1656">
        <v>30</v>
      </c>
      <c r="K14" s="1656">
        <v>35</v>
      </c>
      <c r="L14" s="1656">
        <v>35</v>
      </c>
      <c r="M14" s="1656">
        <v>20</v>
      </c>
      <c r="N14" s="1656">
        <v>25</v>
      </c>
      <c r="O14" s="1844">
        <v>25</v>
      </c>
    </row>
    <row r="15" spans="1:15" x14ac:dyDescent="0.25">
      <c r="A15" s="3763"/>
      <c r="B15" s="1642"/>
      <c r="C15" s="400" t="s">
        <v>150</v>
      </c>
      <c r="D15" s="509">
        <v>0.23200000000000001</v>
      </c>
      <c r="E15" s="509">
        <v>0.2722772277227723</v>
      </c>
      <c r="F15" s="509">
        <v>0.26415094339622641</v>
      </c>
      <c r="G15" s="509">
        <v>0.31603773584905659</v>
      </c>
      <c r="H15" s="509">
        <v>0.28743375550166173</v>
      </c>
      <c r="I15" s="509">
        <v>0.35353535353535354</v>
      </c>
      <c r="J15" s="509">
        <v>0.29767441860465116</v>
      </c>
      <c r="K15" s="509">
        <v>0.27426160337552741</v>
      </c>
      <c r="L15" s="509">
        <v>0.2978723404255319</v>
      </c>
      <c r="M15" s="509">
        <v>0.19182864691451218</v>
      </c>
      <c r="N15" s="509">
        <v>0.26041666666666669</v>
      </c>
      <c r="O15" s="1845">
        <v>0.25714285714285712</v>
      </c>
    </row>
    <row r="16" spans="1:15" x14ac:dyDescent="0.25">
      <c r="A16" s="3763"/>
      <c r="B16" s="1642" t="s">
        <v>440</v>
      </c>
      <c r="C16" s="400" t="s">
        <v>151</v>
      </c>
      <c r="D16" s="1656">
        <v>95</v>
      </c>
      <c r="E16" s="1656">
        <v>75</v>
      </c>
      <c r="F16" s="1656">
        <v>80</v>
      </c>
      <c r="G16" s="1656">
        <v>75</v>
      </c>
      <c r="H16" s="1656">
        <v>80</v>
      </c>
      <c r="I16" s="1656">
        <v>65</v>
      </c>
      <c r="J16" s="1656">
        <v>75</v>
      </c>
      <c r="K16" s="1656">
        <v>85</v>
      </c>
      <c r="L16" s="1656">
        <v>85</v>
      </c>
      <c r="M16" s="1656">
        <v>85</v>
      </c>
      <c r="N16" s="1656">
        <v>70</v>
      </c>
      <c r="O16" s="1844">
        <v>80</v>
      </c>
    </row>
    <row r="17" spans="1:15" x14ac:dyDescent="0.25">
      <c r="A17" s="3763"/>
      <c r="B17" s="1642"/>
      <c r="C17" s="400" t="s">
        <v>150</v>
      </c>
      <c r="D17" s="509">
        <v>0.76800000000000002</v>
      </c>
      <c r="E17" s="509">
        <v>0.7277227722772277</v>
      </c>
      <c r="F17" s="509">
        <v>0.73584905660377353</v>
      </c>
      <c r="G17" s="509">
        <v>0.68396226415094341</v>
      </c>
      <c r="H17" s="509">
        <v>0.71256624449833827</v>
      </c>
      <c r="I17" s="509">
        <v>0.64646464646464652</v>
      </c>
      <c r="J17" s="509">
        <v>0.70232558139534884</v>
      </c>
      <c r="K17" s="509">
        <v>0.72573839662447259</v>
      </c>
      <c r="L17" s="509">
        <v>0.7021276595744681</v>
      </c>
      <c r="M17" s="509">
        <v>0.80817135308548782</v>
      </c>
      <c r="N17" s="509">
        <v>0.73958333333333337</v>
      </c>
      <c r="O17" s="1845">
        <v>0.74285714285714288</v>
      </c>
    </row>
    <row r="18" spans="1:15" x14ac:dyDescent="0.25">
      <c r="A18" s="3765" t="s">
        <v>1063</v>
      </c>
      <c r="B18" s="1647" t="s">
        <v>400</v>
      </c>
      <c r="C18" s="1647" t="s">
        <v>151</v>
      </c>
      <c r="D18" s="1647">
        <v>45</v>
      </c>
      <c r="E18" s="1647">
        <v>30</v>
      </c>
      <c r="F18" s="1647">
        <v>40</v>
      </c>
      <c r="G18" s="1647">
        <v>30</v>
      </c>
      <c r="H18" s="1647">
        <v>25</v>
      </c>
      <c r="I18" s="1647">
        <v>35</v>
      </c>
      <c r="J18" s="1647">
        <v>35</v>
      </c>
      <c r="K18" s="1647">
        <v>40</v>
      </c>
      <c r="L18" s="1647">
        <v>45</v>
      </c>
      <c r="M18" s="1647">
        <v>35</v>
      </c>
      <c r="N18" s="1647">
        <v>15</v>
      </c>
      <c r="O18" s="1848">
        <v>25</v>
      </c>
    </row>
    <row r="19" spans="1:15" x14ac:dyDescent="0.25">
      <c r="A19" s="3765"/>
      <c r="B19" s="1647"/>
      <c r="C19" s="1647" t="s">
        <v>150</v>
      </c>
      <c r="D19" s="1646">
        <v>0.83177570093457942</v>
      </c>
      <c r="E19" s="1646">
        <v>0.81333333333333335</v>
      </c>
      <c r="F19" s="1646">
        <v>0.7407407407407407</v>
      </c>
      <c r="G19" s="1646">
        <v>0.76623376623376627</v>
      </c>
      <c r="H19" s="1646">
        <v>0.81149858623939675</v>
      </c>
      <c r="I19" s="1646">
        <v>0.81927710843373491</v>
      </c>
      <c r="J19" s="1646">
        <v>0.797752808988764</v>
      </c>
      <c r="K19" s="1646">
        <v>0.78846153846153844</v>
      </c>
      <c r="L19" s="1646">
        <v>0.8</v>
      </c>
      <c r="M19" s="1646">
        <v>0.81972454500737824</v>
      </c>
      <c r="N19" s="1646">
        <v>0.4838709677419355</v>
      </c>
      <c r="O19" s="1847">
        <v>0.70270270270270274</v>
      </c>
    </row>
    <row r="20" spans="1:15" x14ac:dyDescent="0.25">
      <c r="A20" s="3765"/>
      <c r="B20" s="1647" t="s">
        <v>401</v>
      </c>
      <c r="C20" s="1647" t="s">
        <v>151</v>
      </c>
      <c r="D20" s="1647">
        <v>10</v>
      </c>
      <c r="E20" s="1647">
        <v>5</v>
      </c>
      <c r="F20" s="1647">
        <v>15</v>
      </c>
      <c r="G20" s="1647">
        <v>10</v>
      </c>
      <c r="H20" s="1647">
        <v>5</v>
      </c>
      <c r="I20" s="1647">
        <v>10</v>
      </c>
      <c r="J20" s="1647">
        <v>10</v>
      </c>
      <c r="K20" s="1647">
        <v>10</v>
      </c>
      <c r="L20" s="1647">
        <v>10</v>
      </c>
      <c r="M20" s="1647">
        <v>5</v>
      </c>
      <c r="N20" s="1647">
        <v>15</v>
      </c>
      <c r="O20" s="1848">
        <v>10</v>
      </c>
    </row>
    <row r="21" spans="1:15" x14ac:dyDescent="0.25">
      <c r="A21" s="3765"/>
      <c r="B21" s="1647"/>
      <c r="C21" s="1647" t="s">
        <v>150</v>
      </c>
      <c r="D21" s="1646">
        <v>0.16822429906542055</v>
      </c>
      <c r="E21" s="1646">
        <v>0.18666666666666668</v>
      </c>
      <c r="F21" s="1646">
        <v>0.25925925925925924</v>
      </c>
      <c r="G21" s="1646">
        <v>0.23376623376623376</v>
      </c>
      <c r="H21" s="1646">
        <v>0.18850141376060323</v>
      </c>
      <c r="I21" s="1646">
        <v>0.18072289156626506</v>
      </c>
      <c r="J21" s="1646">
        <v>0.20224719101123595</v>
      </c>
      <c r="K21" s="1646">
        <v>0.21153846153846154</v>
      </c>
      <c r="L21" s="1646">
        <v>0.2</v>
      </c>
      <c r="M21" s="1646">
        <v>0.18027545499262176</v>
      </c>
      <c r="N21" s="1646">
        <v>0.5161290322580645</v>
      </c>
      <c r="O21" s="1847">
        <v>0.29729729729729731</v>
      </c>
    </row>
    <row r="22" spans="1:15" x14ac:dyDescent="0.25">
      <c r="A22" s="3765"/>
      <c r="B22" s="1649" t="s">
        <v>1040</v>
      </c>
      <c r="C22" s="1649" t="s">
        <v>151</v>
      </c>
      <c r="D22" s="1649">
        <v>5</v>
      </c>
      <c r="E22" s="1649">
        <v>5</v>
      </c>
      <c r="F22" s="1649">
        <v>5</v>
      </c>
      <c r="G22" s="1649">
        <v>0</v>
      </c>
      <c r="H22" s="1649">
        <v>5</v>
      </c>
      <c r="I22" s="1649">
        <v>0</v>
      </c>
      <c r="J22" s="1649">
        <v>5</v>
      </c>
      <c r="K22" s="1649">
        <v>5</v>
      </c>
      <c r="L22" s="1649">
        <v>0</v>
      </c>
      <c r="M22" s="1649">
        <v>5</v>
      </c>
      <c r="N22" s="1649">
        <v>10</v>
      </c>
      <c r="O22" s="1849">
        <v>10</v>
      </c>
    </row>
    <row r="23" spans="1:15" x14ac:dyDescent="0.25">
      <c r="A23" s="3765"/>
      <c r="B23" s="1649"/>
      <c r="C23" s="1649" t="s">
        <v>150</v>
      </c>
      <c r="D23" s="1651">
        <v>0.11214953271028037</v>
      </c>
      <c r="E23" s="1651">
        <v>0.10666666666666667</v>
      </c>
      <c r="F23" s="1651">
        <v>0.12962962962962962</v>
      </c>
      <c r="G23" s="1651">
        <v>2.5974025974025976E-2</v>
      </c>
      <c r="H23" s="1651">
        <v>0.14137606032045241</v>
      </c>
      <c r="I23" s="1651">
        <v>3.614457831325301E-2</v>
      </c>
      <c r="J23" s="1651">
        <v>0.1348314606741573</v>
      </c>
      <c r="K23" s="1651">
        <v>5.7692307692307696E-2</v>
      </c>
      <c r="L23" s="1651">
        <v>3.6363636363636362E-2</v>
      </c>
      <c r="M23" s="1651">
        <v>0.15568125922282341</v>
      </c>
      <c r="N23" s="1651">
        <v>0.35483870967741937</v>
      </c>
      <c r="O23" s="1850">
        <v>0.27027027027027029</v>
      </c>
    </row>
    <row r="24" spans="1:15" x14ac:dyDescent="0.25">
      <c r="A24" s="3765"/>
      <c r="B24" s="1649" t="s">
        <v>1039</v>
      </c>
      <c r="C24" s="1649" t="s">
        <v>151</v>
      </c>
      <c r="D24" s="1649">
        <v>0</v>
      </c>
      <c r="E24" s="1649">
        <v>0</v>
      </c>
      <c r="F24" s="1649">
        <v>5</v>
      </c>
      <c r="G24" s="1649">
        <v>0</v>
      </c>
      <c r="H24" s="1649">
        <v>0</v>
      </c>
      <c r="I24" s="1649">
        <v>5</v>
      </c>
      <c r="J24" s="1649">
        <v>0</v>
      </c>
      <c r="K24" s="1649">
        <v>5</v>
      </c>
      <c r="L24" s="1649">
        <v>5</v>
      </c>
      <c r="M24" s="1649">
        <v>0</v>
      </c>
      <c r="N24" s="1649">
        <v>5</v>
      </c>
      <c r="O24" s="1849">
        <v>0</v>
      </c>
    </row>
    <row r="25" spans="1:15" x14ac:dyDescent="0.25">
      <c r="A25" s="3765"/>
      <c r="B25" s="1649"/>
      <c r="C25" s="1649" t="s">
        <v>150</v>
      </c>
      <c r="D25" s="1651">
        <v>3.7383177570093455E-2</v>
      </c>
      <c r="E25" s="1651">
        <v>5.3333333333333337E-2</v>
      </c>
      <c r="F25" s="1651">
        <v>5.5555555555555552E-2</v>
      </c>
      <c r="G25" s="1651">
        <v>2.5974025974025976E-2</v>
      </c>
      <c r="H25" s="1651">
        <v>4.7125353440150806E-2</v>
      </c>
      <c r="I25" s="1651">
        <v>9.6385542168674704E-2</v>
      </c>
      <c r="J25" s="1651">
        <v>4.49438202247191E-2</v>
      </c>
      <c r="K25" s="1651">
        <v>5.7692307692307696E-2</v>
      </c>
      <c r="L25" s="1651">
        <v>7.2727272727272724E-2</v>
      </c>
      <c r="M25" s="1651">
        <v>2.4594195769798328E-2</v>
      </c>
      <c r="N25" s="1651">
        <v>9.6774193548387094E-2</v>
      </c>
      <c r="O25" s="1850">
        <v>2.7027027027027029E-2</v>
      </c>
    </row>
    <row r="26" spans="1:15" x14ac:dyDescent="0.25">
      <c r="A26" s="3765"/>
      <c r="B26" s="1649" t="s">
        <v>1041</v>
      </c>
      <c r="C26" s="1649" t="s">
        <v>151</v>
      </c>
      <c r="D26" s="1649">
        <v>0</v>
      </c>
      <c r="E26" s="1649">
        <v>0</v>
      </c>
      <c r="F26" s="1649">
        <v>0</v>
      </c>
      <c r="G26" s="1649">
        <v>0</v>
      </c>
      <c r="H26" s="1649">
        <v>0</v>
      </c>
      <c r="I26" s="1649">
        <v>0</v>
      </c>
      <c r="J26" s="1649">
        <v>0</v>
      </c>
      <c r="K26" s="1649">
        <v>5</v>
      </c>
      <c r="L26" s="1649">
        <v>0</v>
      </c>
      <c r="M26" s="1649">
        <v>0</v>
      </c>
      <c r="N26" s="1649">
        <v>0</v>
      </c>
      <c r="O26" s="1849">
        <v>0</v>
      </c>
    </row>
    <row r="27" spans="1:15" x14ac:dyDescent="0.25">
      <c r="A27" s="3765"/>
      <c r="B27" s="1649"/>
      <c r="C27" s="1649" t="s">
        <v>150</v>
      </c>
      <c r="D27" s="1651">
        <v>0</v>
      </c>
      <c r="E27" s="1651">
        <v>0</v>
      </c>
      <c r="F27" s="1651">
        <v>1.8518518518518517E-2</v>
      </c>
      <c r="G27" s="1651">
        <v>0</v>
      </c>
      <c r="H27" s="1651">
        <v>0</v>
      </c>
      <c r="I27" s="1651">
        <v>2.4096385542168676E-2</v>
      </c>
      <c r="J27" s="1651">
        <v>0</v>
      </c>
      <c r="K27" s="1651">
        <v>7.6923076923076927E-2</v>
      </c>
      <c r="L27" s="1651">
        <v>3.6363636363636362E-2</v>
      </c>
      <c r="M27" s="1651">
        <v>0</v>
      </c>
      <c r="N27" s="1651">
        <v>3.2258064516129031E-2</v>
      </c>
      <c r="O27" s="1850">
        <v>0</v>
      </c>
    </row>
    <row r="28" spans="1:15" x14ac:dyDescent="0.25">
      <c r="A28" s="3765"/>
      <c r="B28" s="1649" t="s">
        <v>1042</v>
      </c>
      <c r="C28" s="1649" t="s">
        <v>151</v>
      </c>
      <c r="D28" s="1649">
        <v>0</v>
      </c>
      <c r="E28" s="1649">
        <v>0</v>
      </c>
      <c r="F28" s="1649">
        <v>5</v>
      </c>
      <c r="G28" s="1649">
        <v>5</v>
      </c>
      <c r="H28" s="1649">
        <v>0</v>
      </c>
      <c r="I28" s="1649">
        <v>0</v>
      </c>
      <c r="J28" s="1649">
        <v>0</v>
      </c>
      <c r="K28" s="1649">
        <v>0</v>
      </c>
      <c r="L28" s="1649">
        <v>5</v>
      </c>
      <c r="M28" s="1649">
        <v>0</v>
      </c>
      <c r="N28" s="1649">
        <v>0</v>
      </c>
      <c r="O28" s="1849">
        <v>0</v>
      </c>
    </row>
    <row r="29" spans="1:15" x14ac:dyDescent="0.25">
      <c r="A29" s="3765"/>
      <c r="B29" s="1649"/>
      <c r="C29" s="1649" t="s">
        <v>150</v>
      </c>
      <c r="D29" s="1651">
        <v>1.8691588785046728E-2</v>
      </c>
      <c r="E29" s="1651">
        <v>2.6666666666666668E-2</v>
      </c>
      <c r="F29" s="1651">
        <v>5.5555555555555552E-2</v>
      </c>
      <c r="G29" s="1651">
        <v>0.18181818181818182</v>
      </c>
      <c r="H29" s="1651">
        <v>0</v>
      </c>
      <c r="I29" s="1651">
        <v>2.4096385542168676E-2</v>
      </c>
      <c r="J29" s="1651">
        <v>2.247191011235955E-2</v>
      </c>
      <c r="K29" s="1651">
        <v>1.9230769230769232E-2</v>
      </c>
      <c r="L29" s="1651">
        <v>5.4545454545454543E-2</v>
      </c>
      <c r="M29" s="1651">
        <v>0</v>
      </c>
      <c r="N29" s="1651">
        <v>3.2258064516129031E-2</v>
      </c>
      <c r="O29" s="1850">
        <v>0</v>
      </c>
    </row>
    <row r="30" spans="1:15" x14ac:dyDescent="0.25">
      <c r="A30" s="3766" t="s">
        <v>1190</v>
      </c>
      <c r="B30" s="194"/>
      <c r="C30" s="1653" t="s">
        <v>151</v>
      </c>
      <c r="D30" s="1662">
        <v>125</v>
      </c>
      <c r="E30" s="1662">
        <v>100</v>
      </c>
      <c r="F30" s="1662">
        <v>105</v>
      </c>
      <c r="G30" s="1662">
        <v>105</v>
      </c>
      <c r="H30" s="1662">
        <v>110</v>
      </c>
      <c r="I30" s="1662">
        <v>100</v>
      </c>
      <c r="J30" s="1662">
        <v>110</v>
      </c>
      <c r="K30" s="1662">
        <v>120</v>
      </c>
      <c r="L30" s="1662">
        <v>120</v>
      </c>
      <c r="M30" s="1662">
        <v>105</v>
      </c>
      <c r="N30" s="1662">
        <v>95</v>
      </c>
      <c r="O30" s="1860">
        <v>105</v>
      </c>
    </row>
    <row r="31" spans="1:15" x14ac:dyDescent="0.25">
      <c r="A31" s="3766"/>
      <c r="B31" s="194"/>
      <c r="C31" s="1653"/>
      <c r="D31" s="1655"/>
      <c r="E31" s="1655"/>
      <c r="F31" s="1655"/>
      <c r="G31" s="1655"/>
      <c r="H31" s="1655"/>
      <c r="I31" s="1655"/>
      <c r="J31" s="1655"/>
      <c r="K31" s="1655"/>
      <c r="L31" s="1655"/>
      <c r="M31" s="1655"/>
      <c r="N31" s="1655"/>
    </row>
    <row r="32" spans="1:15" x14ac:dyDescent="0.25">
      <c r="A32" s="1652"/>
      <c r="B32" s="194"/>
      <c r="C32" s="1653"/>
      <c r="D32" s="1655"/>
      <c r="E32" s="1655"/>
      <c r="F32" s="1655"/>
      <c r="G32" s="1655"/>
      <c r="H32" s="1655"/>
      <c r="I32" s="1655"/>
      <c r="J32" s="1655"/>
      <c r="K32" s="1655"/>
      <c r="L32" s="1655"/>
      <c r="M32" s="1655"/>
      <c r="N32" s="1655"/>
    </row>
    <row r="33" spans="1:2" x14ac:dyDescent="0.25">
      <c r="A33" s="1636" t="s">
        <v>1131</v>
      </c>
    </row>
    <row r="34" spans="1:2" x14ac:dyDescent="0.25">
      <c r="A34" s="1064" t="s">
        <v>1000</v>
      </c>
    </row>
    <row r="35" spans="1:2" x14ac:dyDescent="0.25">
      <c r="A35" s="447" t="s">
        <v>1001</v>
      </c>
    </row>
    <row r="36" spans="1:2"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BE13CA32-4049-4A31-916A-90DE5B6D800D}"/>
    <hyperlink ref="A36" location="Index!A1" display="Back to index" xr:uid="{BB660F3A-A895-4D9A-90BE-28BA21A5A770}"/>
    <hyperlink ref="A37" location="Index!A1" display="Back to index" xr:uid="{916DDDE6-A9F3-4F67-8ED1-9D252F02FE30}"/>
  </hyperlink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5E89-B9A3-46F4-9174-82CD3633271E}">
  <dimension ref="A1:O38"/>
  <sheetViews>
    <sheetView showGridLines="0" zoomScaleNormal="100" workbookViewId="0">
      <selection activeCell="A41" sqref="A41"/>
    </sheetView>
  </sheetViews>
  <sheetFormatPr defaultColWidth="11.42578125" defaultRowHeight="15" x14ac:dyDescent="0.25"/>
  <cols>
    <col min="1" max="1" width="31.85546875" style="35" customWidth="1"/>
    <col min="2" max="2" width="10.85546875" style="23" customWidth="1"/>
    <col min="3" max="3" width="4.85546875" style="23" customWidth="1"/>
    <col min="4" max="15" width="10.85546875" style="23" customWidth="1"/>
    <col min="16" max="16384" width="11.42578125" style="23"/>
  </cols>
  <sheetData>
    <row r="1" spans="1:15" x14ac:dyDescent="0.25">
      <c r="A1" s="1638" t="s">
        <v>1191</v>
      </c>
    </row>
    <row r="2" spans="1:15" x14ac:dyDescent="0.25">
      <c r="A2" s="1842"/>
    </row>
    <row r="3" spans="1:15" x14ac:dyDescent="0.25">
      <c r="A3" s="1640"/>
      <c r="B3" s="452"/>
      <c r="C3" s="452"/>
      <c r="D3" s="1641" t="s">
        <v>1036</v>
      </c>
      <c r="E3" s="1641" t="s">
        <v>1007</v>
      </c>
      <c r="F3" s="1641" t="s">
        <v>1008</v>
      </c>
      <c r="G3" s="1641" t="s">
        <v>1009</v>
      </c>
      <c r="H3" s="1641" t="s">
        <v>997</v>
      </c>
      <c r="I3" s="1641" t="s">
        <v>998</v>
      </c>
      <c r="J3" s="1641" t="s">
        <v>800</v>
      </c>
      <c r="K3" s="1641" t="s">
        <v>801</v>
      </c>
      <c r="L3" s="1641" t="s">
        <v>802</v>
      </c>
      <c r="M3" s="1641" t="s">
        <v>803</v>
      </c>
      <c r="N3" s="1641" t="s">
        <v>773</v>
      </c>
      <c r="O3" s="1843" t="s">
        <v>774</v>
      </c>
    </row>
    <row r="4" spans="1:15" x14ac:dyDescent="0.25">
      <c r="A4" s="3763" t="s">
        <v>1124</v>
      </c>
      <c r="B4" s="1642" t="s">
        <v>1021</v>
      </c>
      <c r="C4" s="400" t="s">
        <v>151</v>
      </c>
      <c r="D4" s="1656">
        <v>250</v>
      </c>
      <c r="E4" s="1656">
        <v>235</v>
      </c>
      <c r="F4" s="1656">
        <v>245</v>
      </c>
      <c r="G4" s="1656">
        <v>250</v>
      </c>
      <c r="H4" s="1656">
        <v>240</v>
      </c>
      <c r="I4" s="1656">
        <v>260</v>
      </c>
      <c r="J4" s="1656">
        <v>310</v>
      </c>
      <c r="K4" s="1656">
        <v>265</v>
      </c>
      <c r="L4" s="1656">
        <v>325</v>
      </c>
      <c r="M4" s="1656">
        <v>340</v>
      </c>
      <c r="N4" s="1656">
        <v>355</v>
      </c>
      <c r="O4" s="1844">
        <v>405</v>
      </c>
    </row>
    <row r="5" spans="1:15" x14ac:dyDescent="0.25">
      <c r="A5" s="3763"/>
      <c r="B5" s="1642"/>
      <c r="C5" s="400" t="s">
        <v>150</v>
      </c>
      <c r="D5" s="509">
        <v>0.91788321167883213</v>
      </c>
      <c r="E5" s="509">
        <v>0.919921875</v>
      </c>
      <c r="F5" s="509">
        <v>0.94996343481775147</v>
      </c>
      <c r="G5" s="509">
        <v>0.94719173173399718</v>
      </c>
      <c r="H5" s="509">
        <v>0.93968871595330739</v>
      </c>
      <c r="I5" s="509">
        <v>0.94525547445255476</v>
      </c>
      <c r="J5" s="509">
        <v>0.96557120500782467</v>
      </c>
      <c r="K5" s="509">
        <v>0.96363636363636362</v>
      </c>
      <c r="L5" s="509">
        <v>0.95420974889217136</v>
      </c>
      <c r="M5" s="509">
        <v>0.95251396648044695</v>
      </c>
      <c r="N5" s="509">
        <v>0.94526034712950602</v>
      </c>
      <c r="O5" s="1845">
        <v>0.97836538461538458</v>
      </c>
    </row>
    <row r="6" spans="1:15" x14ac:dyDescent="0.25">
      <c r="A6" s="3763"/>
      <c r="B6" s="1642" t="s">
        <v>1019</v>
      </c>
      <c r="C6" s="400" t="s">
        <v>151</v>
      </c>
      <c r="D6" s="1656">
        <v>25</v>
      </c>
      <c r="E6" s="1656">
        <v>20</v>
      </c>
      <c r="F6" s="1656">
        <v>15</v>
      </c>
      <c r="G6" s="1656">
        <v>15</v>
      </c>
      <c r="H6" s="1656">
        <v>15</v>
      </c>
      <c r="I6" s="1656">
        <v>15</v>
      </c>
      <c r="J6" s="1656">
        <v>10</v>
      </c>
      <c r="K6" s="1656">
        <v>10</v>
      </c>
      <c r="L6" s="1656">
        <v>15</v>
      </c>
      <c r="M6" s="1656">
        <v>15</v>
      </c>
      <c r="N6" s="1656">
        <v>20</v>
      </c>
      <c r="O6" s="1844">
        <v>10</v>
      </c>
    </row>
    <row r="7" spans="1:15" x14ac:dyDescent="0.25">
      <c r="A7" s="3763"/>
      <c r="B7" s="1642"/>
      <c r="C7" s="400" t="s">
        <v>150</v>
      </c>
      <c r="D7" s="509">
        <v>8.211678832116788E-2</v>
      </c>
      <c r="E7" s="509">
        <v>8.0078125E-2</v>
      </c>
      <c r="F7" s="509">
        <v>5.0036565182248569E-2</v>
      </c>
      <c r="G7" s="509">
        <v>5.2808268266002788E-2</v>
      </c>
      <c r="H7" s="509">
        <v>6.0311284046692608E-2</v>
      </c>
      <c r="I7" s="509">
        <v>5.4744525547445258E-2</v>
      </c>
      <c r="J7" s="509">
        <v>3.4428794992175271E-2</v>
      </c>
      <c r="K7" s="509">
        <v>3.6363636363636362E-2</v>
      </c>
      <c r="L7" s="509">
        <v>4.5790251107828653E-2</v>
      </c>
      <c r="M7" s="509">
        <v>4.7486033519553071E-2</v>
      </c>
      <c r="N7" s="509">
        <v>5.4739652870493989E-2</v>
      </c>
      <c r="O7" s="1845">
        <v>2.1634615384615384E-2</v>
      </c>
    </row>
    <row r="8" spans="1:15" x14ac:dyDescent="0.25">
      <c r="A8" s="3764" t="s">
        <v>1061</v>
      </c>
      <c r="B8" s="1644" t="s">
        <v>318</v>
      </c>
      <c r="C8" s="1644" t="s">
        <v>151</v>
      </c>
      <c r="D8" s="1644">
        <v>95</v>
      </c>
      <c r="E8" s="1644">
        <v>80</v>
      </c>
      <c r="F8" s="1644">
        <v>90</v>
      </c>
      <c r="G8" s="1644">
        <v>95</v>
      </c>
      <c r="H8" s="1644">
        <v>90</v>
      </c>
      <c r="I8" s="1644">
        <v>100</v>
      </c>
      <c r="J8" s="1644">
        <v>120</v>
      </c>
      <c r="K8" s="1644">
        <v>120</v>
      </c>
      <c r="L8" s="1644">
        <v>130</v>
      </c>
      <c r="M8" s="1644">
        <v>185</v>
      </c>
      <c r="N8" s="1644">
        <v>155</v>
      </c>
      <c r="O8" s="1846">
        <v>180</v>
      </c>
    </row>
    <row r="9" spans="1:15" x14ac:dyDescent="0.25">
      <c r="A9" s="3764"/>
      <c r="B9" s="1644"/>
      <c r="C9" s="1644" t="s">
        <v>150</v>
      </c>
      <c r="D9" s="1646">
        <v>0.34671532846715331</v>
      </c>
      <c r="E9" s="1646">
        <v>0.3125</v>
      </c>
      <c r="F9" s="1646">
        <v>0.35087179092413684</v>
      </c>
      <c r="G9" s="1646">
        <v>0.36513145486779069</v>
      </c>
      <c r="H9" s="1646">
        <v>0.34241245136186771</v>
      </c>
      <c r="I9" s="1646">
        <v>0.36861313868613138</v>
      </c>
      <c r="J9" s="1646">
        <v>0.37402190923317685</v>
      </c>
      <c r="K9" s="1646">
        <v>0.43818181818181817</v>
      </c>
      <c r="L9" s="1646">
        <v>0.38847858197932056</v>
      </c>
      <c r="M9" s="1646">
        <v>0.51815642458100564</v>
      </c>
      <c r="N9" s="1646">
        <v>0.41255006675567424</v>
      </c>
      <c r="O9" s="1847">
        <v>0.43269230769230771</v>
      </c>
    </row>
    <row r="10" spans="1:15" x14ac:dyDescent="0.25">
      <c r="A10" s="3764"/>
      <c r="B10" s="1644" t="s">
        <v>1065</v>
      </c>
      <c r="C10" s="1644" t="s">
        <v>151</v>
      </c>
      <c r="D10" s="1644">
        <v>35</v>
      </c>
      <c r="E10" s="1644">
        <v>30</v>
      </c>
      <c r="F10" s="1644">
        <v>40</v>
      </c>
      <c r="G10" s="1644">
        <v>35</v>
      </c>
      <c r="H10" s="1644">
        <v>40</v>
      </c>
      <c r="I10" s="1644">
        <v>40</v>
      </c>
      <c r="J10" s="1644">
        <v>45</v>
      </c>
      <c r="K10" s="1644">
        <v>25</v>
      </c>
      <c r="L10" s="1644">
        <v>50</v>
      </c>
      <c r="M10" s="1644">
        <v>35</v>
      </c>
      <c r="N10" s="1644">
        <v>50</v>
      </c>
      <c r="O10" s="1846">
        <v>60</v>
      </c>
    </row>
    <row r="11" spans="1:15" x14ac:dyDescent="0.25">
      <c r="A11" s="3764"/>
      <c r="B11" s="1644"/>
      <c r="C11" s="1644" t="s">
        <v>150</v>
      </c>
      <c r="D11" s="1646">
        <v>0.13503649635036497</v>
      </c>
      <c r="E11" s="1646">
        <v>0.109375</v>
      </c>
      <c r="F11" s="1646">
        <v>0.15907778761402563</v>
      </c>
      <c r="G11" s="1646">
        <v>0.13009694089245974</v>
      </c>
      <c r="H11" s="1646">
        <v>0.15953307392996108</v>
      </c>
      <c r="I11" s="1646">
        <v>0.145985401459854</v>
      </c>
      <c r="J11" s="1646">
        <v>0.14084507042253522</v>
      </c>
      <c r="K11" s="1646">
        <v>9.636363636363636E-2</v>
      </c>
      <c r="L11" s="1646">
        <v>0.14180206794682423</v>
      </c>
      <c r="M11" s="1646">
        <v>0.10195530726256984</v>
      </c>
      <c r="N11" s="1646">
        <v>0.13751668891855809</v>
      </c>
      <c r="O11" s="1847">
        <v>0.14423076923076922</v>
      </c>
    </row>
    <row r="12" spans="1:15" x14ac:dyDescent="0.25">
      <c r="A12" s="3764"/>
      <c r="B12" s="1644" t="s">
        <v>1066</v>
      </c>
      <c r="C12" s="1644" t="s">
        <v>151</v>
      </c>
      <c r="D12" s="1644">
        <v>140</v>
      </c>
      <c r="E12" s="1644">
        <v>150</v>
      </c>
      <c r="F12" s="1644">
        <v>125</v>
      </c>
      <c r="G12" s="1644">
        <v>135</v>
      </c>
      <c r="H12" s="1644">
        <v>130</v>
      </c>
      <c r="I12" s="1644">
        <v>135</v>
      </c>
      <c r="J12" s="1644">
        <v>155</v>
      </c>
      <c r="K12" s="1644">
        <v>130</v>
      </c>
      <c r="L12" s="1644">
        <v>160</v>
      </c>
      <c r="M12" s="1644">
        <v>135</v>
      </c>
      <c r="N12" s="1644">
        <v>170</v>
      </c>
      <c r="O12" s="1846">
        <v>175</v>
      </c>
    </row>
    <row r="13" spans="1:15" x14ac:dyDescent="0.25">
      <c r="A13" s="3764"/>
      <c r="B13" s="1644"/>
      <c r="C13" s="1644" t="s">
        <v>150</v>
      </c>
      <c r="D13" s="1646">
        <v>0.51824817518248179</v>
      </c>
      <c r="E13" s="1646">
        <v>0.578125</v>
      </c>
      <c r="F13" s="1646">
        <v>0.49005042146183747</v>
      </c>
      <c r="G13" s="1646">
        <v>0.50477160423974954</v>
      </c>
      <c r="H13" s="1646">
        <v>0.49805447470817121</v>
      </c>
      <c r="I13" s="1646">
        <v>0.48540145985401462</v>
      </c>
      <c r="J13" s="1646">
        <v>0.48513302034428796</v>
      </c>
      <c r="K13" s="1646">
        <v>0.46545454545454545</v>
      </c>
      <c r="L13" s="1646">
        <v>0.46971935007385524</v>
      </c>
      <c r="M13" s="1646">
        <v>0.37988826815642457</v>
      </c>
      <c r="N13" s="1646">
        <v>0.4499332443257677</v>
      </c>
      <c r="O13" s="1847">
        <v>0.42307692307692307</v>
      </c>
    </row>
    <row r="14" spans="1:15" x14ac:dyDescent="0.25">
      <c r="A14" s="3763" t="s">
        <v>1062</v>
      </c>
      <c r="B14" s="1642" t="s">
        <v>441</v>
      </c>
      <c r="C14" s="400" t="s">
        <v>151</v>
      </c>
      <c r="D14" s="1656">
        <v>80</v>
      </c>
      <c r="E14" s="1656">
        <v>80</v>
      </c>
      <c r="F14" s="1656">
        <v>65</v>
      </c>
      <c r="G14" s="1656">
        <v>80</v>
      </c>
      <c r="H14" s="1656">
        <v>75</v>
      </c>
      <c r="I14" s="1656">
        <v>85</v>
      </c>
      <c r="J14" s="1656">
        <v>100</v>
      </c>
      <c r="K14" s="1656">
        <v>105</v>
      </c>
      <c r="L14" s="1656">
        <v>120</v>
      </c>
      <c r="M14" s="1656">
        <v>120</v>
      </c>
      <c r="N14" s="1656">
        <v>130</v>
      </c>
      <c r="O14" s="1844">
        <v>140</v>
      </c>
    </row>
    <row r="15" spans="1:15" x14ac:dyDescent="0.25">
      <c r="A15" s="3763"/>
      <c r="B15" s="1642"/>
      <c r="C15" s="400" t="s">
        <v>150</v>
      </c>
      <c r="D15" s="509">
        <v>0.29197080291970801</v>
      </c>
      <c r="E15" s="509">
        <v>0.30859375</v>
      </c>
      <c r="F15" s="509">
        <v>0.25915091797852274</v>
      </c>
      <c r="G15" s="509">
        <v>0.30613707517634187</v>
      </c>
      <c r="H15" s="509">
        <v>0.29182879377431908</v>
      </c>
      <c r="I15" s="509">
        <v>0.30839416058394159</v>
      </c>
      <c r="J15" s="509">
        <v>0.31611893583724571</v>
      </c>
      <c r="K15" s="509">
        <v>0.38363636363636361</v>
      </c>
      <c r="L15" s="509">
        <v>0.35302806499261447</v>
      </c>
      <c r="M15" s="509">
        <v>0.32960893854748602</v>
      </c>
      <c r="N15" s="509">
        <v>0.34045393858477968</v>
      </c>
      <c r="O15" s="1845">
        <v>0.33173076923076922</v>
      </c>
    </row>
    <row r="16" spans="1:15" x14ac:dyDescent="0.25">
      <c r="A16" s="3763"/>
      <c r="B16" s="1642" t="s">
        <v>440</v>
      </c>
      <c r="C16" s="400" t="s">
        <v>151</v>
      </c>
      <c r="D16" s="1656">
        <v>195</v>
      </c>
      <c r="E16" s="1656">
        <v>175</v>
      </c>
      <c r="F16" s="1656">
        <v>190</v>
      </c>
      <c r="G16" s="1656">
        <v>185</v>
      </c>
      <c r="H16" s="1656">
        <v>180</v>
      </c>
      <c r="I16" s="1656">
        <v>190</v>
      </c>
      <c r="J16" s="1656">
        <v>220</v>
      </c>
      <c r="K16" s="1656">
        <v>170</v>
      </c>
      <c r="L16" s="1656">
        <v>220</v>
      </c>
      <c r="M16" s="1656">
        <v>240</v>
      </c>
      <c r="N16" s="1656">
        <v>245</v>
      </c>
      <c r="O16" s="1844">
        <v>280</v>
      </c>
    </row>
    <row r="17" spans="1:15" x14ac:dyDescent="0.25">
      <c r="A17" s="3763"/>
      <c r="B17" s="1642"/>
      <c r="C17" s="400" t="s">
        <v>150</v>
      </c>
      <c r="D17" s="509">
        <v>0.70802919708029199</v>
      </c>
      <c r="E17" s="509">
        <v>0.69140625</v>
      </c>
      <c r="F17" s="509">
        <v>0.74084908202147715</v>
      </c>
      <c r="G17" s="509">
        <v>0.69386292482365808</v>
      </c>
      <c r="H17" s="509">
        <v>0.70817120622568097</v>
      </c>
      <c r="I17" s="509">
        <v>0.69160583941605835</v>
      </c>
      <c r="J17" s="509">
        <v>0.68388106416275429</v>
      </c>
      <c r="K17" s="509">
        <v>0.61636363636363634</v>
      </c>
      <c r="L17" s="509">
        <v>0.64697193500738548</v>
      </c>
      <c r="M17" s="509">
        <v>0.67039106145251393</v>
      </c>
      <c r="N17" s="509">
        <v>0.65954606141522032</v>
      </c>
      <c r="O17" s="1845">
        <v>0.66826923076923073</v>
      </c>
    </row>
    <row r="18" spans="1:15" x14ac:dyDescent="0.25">
      <c r="A18" s="3765" t="s">
        <v>1063</v>
      </c>
      <c r="B18" s="1647" t="s">
        <v>400</v>
      </c>
      <c r="C18" s="1647" t="s">
        <v>151</v>
      </c>
      <c r="D18" s="1647">
        <v>40</v>
      </c>
      <c r="E18" s="1647">
        <v>35</v>
      </c>
      <c r="F18" s="1647">
        <v>50</v>
      </c>
      <c r="G18" s="1647">
        <v>50</v>
      </c>
      <c r="H18" s="1647">
        <v>40</v>
      </c>
      <c r="I18" s="1647">
        <v>55</v>
      </c>
      <c r="J18" s="1647">
        <v>70</v>
      </c>
      <c r="K18" s="1647">
        <v>65</v>
      </c>
      <c r="L18" s="1647">
        <v>75</v>
      </c>
      <c r="M18" s="1647">
        <v>100</v>
      </c>
      <c r="N18" s="1647">
        <v>105</v>
      </c>
      <c r="O18" s="1848">
        <v>100</v>
      </c>
    </row>
    <row r="19" spans="1:15" x14ac:dyDescent="0.25">
      <c r="A19" s="3765"/>
      <c r="B19" s="1647"/>
      <c r="C19" s="1647" t="s">
        <v>150</v>
      </c>
      <c r="D19" s="1646">
        <v>0.75</v>
      </c>
      <c r="E19" s="1646">
        <v>0.63809523809523805</v>
      </c>
      <c r="F19" s="1646">
        <v>0.68562055768179331</v>
      </c>
      <c r="G19" s="1646">
        <v>0.82200647249190939</v>
      </c>
      <c r="H19" s="1646">
        <v>0.78</v>
      </c>
      <c r="I19" s="1646">
        <v>0.72258064516129028</v>
      </c>
      <c r="J19" s="1646">
        <v>0.71282051282051284</v>
      </c>
      <c r="K19" s="1646">
        <v>0.72625698324022347</v>
      </c>
      <c r="L19" s="1646">
        <v>0.70046082949308752</v>
      </c>
      <c r="M19" s="1646">
        <v>0.65472312703583058</v>
      </c>
      <c r="N19" s="1646">
        <v>0.78326996197718635</v>
      </c>
      <c r="O19" s="1847">
        <v>0.72463768115942029</v>
      </c>
    </row>
    <row r="20" spans="1:15" x14ac:dyDescent="0.25">
      <c r="A20" s="3765"/>
      <c r="B20" s="1647" t="s">
        <v>401</v>
      </c>
      <c r="C20" s="1647" t="s">
        <v>151</v>
      </c>
      <c r="D20" s="1647">
        <v>15</v>
      </c>
      <c r="E20" s="1647">
        <v>20</v>
      </c>
      <c r="F20" s="1647">
        <v>25</v>
      </c>
      <c r="G20" s="1647">
        <v>10</v>
      </c>
      <c r="H20" s="1647">
        <v>10</v>
      </c>
      <c r="I20" s="1647">
        <v>20</v>
      </c>
      <c r="J20" s="1647">
        <v>30</v>
      </c>
      <c r="K20" s="1647">
        <v>25</v>
      </c>
      <c r="L20" s="1647">
        <v>35</v>
      </c>
      <c r="M20" s="1647">
        <v>55</v>
      </c>
      <c r="N20" s="1647">
        <v>30</v>
      </c>
      <c r="O20" s="1848">
        <v>40</v>
      </c>
    </row>
    <row r="21" spans="1:15" x14ac:dyDescent="0.25">
      <c r="A21" s="3765"/>
      <c r="B21" s="1647"/>
      <c r="C21" s="1647" t="s">
        <v>150</v>
      </c>
      <c r="D21" s="1646">
        <v>0.25</v>
      </c>
      <c r="E21" s="1646">
        <v>0.3619047619047619</v>
      </c>
      <c r="F21" s="1646">
        <v>0.31437944231820669</v>
      </c>
      <c r="G21" s="1646">
        <v>0.17799352750809061</v>
      </c>
      <c r="H21" s="1646">
        <v>0.22</v>
      </c>
      <c r="I21" s="1646">
        <v>0.27741935483870966</v>
      </c>
      <c r="J21" s="1646">
        <v>0.28717948717948716</v>
      </c>
      <c r="K21" s="1646">
        <v>0.27374301675977653</v>
      </c>
      <c r="L21" s="1646">
        <v>0.29953917050691242</v>
      </c>
      <c r="M21" s="1646">
        <v>0.34527687296416937</v>
      </c>
      <c r="N21" s="1646">
        <v>0.21673003802281368</v>
      </c>
      <c r="O21" s="1847">
        <v>0.27536231884057971</v>
      </c>
    </row>
    <row r="22" spans="1:15" x14ac:dyDescent="0.25">
      <c r="A22" s="3765"/>
      <c r="B22" s="1649" t="s">
        <v>1040</v>
      </c>
      <c r="C22" s="1649" t="s">
        <v>151</v>
      </c>
      <c r="D22" s="1649">
        <v>10</v>
      </c>
      <c r="E22" s="1649">
        <v>10</v>
      </c>
      <c r="F22" s="1649">
        <v>15</v>
      </c>
      <c r="G22" s="1649">
        <v>10</v>
      </c>
      <c r="H22" s="1649">
        <v>10</v>
      </c>
      <c r="I22" s="1649">
        <v>10</v>
      </c>
      <c r="J22" s="1649">
        <v>20</v>
      </c>
      <c r="K22" s="1649">
        <v>15</v>
      </c>
      <c r="L22" s="1649">
        <v>15</v>
      </c>
      <c r="M22" s="1649">
        <v>25</v>
      </c>
      <c r="N22" s="1649">
        <v>15</v>
      </c>
      <c r="O22" s="1849">
        <v>20</v>
      </c>
    </row>
    <row r="23" spans="1:15" x14ac:dyDescent="0.25">
      <c r="A23" s="3765"/>
      <c r="B23" s="1649"/>
      <c r="C23" s="1649" t="s">
        <v>150</v>
      </c>
      <c r="D23" s="1651">
        <v>0.17307692307692307</v>
      </c>
      <c r="E23" s="1651">
        <v>0.20952380952380953</v>
      </c>
      <c r="F23" s="1651">
        <v>0.20503007107709131</v>
      </c>
      <c r="G23" s="1651">
        <v>0.12944983818770228</v>
      </c>
      <c r="H23" s="1651">
        <v>0.16</v>
      </c>
      <c r="I23" s="1651">
        <v>0.12258064516129032</v>
      </c>
      <c r="J23" s="1651">
        <v>0.2</v>
      </c>
      <c r="K23" s="1651">
        <v>0.16759776536312848</v>
      </c>
      <c r="L23" s="1651">
        <v>0.15668202764976957</v>
      </c>
      <c r="M23" s="1651">
        <v>0.17263843648208468</v>
      </c>
      <c r="N23" s="1651">
        <v>0.11406844106463879</v>
      </c>
      <c r="O23" s="1850">
        <v>0.12949640287769784</v>
      </c>
    </row>
    <row r="24" spans="1:15" x14ac:dyDescent="0.25">
      <c r="A24" s="3765"/>
      <c r="B24" s="1649" t="s">
        <v>1039</v>
      </c>
      <c r="C24" s="1649" t="s">
        <v>151</v>
      </c>
      <c r="D24" s="1649">
        <v>5</v>
      </c>
      <c r="E24" s="1649">
        <v>5</v>
      </c>
      <c r="F24" s="1649">
        <v>5</v>
      </c>
      <c r="G24" s="1649">
        <v>5</v>
      </c>
      <c r="H24" s="1649">
        <v>0</v>
      </c>
      <c r="I24" s="1649">
        <v>10</v>
      </c>
      <c r="J24" s="1649">
        <v>5</v>
      </c>
      <c r="K24" s="1649">
        <v>5</v>
      </c>
      <c r="L24" s="1649">
        <v>5</v>
      </c>
      <c r="M24" s="1649">
        <v>10</v>
      </c>
      <c r="N24" s="1649">
        <v>10</v>
      </c>
      <c r="O24" s="1849">
        <v>15</v>
      </c>
    </row>
    <row r="25" spans="1:15" x14ac:dyDescent="0.25">
      <c r="A25" s="3765"/>
      <c r="B25" s="1649"/>
      <c r="C25" s="1649" t="s">
        <v>150</v>
      </c>
      <c r="D25" s="1651">
        <v>5.7692307692307696E-2</v>
      </c>
      <c r="E25" s="1651">
        <v>7.6190476190476197E-2</v>
      </c>
      <c r="F25" s="1651">
        <v>6.1509021323127397E-2</v>
      </c>
      <c r="G25" s="1651">
        <v>4.8543689320388349E-2</v>
      </c>
      <c r="H25" s="1651">
        <v>0.02</v>
      </c>
      <c r="I25" s="1651">
        <v>0.11612903225806452</v>
      </c>
      <c r="J25" s="1651">
        <v>6.6666666666666666E-2</v>
      </c>
      <c r="K25" s="1651">
        <v>6.1452513966480445E-2</v>
      </c>
      <c r="L25" s="1651">
        <v>5.9907834101382486E-2</v>
      </c>
      <c r="M25" s="1651">
        <v>6.5146579804560262E-2</v>
      </c>
      <c r="N25" s="1651">
        <v>7.2243346007604556E-2</v>
      </c>
      <c r="O25" s="1850">
        <v>0.11510791366906475</v>
      </c>
    </row>
    <row r="26" spans="1:15" x14ac:dyDescent="0.25">
      <c r="A26" s="3765"/>
      <c r="B26" s="1649" t="s">
        <v>1041</v>
      </c>
      <c r="C26" s="1649" t="s">
        <v>151</v>
      </c>
      <c r="D26" s="1649">
        <v>0</v>
      </c>
      <c r="E26" s="1649">
        <v>0</v>
      </c>
      <c r="F26" s="1649">
        <v>0</v>
      </c>
      <c r="G26" s="1649">
        <v>0</v>
      </c>
      <c r="H26" s="1649">
        <v>0</v>
      </c>
      <c r="I26" s="1649">
        <v>0</v>
      </c>
      <c r="J26" s="1649">
        <v>0</v>
      </c>
      <c r="K26" s="1649">
        <v>0</v>
      </c>
      <c r="L26" s="1649">
        <v>5</v>
      </c>
      <c r="M26" s="1649">
        <v>10</v>
      </c>
      <c r="N26" s="1649">
        <v>0</v>
      </c>
      <c r="O26" s="1849">
        <v>0</v>
      </c>
    </row>
    <row r="27" spans="1:15" x14ac:dyDescent="0.25">
      <c r="A27" s="3765"/>
      <c r="B27" s="1649"/>
      <c r="C27" s="1649" t="s">
        <v>150</v>
      </c>
      <c r="D27" s="1651">
        <v>1.9230769230769232E-2</v>
      </c>
      <c r="E27" s="1651">
        <v>1.9047619047619049E-2</v>
      </c>
      <c r="F27" s="1651">
        <v>0</v>
      </c>
      <c r="G27" s="1651">
        <v>0</v>
      </c>
      <c r="H27" s="1651">
        <v>0.04</v>
      </c>
      <c r="I27" s="1651">
        <v>6.4516129032258064E-3</v>
      </c>
      <c r="J27" s="1651">
        <v>2.0512820512820513E-2</v>
      </c>
      <c r="K27" s="1651">
        <v>1.11731843575419E-2</v>
      </c>
      <c r="L27" s="1651">
        <v>5.5299539170506916E-2</v>
      </c>
      <c r="M27" s="1651">
        <v>6.8403908794788276E-2</v>
      </c>
      <c r="N27" s="1651">
        <v>1.5209125475285171E-2</v>
      </c>
      <c r="O27" s="1850">
        <v>1.4388489208633094E-2</v>
      </c>
    </row>
    <row r="28" spans="1:15" x14ac:dyDescent="0.25">
      <c r="A28" s="3765"/>
      <c r="B28" s="1649" t="s">
        <v>1042</v>
      </c>
      <c r="C28" s="1649" t="s">
        <v>151</v>
      </c>
      <c r="D28" s="1649">
        <v>0</v>
      </c>
      <c r="E28" s="1649">
        <v>5</v>
      </c>
      <c r="F28" s="1649">
        <v>5</v>
      </c>
      <c r="G28" s="1649">
        <v>0</v>
      </c>
      <c r="H28" s="1649">
        <v>0</v>
      </c>
      <c r="I28" s="1649">
        <v>5</v>
      </c>
      <c r="J28" s="1649">
        <v>0</v>
      </c>
      <c r="K28" s="1649">
        <v>5</v>
      </c>
      <c r="L28" s="1649">
        <v>5</v>
      </c>
      <c r="M28" s="1649">
        <v>5</v>
      </c>
      <c r="N28" s="1649">
        <v>0</v>
      </c>
      <c r="O28" s="1849">
        <v>5</v>
      </c>
    </row>
    <row r="29" spans="1:15" x14ac:dyDescent="0.25">
      <c r="A29" s="3765"/>
      <c r="B29" s="1649"/>
      <c r="C29" s="1649" t="s">
        <v>150</v>
      </c>
      <c r="D29" s="1651">
        <v>0</v>
      </c>
      <c r="E29" s="1651">
        <v>5.7142857142857141E-2</v>
      </c>
      <c r="F29" s="1651">
        <v>4.7840349917987975E-2</v>
      </c>
      <c r="G29" s="1651">
        <v>0</v>
      </c>
      <c r="H29" s="1651">
        <v>0</v>
      </c>
      <c r="I29" s="1651">
        <v>3.2258064516129031E-2</v>
      </c>
      <c r="J29" s="1651">
        <v>0</v>
      </c>
      <c r="K29" s="1651">
        <v>3.3519553072625698E-2</v>
      </c>
      <c r="L29" s="1651">
        <v>2.7649769585253458E-2</v>
      </c>
      <c r="M29" s="1651">
        <v>3.9087947882736153E-2</v>
      </c>
      <c r="N29" s="1651">
        <v>1.5209125475285171E-2</v>
      </c>
      <c r="O29" s="1850">
        <v>2.1582733812949641E-2</v>
      </c>
    </row>
    <row r="30" spans="1:15" x14ac:dyDescent="0.25">
      <c r="A30" s="3766" t="s">
        <v>1192</v>
      </c>
      <c r="B30" s="194"/>
      <c r="C30" s="1653" t="s">
        <v>151</v>
      </c>
      <c r="D30" s="1662">
        <v>275</v>
      </c>
      <c r="E30" s="1662">
        <v>255</v>
      </c>
      <c r="F30" s="1662">
        <v>260</v>
      </c>
      <c r="G30" s="1662">
        <v>265</v>
      </c>
      <c r="H30" s="1662">
        <v>255</v>
      </c>
      <c r="I30" s="1662">
        <v>275</v>
      </c>
      <c r="J30" s="1662">
        <v>320</v>
      </c>
      <c r="K30" s="1662">
        <v>275</v>
      </c>
      <c r="L30" s="1662">
        <v>340</v>
      </c>
      <c r="M30" s="1662">
        <v>360</v>
      </c>
      <c r="N30" s="1662">
        <v>375</v>
      </c>
      <c r="O30" s="1860">
        <v>415</v>
      </c>
    </row>
    <row r="31" spans="1:15" x14ac:dyDescent="0.25">
      <c r="A31" s="3766"/>
      <c r="B31" s="194"/>
      <c r="C31" s="1653"/>
      <c r="D31" s="1655"/>
      <c r="E31" s="1655"/>
      <c r="F31" s="1655"/>
      <c r="G31" s="1655"/>
      <c r="H31" s="1655"/>
      <c r="I31" s="1655"/>
      <c r="J31" s="1655"/>
      <c r="K31" s="1655"/>
      <c r="L31" s="1655"/>
      <c r="M31" s="1655"/>
      <c r="N31" s="1655"/>
    </row>
    <row r="32" spans="1:15" x14ac:dyDescent="0.25">
      <c r="A32" s="1652"/>
      <c r="B32" s="194"/>
      <c r="C32" s="1653"/>
      <c r="D32" s="1655"/>
      <c r="E32" s="1655"/>
      <c r="F32" s="1655"/>
      <c r="G32" s="1655"/>
      <c r="H32" s="1655"/>
      <c r="I32" s="1655"/>
      <c r="J32" s="1655"/>
      <c r="K32" s="1655"/>
      <c r="L32" s="1655"/>
      <c r="M32" s="1655"/>
      <c r="N32" s="1655"/>
    </row>
    <row r="33" spans="1:2" x14ac:dyDescent="0.25">
      <c r="A33" s="1636" t="s">
        <v>1131</v>
      </c>
    </row>
    <row r="34" spans="1:2" x14ac:dyDescent="0.25">
      <c r="A34" s="1064" t="s">
        <v>1000</v>
      </c>
    </row>
    <row r="35" spans="1:2" x14ac:dyDescent="0.25">
      <c r="A35" s="447" t="s">
        <v>1001</v>
      </c>
    </row>
    <row r="36" spans="1:2" x14ac:dyDescent="0.25">
      <c r="A36"/>
      <c r="B36" s="199"/>
    </row>
    <row r="37" spans="1:2" x14ac:dyDescent="0.25">
      <c r="A37" s="697" t="s">
        <v>135</v>
      </c>
    </row>
    <row r="38" spans="1:2" x14ac:dyDescent="0.25">
      <c r="A38" s="23"/>
    </row>
  </sheetData>
  <mergeCells count="5">
    <mergeCell ref="A4:A7"/>
    <mergeCell ref="A8:A13"/>
    <mergeCell ref="A14:A17"/>
    <mergeCell ref="A18:A29"/>
    <mergeCell ref="A30:A31"/>
  </mergeCells>
  <hyperlinks>
    <hyperlink ref="A36:B36" location="Index!A1" display="Back to index" xr:uid="{12A88FE0-3B29-4B49-9E0B-8679CCA08545}"/>
    <hyperlink ref="A36" location="Index!A1" display="Back to index" xr:uid="{004F3754-90AF-4D3F-B16E-7EA5C0BEAF30}"/>
    <hyperlink ref="A37" location="Index!A1" display="Back to index" xr:uid="{F22AC293-67EC-4C32-91F1-9F87E2C4C5A4}"/>
  </hyperlink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8C97-963F-475B-A53E-235203FF5AF9}">
  <dimension ref="A1:AH33"/>
  <sheetViews>
    <sheetView showGridLines="0" zoomScaleNormal="100" workbookViewId="0">
      <pane xSplit="1" ySplit="5" topLeftCell="B6" activePane="bottomRight" state="frozen"/>
      <selection pane="topRight"/>
      <selection pane="bottomLeft"/>
      <selection pane="bottomRight" activeCell="X32" sqref="X32"/>
    </sheetView>
  </sheetViews>
  <sheetFormatPr defaultColWidth="11.42578125" defaultRowHeight="15" x14ac:dyDescent="0.25"/>
  <cols>
    <col min="1" max="1" width="47.85546875" style="145" customWidth="1"/>
    <col min="2" max="11" width="11.42578125" style="145" customWidth="1"/>
    <col min="12" max="16384" width="11.42578125" style="145"/>
  </cols>
  <sheetData>
    <row r="1" spans="1:34" x14ac:dyDescent="0.25">
      <c r="A1" s="1501" t="s">
        <v>2346</v>
      </c>
    </row>
    <row r="3" spans="1:34" s="3410" customFormat="1" ht="30" customHeight="1" x14ac:dyDescent="0.25">
      <c r="A3" s="3409"/>
      <c r="B3" s="3694" t="s">
        <v>1060</v>
      </c>
      <c r="C3" s="3694"/>
      <c r="D3" s="3694"/>
      <c r="E3" s="3694"/>
      <c r="F3" s="3694" t="s">
        <v>1061</v>
      </c>
      <c r="G3" s="3694"/>
      <c r="H3" s="3694"/>
      <c r="I3" s="3694"/>
      <c r="J3" s="3694"/>
      <c r="K3" s="3694"/>
      <c r="L3" s="3694" t="s">
        <v>1062</v>
      </c>
      <c r="M3" s="3694"/>
      <c r="N3" s="3694"/>
      <c r="O3" s="3694"/>
      <c r="P3" s="3733" t="s">
        <v>165</v>
      </c>
      <c r="Q3" s="3694" t="s">
        <v>1193</v>
      </c>
      <c r="R3" s="3694"/>
      <c r="S3" s="3694"/>
      <c r="T3" s="3694"/>
      <c r="U3" s="3694"/>
      <c r="V3" s="3694"/>
      <c r="W3" s="3694"/>
      <c r="X3" s="3694"/>
      <c r="Y3" s="3694"/>
      <c r="Z3" s="3694"/>
      <c r="AA3" s="3694"/>
      <c r="AB3" s="3694"/>
      <c r="AC3" s="3733" t="s">
        <v>165</v>
      </c>
      <c r="AD3" s="3694" t="s">
        <v>1064</v>
      </c>
      <c r="AE3" s="3694"/>
      <c r="AF3" s="3694"/>
      <c r="AG3" s="3694"/>
      <c r="AH3" s="3733" t="s">
        <v>165</v>
      </c>
    </row>
    <row r="4" spans="1:34" s="3410" customFormat="1" ht="30" customHeight="1" x14ac:dyDescent="0.25">
      <c r="A4" s="3411"/>
      <c r="B4" s="3733" t="s">
        <v>1021</v>
      </c>
      <c r="C4" s="3733"/>
      <c r="D4" s="3733" t="s">
        <v>1019</v>
      </c>
      <c r="E4" s="3733"/>
      <c r="F4" s="3733" t="s">
        <v>318</v>
      </c>
      <c r="G4" s="3733"/>
      <c r="H4" s="3733" t="s">
        <v>1065</v>
      </c>
      <c r="I4" s="3733"/>
      <c r="J4" s="3733" t="s">
        <v>1066</v>
      </c>
      <c r="K4" s="3733"/>
      <c r="L4" s="3733" t="s">
        <v>440</v>
      </c>
      <c r="M4" s="3733"/>
      <c r="N4" s="3733" t="s">
        <v>441</v>
      </c>
      <c r="O4" s="3733"/>
      <c r="P4" s="3733"/>
      <c r="Q4" s="3733" t="s">
        <v>400</v>
      </c>
      <c r="R4" s="3733"/>
      <c r="S4" s="3733" t="s">
        <v>401</v>
      </c>
      <c r="T4" s="3733"/>
      <c r="U4" s="3735" t="s">
        <v>1040</v>
      </c>
      <c r="V4" s="3735"/>
      <c r="W4" s="3735" t="s">
        <v>1039</v>
      </c>
      <c r="X4" s="3735"/>
      <c r="Y4" s="3735" t="s">
        <v>1041</v>
      </c>
      <c r="Z4" s="3735"/>
      <c r="AA4" s="3735" t="s">
        <v>1042</v>
      </c>
      <c r="AB4" s="3735"/>
      <c r="AC4" s="3733"/>
      <c r="AD4" s="3733" t="s">
        <v>1067</v>
      </c>
      <c r="AE4" s="3733"/>
      <c r="AF4" s="3733" t="s">
        <v>1068</v>
      </c>
      <c r="AG4" s="3733"/>
      <c r="AH4" s="3733"/>
    </row>
    <row r="5" spans="1:34" x14ac:dyDescent="0.25">
      <c r="A5" s="1870"/>
      <c r="B5" s="3412" t="s">
        <v>151</v>
      </c>
      <c r="C5" s="3413" t="s">
        <v>150</v>
      </c>
      <c r="D5" s="3412" t="s">
        <v>151</v>
      </c>
      <c r="E5" s="3412" t="s">
        <v>150</v>
      </c>
      <c r="F5" s="3412" t="s">
        <v>151</v>
      </c>
      <c r="G5" s="3413" t="s">
        <v>150</v>
      </c>
      <c r="H5" s="3412" t="s">
        <v>151</v>
      </c>
      <c r="I5" s="3412" t="s">
        <v>150</v>
      </c>
      <c r="J5" s="3412" t="s">
        <v>151</v>
      </c>
      <c r="K5" s="3414" t="s">
        <v>150</v>
      </c>
      <c r="L5" s="3415" t="s">
        <v>151</v>
      </c>
      <c r="M5" s="3415" t="s">
        <v>150</v>
      </c>
      <c r="N5" s="3416" t="s">
        <v>151</v>
      </c>
      <c r="O5" s="3416" t="s">
        <v>150</v>
      </c>
      <c r="P5" s="3417" t="s">
        <v>151</v>
      </c>
      <c r="Q5" s="3415" t="s">
        <v>151</v>
      </c>
      <c r="R5" s="3415" t="s">
        <v>150</v>
      </c>
      <c r="S5" s="3416" t="s">
        <v>151</v>
      </c>
      <c r="T5" s="3416" t="s">
        <v>150</v>
      </c>
      <c r="U5" s="3418" t="s">
        <v>151</v>
      </c>
      <c r="V5" s="3418" t="s">
        <v>150</v>
      </c>
      <c r="W5" s="3419" t="s">
        <v>151</v>
      </c>
      <c r="X5" s="3420" t="s">
        <v>150</v>
      </c>
      <c r="Y5" s="3421" t="s">
        <v>151</v>
      </c>
      <c r="Z5" s="3421" t="s">
        <v>150</v>
      </c>
      <c r="AA5" s="3421" t="s">
        <v>151</v>
      </c>
      <c r="AB5" s="3421" t="s">
        <v>150</v>
      </c>
      <c r="AC5" s="3422" t="s">
        <v>151</v>
      </c>
      <c r="AD5" s="3422" t="s">
        <v>151</v>
      </c>
      <c r="AE5" s="3422" t="s">
        <v>150</v>
      </c>
      <c r="AF5" s="3422" t="s">
        <v>151</v>
      </c>
      <c r="AG5" s="3422" t="s">
        <v>150</v>
      </c>
      <c r="AH5" s="3422" t="s">
        <v>151</v>
      </c>
    </row>
    <row r="6" spans="1:34" s="30" customFormat="1" x14ac:dyDescent="0.25">
      <c r="A6" s="1871" t="s">
        <v>1075</v>
      </c>
      <c r="B6" s="1793">
        <v>11235</v>
      </c>
      <c r="C6" s="1794">
        <v>0.83042578356002361</v>
      </c>
      <c r="D6" s="1793">
        <v>2295</v>
      </c>
      <c r="E6" s="1794">
        <v>0.16957421643997633</v>
      </c>
      <c r="F6" s="1793">
        <v>3510</v>
      </c>
      <c r="G6" s="1794">
        <v>0.25968648328896776</v>
      </c>
      <c r="H6" s="1793">
        <v>2045</v>
      </c>
      <c r="I6" s="1794">
        <v>0.15128660159716059</v>
      </c>
      <c r="J6" s="1793">
        <v>7965</v>
      </c>
      <c r="K6" s="1794">
        <v>0.58902691511387162</v>
      </c>
      <c r="L6" s="1795">
        <v>10225</v>
      </c>
      <c r="M6" s="1794">
        <v>0.75660279647850859</v>
      </c>
      <c r="N6" s="1795">
        <v>3290</v>
      </c>
      <c r="O6" s="1794">
        <v>0.24339720352149147</v>
      </c>
      <c r="P6" s="1796">
        <v>13530</v>
      </c>
      <c r="Q6" s="1797">
        <v>2240</v>
      </c>
      <c r="R6" s="1794">
        <v>0.68252516010978959</v>
      </c>
      <c r="S6" s="1797">
        <v>1040</v>
      </c>
      <c r="T6" s="1794">
        <v>0.31747483989021041</v>
      </c>
      <c r="U6" s="1798">
        <v>515</v>
      </c>
      <c r="V6" s="1799">
        <v>0.15757391039317281</v>
      </c>
      <c r="W6" s="1798">
        <v>310</v>
      </c>
      <c r="X6" s="1799">
        <v>9.4483389210606519E-2</v>
      </c>
      <c r="Y6" s="1798">
        <v>90</v>
      </c>
      <c r="Z6" s="1799">
        <v>2.8040231636696129E-2</v>
      </c>
      <c r="AA6" s="1798">
        <v>125</v>
      </c>
      <c r="AB6" s="1799">
        <v>3.7793355684242608E-2</v>
      </c>
      <c r="AC6" s="1796">
        <v>3280</v>
      </c>
      <c r="AD6" s="1797">
        <v>355</v>
      </c>
      <c r="AE6" s="1794">
        <v>2.6094027202838557E-2</v>
      </c>
      <c r="AF6" s="1797">
        <v>13175</v>
      </c>
      <c r="AG6" s="1794">
        <v>0.9739059727971614</v>
      </c>
      <c r="AH6" s="1800">
        <v>13530</v>
      </c>
    </row>
    <row r="7" spans="1:34" s="1873" customFormat="1" ht="30" x14ac:dyDescent="0.25">
      <c r="A7" s="1872" t="s">
        <v>1076</v>
      </c>
      <c r="B7" s="1801">
        <v>0</v>
      </c>
      <c r="C7" s="1802" t="s">
        <v>1089</v>
      </c>
      <c r="D7" s="1801">
        <v>10</v>
      </c>
      <c r="E7" s="1802" t="s">
        <v>1089</v>
      </c>
      <c r="F7" s="1801">
        <v>10</v>
      </c>
      <c r="G7" s="1802" t="s">
        <v>1089</v>
      </c>
      <c r="H7" s="1801">
        <v>0</v>
      </c>
      <c r="I7" s="1802" t="s">
        <v>1089</v>
      </c>
      <c r="J7" s="1801">
        <v>0</v>
      </c>
      <c r="K7" s="1802" t="s">
        <v>1089</v>
      </c>
      <c r="L7" s="1803">
        <v>5</v>
      </c>
      <c r="M7" s="1802" t="s">
        <v>1089</v>
      </c>
      <c r="N7" s="1803">
        <v>0</v>
      </c>
      <c r="O7" s="1802" t="s">
        <v>1089</v>
      </c>
      <c r="P7" s="1804">
        <v>10</v>
      </c>
      <c r="Q7" s="1805">
        <v>5</v>
      </c>
      <c r="R7" s="1806" t="s">
        <v>1089</v>
      </c>
      <c r="S7" s="1805">
        <v>5</v>
      </c>
      <c r="T7" s="1806" t="s">
        <v>1089</v>
      </c>
      <c r="U7" s="1807">
        <v>0</v>
      </c>
      <c r="V7" s="1808" t="s">
        <v>1089</v>
      </c>
      <c r="W7" s="1807">
        <v>5</v>
      </c>
      <c r="X7" s="1808" t="s">
        <v>1089</v>
      </c>
      <c r="Y7" s="1807">
        <v>0</v>
      </c>
      <c r="Z7" s="1808" t="s">
        <v>1089</v>
      </c>
      <c r="AA7" s="1807">
        <v>0</v>
      </c>
      <c r="AB7" s="1808" t="s">
        <v>1089</v>
      </c>
      <c r="AC7" s="1809">
        <v>10</v>
      </c>
      <c r="AD7" s="1805">
        <v>0</v>
      </c>
      <c r="AE7" s="1806" t="s">
        <v>1089</v>
      </c>
      <c r="AF7" s="1805">
        <v>5</v>
      </c>
      <c r="AG7" s="1806" t="s">
        <v>1089</v>
      </c>
      <c r="AH7" s="1810">
        <v>10</v>
      </c>
    </row>
    <row r="8" spans="1:34" s="1873" customFormat="1" x14ac:dyDescent="0.25">
      <c r="A8" s="1874" t="s">
        <v>1077</v>
      </c>
      <c r="B8" s="1793">
        <v>1120</v>
      </c>
      <c r="C8" s="1811">
        <v>0.70043777360850534</v>
      </c>
      <c r="D8" s="1793">
        <v>480</v>
      </c>
      <c r="E8" s="1811">
        <v>0.29956222639149466</v>
      </c>
      <c r="F8" s="1793">
        <v>585</v>
      </c>
      <c r="G8" s="1794">
        <v>0.36733416770963706</v>
      </c>
      <c r="H8" s="1793">
        <v>260</v>
      </c>
      <c r="I8" s="1794">
        <v>0.16332916145181478</v>
      </c>
      <c r="J8" s="1793">
        <v>750</v>
      </c>
      <c r="K8" s="1794">
        <v>0.46933667083854819</v>
      </c>
      <c r="L8" s="1795">
        <v>1180</v>
      </c>
      <c r="M8" s="1794">
        <v>0.73796122576610379</v>
      </c>
      <c r="N8" s="1795">
        <v>420</v>
      </c>
      <c r="O8" s="1794">
        <v>0.26203877423389621</v>
      </c>
      <c r="P8" s="1796">
        <v>1600</v>
      </c>
      <c r="Q8" s="1812">
        <v>440</v>
      </c>
      <c r="R8" s="1811">
        <v>0.79636363636363638</v>
      </c>
      <c r="S8" s="1812">
        <v>110</v>
      </c>
      <c r="T8" s="1811">
        <v>0.20363636363636364</v>
      </c>
      <c r="U8" s="1813">
        <v>50</v>
      </c>
      <c r="V8" s="1814">
        <v>9.2558983666061703E-2</v>
      </c>
      <c r="W8" s="1813">
        <v>45</v>
      </c>
      <c r="X8" s="1814">
        <v>7.8039927404718698E-2</v>
      </c>
      <c r="Y8" s="1813">
        <v>10</v>
      </c>
      <c r="Z8" s="1814">
        <v>1.6333938294010888E-2</v>
      </c>
      <c r="AA8" s="1813">
        <v>10</v>
      </c>
      <c r="AB8" s="1814">
        <v>1.8148820326678767E-2</v>
      </c>
      <c r="AC8" s="1815">
        <v>550</v>
      </c>
      <c r="AD8" s="1812">
        <v>60</v>
      </c>
      <c r="AE8" s="1811">
        <v>3.6272670419011881E-2</v>
      </c>
      <c r="AF8" s="1812">
        <v>1540</v>
      </c>
      <c r="AG8" s="1811">
        <v>0.96372732958098817</v>
      </c>
      <c r="AH8" s="1800">
        <v>1600</v>
      </c>
    </row>
    <row r="9" spans="1:34" s="1873" customFormat="1" x14ac:dyDescent="0.25">
      <c r="A9" s="1872" t="s">
        <v>1078</v>
      </c>
      <c r="B9" s="1801">
        <v>2545</v>
      </c>
      <c r="C9" s="1806">
        <v>0.8146013448607109</v>
      </c>
      <c r="D9" s="1801">
        <v>580</v>
      </c>
      <c r="E9" s="1806">
        <v>0.18539865513928913</v>
      </c>
      <c r="F9" s="1801">
        <v>920</v>
      </c>
      <c r="G9" s="1802">
        <v>0.29436258808456117</v>
      </c>
      <c r="H9" s="1801">
        <v>455</v>
      </c>
      <c r="I9" s="1802">
        <v>0.14573991031390135</v>
      </c>
      <c r="J9" s="1801">
        <v>1750</v>
      </c>
      <c r="K9" s="1802">
        <v>0.55989750160153751</v>
      </c>
      <c r="L9" s="1803">
        <v>2180</v>
      </c>
      <c r="M9" s="1802">
        <v>0.69762972453555416</v>
      </c>
      <c r="N9" s="1803">
        <v>945</v>
      </c>
      <c r="O9" s="1802">
        <v>0.30237027546444589</v>
      </c>
      <c r="P9" s="1804">
        <v>3125</v>
      </c>
      <c r="Q9" s="1816">
        <v>600</v>
      </c>
      <c r="R9" s="1806">
        <v>0.70058479532163742</v>
      </c>
      <c r="S9" s="1816">
        <v>255</v>
      </c>
      <c r="T9" s="1806">
        <v>0.29941520467836258</v>
      </c>
      <c r="U9" s="1807">
        <v>120</v>
      </c>
      <c r="V9" s="1808">
        <v>0.14035087719298245</v>
      </c>
      <c r="W9" s="1807">
        <v>75</v>
      </c>
      <c r="X9" s="1808">
        <v>8.771929824561403E-2</v>
      </c>
      <c r="Y9" s="1807">
        <v>25</v>
      </c>
      <c r="Z9" s="1808">
        <v>2.6900584795321637E-2</v>
      </c>
      <c r="AA9" s="1807">
        <v>40</v>
      </c>
      <c r="AB9" s="1808">
        <v>4.4444444444444446E-2</v>
      </c>
      <c r="AC9" s="1809">
        <v>855</v>
      </c>
      <c r="AD9" s="1816">
        <v>90</v>
      </c>
      <c r="AE9" s="1806">
        <v>2.914798206278027E-2</v>
      </c>
      <c r="AF9" s="1816">
        <v>3030</v>
      </c>
      <c r="AG9" s="1806">
        <v>0.97085201793721976</v>
      </c>
      <c r="AH9" s="1810">
        <v>3120</v>
      </c>
    </row>
    <row r="10" spans="1:34" s="1873" customFormat="1" x14ac:dyDescent="0.25">
      <c r="A10" s="1874" t="s">
        <v>1079</v>
      </c>
      <c r="B10" s="1793">
        <v>1855</v>
      </c>
      <c r="C10" s="1811">
        <v>0.88406488549618323</v>
      </c>
      <c r="D10" s="1793">
        <v>245</v>
      </c>
      <c r="E10" s="1811">
        <v>0.1159351145038168</v>
      </c>
      <c r="F10" s="1793">
        <v>485</v>
      </c>
      <c r="G10" s="1794">
        <v>0.23054892601431981</v>
      </c>
      <c r="H10" s="1793">
        <v>370</v>
      </c>
      <c r="I10" s="1794">
        <v>0.17708830548926013</v>
      </c>
      <c r="J10" s="1793">
        <v>1240</v>
      </c>
      <c r="K10" s="1794">
        <v>0.59236276849642</v>
      </c>
      <c r="L10" s="1795">
        <v>1805</v>
      </c>
      <c r="M10" s="1794">
        <v>0.86144290492116582</v>
      </c>
      <c r="N10" s="1795">
        <v>290</v>
      </c>
      <c r="O10" s="1794">
        <v>0.13855709507883421</v>
      </c>
      <c r="P10" s="1796">
        <v>2095</v>
      </c>
      <c r="Q10" s="1812">
        <v>305</v>
      </c>
      <c r="R10" s="1811">
        <v>0.66017316017316019</v>
      </c>
      <c r="S10" s="1812">
        <v>155</v>
      </c>
      <c r="T10" s="1811">
        <v>0.33982683982683981</v>
      </c>
      <c r="U10" s="1813">
        <v>85</v>
      </c>
      <c r="V10" s="1814">
        <v>0.18614718614718614</v>
      </c>
      <c r="W10" s="1813">
        <v>35</v>
      </c>
      <c r="X10" s="1814">
        <v>8.0086580086580081E-2</v>
      </c>
      <c r="Y10" s="1813">
        <v>15</v>
      </c>
      <c r="Z10" s="1814">
        <v>3.2467532467532464E-2</v>
      </c>
      <c r="AA10" s="1813">
        <v>20</v>
      </c>
      <c r="AB10" s="1814">
        <v>4.1125541125541128E-2</v>
      </c>
      <c r="AC10" s="1815">
        <v>460</v>
      </c>
      <c r="AD10" s="1812">
        <v>55</v>
      </c>
      <c r="AE10" s="1811">
        <v>2.5286259541984733E-2</v>
      </c>
      <c r="AF10" s="1812">
        <v>2045</v>
      </c>
      <c r="AG10" s="1811">
        <v>0.97471374045801529</v>
      </c>
      <c r="AH10" s="1800">
        <v>2095</v>
      </c>
    </row>
    <row r="11" spans="1:34" s="1873" customFormat="1" x14ac:dyDescent="0.25">
      <c r="A11" s="1872" t="s">
        <v>1080</v>
      </c>
      <c r="B11" s="1801">
        <v>860</v>
      </c>
      <c r="C11" s="1806">
        <v>0.87018255578093306</v>
      </c>
      <c r="D11" s="1801">
        <v>130</v>
      </c>
      <c r="E11" s="1806">
        <v>0.12981744421906694</v>
      </c>
      <c r="F11" s="1801">
        <v>300</v>
      </c>
      <c r="G11" s="1802">
        <v>0.30324543610547666</v>
      </c>
      <c r="H11" s="1801">
        <v>325</v>
      </c>
      <c r="I11" s="1802">
        <v>0.32758620689655171</v>
      </c>
      <c r="J11" s="1801">
        <v>365</v>
      </c>
      <c r="K11" s="1802">
        <v>0.36916835699797163</v>
      </c>
      <c r="L11" s="1803">
        <v>835</v>
      </c>
      <c r="M11" s="1802">
        <v>0.85495403472931564</v>
      </c>
      <c r="N11" s="1803">
        <v>140</v>
      </c>
      <c r="O11" s="1802">
        <v>0.14504596527068436</v>
      </c>
      <c r="P11" s="1804">
        <v>985</v>
      </c>
      <c r="Q11" s="1816">
        <v>200</v>
      </c>
      <c r="R11" s="1806">
        <v>0.70279720279720281</v>
      </c>
      <c r="S11" s="1816">
        <v>85</v>
      </c>
      <c r="T11" s="1806">
        <v>0.29720279720279719</v>
      </c>
      <c r="U11" s="1807">
        <v>50</v>
      </c>
      <c r="V11" s="1808">
        <v>0.17421602787456447</v>
      </c>
      <c r="W11" s="1807">
        <v>20</v>
      </c>
      <c r="X11" s="1808">
        <v>6.2717770034843204E-2</v>
      </c>
      <c r="Y11" s="1807">
        <v>10</v>
      </c>
      <c r="Z11" s="1808">
        <v>3.8327526132404179E-2</v>
      </c>
      <c r="AA11" s="1807">
        <v>5</v>
      </c>
      <c r="AB11" s="1808">
        <v>2.4390243902439025E-2</v>
      </c>
      <c r="AC11" s="1809">
        <v>285</v>
      </c>
      <c r="AD11" s="1816">
        <v>30</v>
      </c>
      <c r="AE11" s="1806">
        <v>2.9411764705882353E-2</v>
      </c>
      <c r="AF11" s="1816">
        <v>955</v>
      </c>
      <c r="AG11" s="1806">
        <v>0.97058823529411764</v>
      </c>
      <c r="AH11" s="1810">
        <v>985</v>
      </c>
    </row>
    <row r="12" spans="1:34" s="1873" customFormat="1" x14ac:dyDescent="0.25">
      <c r="A12" s="1874" t="s">
        <v>1081</v>
      </c>
      <c r="B12" s="1793">
        <v>35</v>
      </c>
      <c r="C12" s="1811">
        <v>1</v>
      </c>
      <c r="D12" s="1793">
        <v>0</v>
      </c>
      <c r="E12" s="1811">
        <v>0</v>
      </c>
      <c r="F12" s="1793">
        <v>5</v>
      </c>
      <c r="G12" s="1794">
        <v>0.14705882352941177</v>
      </c>
      <c r="H12" s="1793">
        <v>15</v>
      </c>
      <c r="I12" s="1794">
        <v>0.38235294117647056</v>
      </c>
      <c r="J12" s="1793">
        <v>15</v>
      </c>
      <c r="K12" s="1794">
        <v>0.47058823529411764</v>
      </c>
      <c r="L12" s="1795">
        <v>35</v>
      </c>
      <c r="M12" s="1794">
        <v>0.97058823529411764</v>
      </c>
      <c r="N12" s="1795">
        <v>0</v>
      </c>
      <c r="O12" s="1794">
        <v>2.9411764705882353E-2</v>
      </c>
      <c r="P12" s="1796">
        <v>35</v>
      </c>
      <c r="Q12" s="1812">
        <v>0</v>
      </c>
      <c r="R12" s="1811" t="s">
        <v>1089</v>
      </c>
      <c r="S12" s="1812">
        <v>0</v>
      </c>
      <c r="T12" s="1811" t="s">
        <v>1089</v>
      </c>
      <c r="U12" s="1813">
        <v>0</v>
      </c>
      <c r="V12" s="1814" t="s">
        <v>1089</v>
      </c>
      <c r="W12" s="1813">
        <v>0</v>
      </c>
      <c r="X12" s="1814" t="s">
        <v>1089</v>
      </c>
      <c r="Y12" s="1813">
        <v>0</v>
      </c>
      <c r="Z12" s="1814" t="s">
        <v>1089</v>
      </c>
      <c r="AA12" s="1813">
        <v>0</v>
      </c>
      <c r="AB12" s="1814" t="s">
        <v>1089</v>
      </c>
      <c r="AC12" s="1815">
        <v>5</v>
      </c>
      <c r="AD12" s="1812">
        <v>0</v>
      </c>
      <c r="AE12" s="1811">
        <v>5.8823529411764705E-2</v>
      </c>
      <c r="AF12" s="1812">
        <v>30</v>
      </c>
      <c r="AG12" s="1811">
        <v>0.94117647058823528</v>
      </c>
      <c r="AH12" s="1800">
        <v>35</v>
      </c>
    </row>
    <row r="13" spans="1:34" s="1873" customFormat="1" x14ac:dyDescent="0.25">
      <c r="A13" s="1872" t="s">
        <v>1082</v>
      </c>
      <c r="B13" s="1801">
        <v>2605</v>
      </c>
      <c r="C13" s="1806">
        <v>0.89484536082474231</v>
      </c>
      <c r="D13" s="1801">
        <v>305</v>
      </c>
      <c r="E13" s="1806">
        <v>0.10515463917525773</v>
      </c>
      <c r="F13" s="1801">
        <v>440</v>
      </c>
      <c r="G13" s="1802">
        <v>0.15091096596768649</v>
      </c>
      <c r="H13" s="1801">
        <v>235</v>
      </c>
      <c r="I13" s="1802">
        <v>8.0783774492952903E-2</v>
      </c>
      <c r="J13" s="1801">
        <v>2235</v>
      </c>
      <c r="K13" s="1802">
        <v>0.76830525953936057</v>
      </c>
      <c r="L13" s="1803">
        <v>2210</v>
      </c>
      <c r="M13" s="1802">
        <v>0.75979381443298966</v>
      </c>
      <c r="N13" s="1803">
        <v>700</v>
      </c>
      <c r="O13" s="1802">
        <v>0.24020618556701032</v>
      </c>
      <c r="P13" s="1804">
        <v>2910</v>
      </c>
      <c r="Q13" s="1816">
        <v>230</v>
      </c>
      <c r="R13" s="1806">
        <v>0.58333333333333337</v>
      </c>
      <c r="S13" s="1816">
        <v>165</v>
      </c>
      <c r="T13" s="1806">
        <v>0.41666666666666669</v>
      </c>
      <c r="U13" s="1807">
        <v>90</v>
      </c>
      <c r="V13" s="1808">
        <v>0.22166246851385391</v>
      </c>
      <c r="W13" s="1807">
        <v>45</v>
      </c>
      <c r="X13" s="1808">
        <v>0.11083123425692695</v>
      </c>
      <c r="Y13" s="1807">
        <v>15</v>
      </c>
      <c r="Z13" s="1808">
        <v>3.2745591939546598E-2</v>
      </c>
      <c r="AA13" s="1807">
        <v>20</v>
      </c>
      <c r="AB13" s="1808">
        <v>5.2896725440806043E-2</v>
      </c>
      <c r="AC13" s="1809">
        <v>395</v>
      </c>
      <c r="AD13" s="1816">
        <v>45</v>
      </c>
      <c r="AE13" s="1806">
        <v>1.5463917525773196E-2</v>
      </c>
      <c r="AF13" s="1816">
        <v>2865</v>
      </c>
      <c r="AG13" s="1806">
        <v>0.98453608247422686</v>
      </c>
      <c r="AH13" s="1810">
        <v>2910</v>
      </c>
    </row>
    <row r="14" spans="1:34" s="1873" customFormat="1" x14ac:dyDescent="0.25">
      <c r="A14" s="1874" t="s">
        <v>1083</v>
      </c>
      <c r="B14" s="1793">
        <v>900</v>
      </c>
      <c r="C14" s="1811">
        <v>0.84319248826291082</v>
      </c>
      <c r="D14" s="1793">
        <v>165</v>
      </c>
      <c r="E14" s="1811">
        <v>0.15680751173708921</v>
      </c>
      <c r="F14" s="1793">
        <v>195</v>
      </c>
      <c r="G14" s="1794">
        <v>0.18497652582159624</v>
      </c>
      <c r="H14" s="1793">
        <v>195</v>
      </c>
      <c r="I14" s="1794">
        <v>0.1812206572769953</v>
      </c>
      <c r="J14" s="1793">
        <v>675</v>
      </c>
      <c r="K14" s="1794">
        <v>0.63380281690140849</v>
      </c>
      <c r="L14" s="1795">
        <v>750</v>
      </c>
      <c r="M14" s="1794">
        <v>0.70328638497652585</v>
      </c>
      <c r="N14" s="1795">
        <v>315</v>
      </c>
      <c r="O14" s="1794">
        <v>0.29671361502347415</v>
      </c>
      <c r="P14" s="1796">
        <v>1065</v>
      </c>
      <c r="Q14" s="1812">
        <v>120</v>
      </c>
      <c r="R14" s="1811">
        <v>0.63978494623655913</v>
      </c>
      <c r="S14" s="1812">
        <v>65</v>
      </c>
      <c r="T14" s="1811">
        <v>0.36021505376344087</v>
      </c>
      <c r="U14" s="1813">
        <v>30</v>
      </c>
      <c r="V14" s="1814">
        <v>0.15591397849462366</v>
      </c>
      <c r="W14" s="1813">
        <v>25</v>
      </c>
      <c r="X14" s="1814">
        <v>0.13978494623655913</v>
      </c>
      <c r="Y14" s="1813">
        <v>10</v>
      </c>
      <c r="Z14" s="1814">
        <v>4.3010752688172046E-2</v>
      </c>
      <c r="AA14" s="1813">
        <v>5</v>
      </c>
      <c r="AB14" s="1814">
        <v>2.1505376344086023E-2</v>
      </c>
      <c r="AC14" s="1815">
        <v>185</v>
      </c>
      <c r="AD14" s="1812">
        <v>25</v>
      </c>
      <c r="AE14" s="1811">
        <v>2.1596244131455399E-2</v>
      </c>
      <c r="AF14" s="1812">
        <v>1040</v>
      </c>
      <c r="AG14" s="1811">
        <v>0.97840375586854456</v>
      </c>
      <c r="AH14" s="1800">
        <v>1065</v>
      </c>
    </row>
    <row r="15" spans="1:34" s="1873" customFormat="1" x14ac:dyDescent="0.25">
      <c r="A15" s="1872" t="s">
        <v>1084</v>
      </c>
      <c r="B15" s="1801">
        <v>1125</v>
      </c>
      <c r="C15" s="1806">
        <v>0.86461538461538456</v>
      </c>
      <c r="D15" s="1801">
        <v>175</v>
      </c>
      <c r="E15" s="1806">
        <v>0.13538461538461538</v>
      </c>
      <c r="F15" s="1801">
        <v>395</v>
      </c>
      <c r="G15" s="1802">
        <v>0.30307692307692308</v>
      </c>
      <c r="H15" s="1801">
        <v>130</v>
      </c>
      <c r="I15" s="1802">
        <v>0.10076923076923076</v>
      </c>
      <c r="J15" s="1801">
        <v>775</v>
      </c>
      <c r="K15" s="1802">
        <v>0.59615384615384615</v>
      </c>
      <c r="L15" s="1803">
        <v>900</v>
      </c>
      <c r="M15" s="1802">
        <v>0.69177555726364337</v>
      </c>
      <c r="N15" s="1803">
        <v>400</v>
      </c>
      <c r="O15" s="1802">
        <v>0.30822444273635663</v>
      </c>
      <c r="P15" s="1804">
        <v>1300</v>
      </c>
      <c r="Q15" s="1816">
        <v>205</v>
      </c>
      <c r="R15" s="1806">
        <v>0.56906077348066297</v>
      </c>
      <c r="S15" s="1816">
        <v>155</v>
      </c>
      <c r="T15" s="1806">
        <v>0.43093922651933703</v>
      </c>
      <c r="U15" s="1807">
        <v>70</v>
      </c>
      <c r="V15" s="1808">
        <v>0.1994459833795014</v>
      </c>
      <c r="W15" s="1807">
        <v>50</v>
      </c>
      <c r="X15" s="1808">
        <v>0.14127423822714683</v>
      </c>
      <c r="Y15" s="1807">
        <v>10</v>
      </c>
      <c r="Z15" s="1808">
        <v>3.0470914127423823E-2</v>
      </c>
      <c r="AA15" s="1807">
        <v>20</v>
      </c>
      <c r="AB15" s="1808">
        <v>5.817174515235457E-2</v>
      </c>
      <c r="AC15" s="1809">
        <v>360</v>
      </c>
      <c r="AD15" s="1816">
        <v>40</v>
      </c>
      <c r="AE15" s="1806">
        <v>3.0745580322828592E-2</v>
      </c>
      <c r="AF15" s="1816">
        <v>1260</v>
      </c>
      <c r="AG15" s="1806">
        <v>0.96925441967717141</v>
      </c>
      <c r="AH15" s="1810">
        <v>1300</v>
      </c>
    </row>
    <row r="16" spans="1:34" s="1873" customFormat="1" x14ac:dyDescent="0.25">
      <c r="A16" s="1874" t="s">
        <v>1085</v>
      </c>
      <c r="B16" s="1793">
        <v>200</v>
      </c>
      <c r="C16" s="1811">
        <v>0.49014778325123154</v>
      </c>
      <c r="D16" s="1793">
        <v>205</v>
      </c>
      <c r="E16" s="1811">
        <v>0.50985221674876846</v>
      </c>
      <c r="F16" s="1793">
        <v>180</v>
      </c>
      <c r="G16" s="1794">
        <v>0.44334975369458129</v>
      </c>
      <c r="H16" s="1793">
        <v>65</v>
      </c>
      <c r="I16" s="1794">
        <v>0.15763546798029557</v>
      </c>
      <c r="J16" s="1793">
        <v>160</v>
      </c>
      <c r="K16" s="1794">
        <v>0.39901477832512317</v>
      </c>
      <c r="L16" s="1795">
        <v>330</v>
      </c>
      <c r="M16" s="1794">
        <v>0.81234567901234567</v>
      </c>
      <c r="N16" s="1795">
        <v>75</v>
      </c>
      <c r="O16" s="1794">
        <v>0.18765432098765433</v>
      </c>
      <c r="P16" s="1796">
        <v>405</v>
      </c>
      <c r="Q16" s="1817">
        <v>135</v>
      </c>
      <c r="R16" s="1811">
        <v>0.79289940828402372</v>
      </c>
      <c r="S16" s="1817">
        <v>35</v>
      </c>
      <c r="T16" s="1811">
        <v>0.20710059171597633</v>
      </c>
      <c r="U16" s="1813">
        <v>15</v>
      </c>
      <c r="V16" s="1814">
        <v>0.10059171597633136</v>
      </c>
      <c r="W16" s="1813">
        <v>10</v>
      </c>
      <c r="X16" s="1814">
        <v>7.1005917159763315E-2</v>
      </c>
      <c r="Y16" s="1813">
        <v>0</v>
      </c>
      <c r="Z16" s="1814">
        <v>1.1834319526627219E-2</v>
      </c>
      <c r="AA16" s="1813">
        <v>5</v>
      </c>
      <c r="AB16" s="1814">
        <v>2.3668639053254437E-2</v>
      </c>
      <c r="AC16" s="1815">
        <v>170</v>
      </c>
      <c r="AD16" s="1817">
        <v>10</v>
      </c>
      <c r="AE16" s="1811">
        <v>2.4630541871921183E-2</v>
      </c>
      <c r="AF16" s="1817">
        <v>395</v>
      </c>
      <c r="AG16" s="1811">
        <v>0.97536945812807885</v>
      </c>
      <c r="AH16" s="1800">
        <v>405</v>
      </c>
    </row>
    <row r="17" spans="1:34" s="30" customFormat="1" x14ac:dyDescent="0.25">
      <c r="A17" s="1875" t="s">
        <v>1086</v>
      </c>
      <c r="B17" s="1801">
        <v>1225</v>
      </c>
      <c r="C17" s="1802">
        <v>0.75587144622991342</v>
      </c>
      <c r="D17" s="1801">
        <v>395</v>
      </c>
      <c r="E17" s="1802">
        <v>0.24412855377008652</v>
      </c>
      <c r="F17" s="1801">
        <v>625</v>
      </c>
      <c r="G17" s="1802">
        <v>0.38518518518518519</v>
      </c>
      <c r="H17" s="1801">
        <v>210</v>
      </c>
      <c r="I17" s="1802">
        <v>0.12901234567901235</v>
      </c>
      <c r="J17" s="1801">
        <v>785</v>
      </c>
      <c r="K17" s="1802">
        <v>0.48580246913580249</v>
      </c>
      <c r="L17" s="1803">
        <v>1000</v>
      </c>
      <c r="M17" s="1802">
        <v>0.61681087762669962</v>
      </c>
      <c r="N17" s="1803">
        <v>620</v>
      </c>
      <c r="O17" s="1802">
        <v>0.38318912237330038</v>
      </c>
      <c r="P17" s="1804">
        <v>1620</v>
      </c>
      <c r="Q17" s="1818">
        <v>485</v>
      </c>
      <c r="R17" s="1802">
        <v>0.8214285714285714</v>
      </c>
      <c r="S17" s="1818">
        <v>105</v>
      </c>
      <c r="T17" s="1802">
        <v>0.17857142857142858</v>
      </c>
      <c r="U17" s="1819">
        <v>40</v>
      </c>
      <c r="V17" s="1820">
        <v>6.6101694915254236E-2</v>
      </c>
      <c r="W17" s="1819">
        <v>30</v>
      </c>
      <c r="X17" s="1820">
        <v>5.254237288135593E-2</v>
      </c>
      <c r="Y17" s="1819">
        <v>25</v>
      </c>
      <c r="Z17" s="1820">
        <v>4.2372881355932202E-2</v>
      </c>
      <c r="AA17" s="1819">
        <v>10</v>
      </c>
      <c r="AB17" s="1820">
        <v>2.0338983050847456E-2</v>
      </c>
      <c r="AC17" s="1804">
        <v>590</v>
      </c>
      <c r="AD17" s="1818">
        <v>80</v>
      </c>
      <c r="AE17" s="1802">
        <v>4.9443757725587144E-2</v>
      </c>
      <c r="AF17" s="1818">
        <v>1540</v>
      </c>
      <c r="AG17" s="1802">
        <v>0.95055624227441282</v>
      </c>
      <c r="AH17" s="1810">
        <v>1620</v>
      </c>
    </row>
    <row r="18" spans="1:34" s="1873" customFormat="1" x14ac:dyDescent="0.25">
      <c r="A18" s="1874" t="s">
        <v>1087</v>
      </c>
      <c r="B18" s="1793">
        <v>40</v>
      </c>
      <c r="C18" s="1811">
        <v>0.8666666666666667</v>
      </c>
      <c r="D18" s="1793">
        <v>5</v>
      </c>
      <c r="E18" s="1811">
        <v>0.13333333333333333</v>
      </c>
      <c r="F18" s="1793">
        <v>35</v>
      </c>
      <c r="G18" s="1794">
        <v>0.80434782608695654</v>
      </c>
      <c r="H18" s="1793">
        <v>0</v>
      </c>
      <c r="I18" s="1794">
        <v>4.3478260869565216E-2</v>
      </c>
      <c r="J18" s="1793">
        <v>5</v>
      </c>
      <c r="K18" s="1794">
        <v>0.15217391304347827</v>
      </c>
      <c r="L18" s="1795">
        <v>35</v>
      </c>
      <c r="M18" s="1794">
        <v>0.82222222222222219</v>
      </c>
      <c r="N18" s="1795">
        <v>10</v>
      </c>
      <c r="O18" s="1794">
        <v>0.17777777777777778</v>
      </c>
      <c r="P18" s="1796">
        <v>45</v>
      </c>
      <c r="Q18" s="1812">
        <v>30</v>
      </c>
      <c r="R18" s="1811">
        <v>0.88888888888888884</v>
      </c>
      <c r="S18" s="1812">
        <v>5</v>
      </c>
      <c r="T18" s="1811">
        <v>0.1111111111111111</v>
      </c>
      <c r="U18" s="1813">
        <v>0</v>
      </c>
      <c r="V18" s="1814">
        <v>2.7777777777777776E-2</v>
      </c>
      <c r="W18" s="1813">
        <v>0</v>
      </c>
      <c r="X18" s="1814">
        <v>2.7777777777777776E-2</v>
      </c>
      <c r="Y18" s="1813">
        <v>0</v>
      </c>
      <c r="Z18" s="1814">
        <v>5.5555555555555552E-2</v>
      </c>
      <c r="AA18" s="1813">
        <v>0</v>
      </c>
      <c r="AB18" s="1814">
        <v>0</v>
      </c>
      <c r="AC18" s="1815">
        <v>35</v>
      </c>
      <c r="AD18" s="1812">
        <v>0</v>
      </c>
      <c r="AE18" s="1811">
        <v>4.4444444444444446E-2</v>
      </c>
      <c r="AF18" s="1812">
        <v>45</v>
      </c>
      <c r="AG18" s="1811">
        <v>0.9555555555555556</v>
      </c>
      <c r="AH18" s="1800">
        <v>45</v>
      </c>
    </row>
    <row r="19" spans="1:34" s="1873" customFormat="1" x14ac:dyDescent="0.25">
      <c r="A19" s="1872" t="s">
        <v>1088</v>
      </c>
      <c r="B19" s="1821">
        <v>70</v>
      </c>
      <c r="C19" s="1806">
        <v>0.95833333333333337</v>
      </c>
      <c r="D19" s="1821">
        <v>5</v>
      </c>
      <c r="E19" s="1806">
        <v>4.1666666666666664E-2</v>
      </c>
      <c r="F19" s="1801">
        <v>15</v>
      </c>
      <c r="G19" s="1802">
        <v>0.19718309859154928</v>
      </c>
      <c r="H19" s="1801">
        <v>5</v>
      </c>
      <c r="I19" s="1802">
        <v>8.4507042253521125E-2</v>
      </c>
      <c r="J19" s="1801">
        <v>50</v>
      </c>
      <c r="K19" s="1802">
        <v>0.71830985915492962</v>
      </c>
      <c r="L19" s="1803">
        <v>55</v>
      </c>
      <c r="M19" s="1802">
        <v>0.76388888888888884</v>
      </c>
      <c r="N19" s="1803">
        <v>15</v>
      </c>
      <c r="O19" s="1802">
        <v>0.2361111111111111</v>
      </c>
      <c r="P19" s="1804">
        <v>70</v>
      </c>
      <c r="Q19" s="1816">
        <v>5</v>
      </c>
      <c r="R19" s="1806" t="s">
        <v>1089</v>
      </c>
      <c r="S19" s="1816">
        <v>5</v>
      </c>
      <c r="T19" s="1806" t="s">
        <v>1089</v>
      </c>
      <c r="U19" s="1807">
        <v>0</v>
      </c>
      <c r="V19" s="1808" t="s">
        <v>1089</v>
      </c>
      <c r="W19" s="1807">
        <v>0</v>
      </c>
      <c r="X19" s="1808" t="s">
        <v>1089</v>
      </c>
      <c r="Y19" s="1807">
        <v>5</v>
      </c>
      <c r="Z19" s="1808" t="s">
        <v>1089</v>
      </c>
      <c r="AA19" s="1807">
        <v>0</v>
      </c>
      <c r="AB19" s="1808" t="s">
        <v>1089</v>
      </c>
      <c r="AC19" s="1809">
        <v>15</v>
      </c>
      <c r="AD19" s="1816">
        <v>0</v>
      </c>
      <c r="AE19" s="1806">
        <v>0</v>
      </c>
      <c r="AF19" s="1816">
        <v>70</v>
      </c>
      <c r="AG19" s="1806">
        <v>1</v>
      </c>
      <c r="AH19" s="1810">
        <v>70</v>
      </c>
    </row>
    <row r="20" spans="1:34" s="1873" customFormat="1" x14ac:dyDescent="0.25">
      <c r="A20" s="1874" t="s">
        <v>1090</v>
      </c>
      <c r="B20" s="1822">
        <v>25</v>
      </c>
      <c r="C20" s="1811">
        <v>1</v>
      </c>
      <c r="D20" s="1822">
        <v>0</v>
      </c>
      <c r="E20" s="1811">
        <v>0</v>
      </c>
      <c r="F20" s="1793">
        <v>0</v>
      </c>
      <c r="G20" s="1794">
        <v>0.04</v>
      </c>
      <c r="H20" s="1793">
        <v>0</v>
      </c>
      <c r="I20" s="1794">
        <v>0.08</v>
      </c>
      <c r="J20" s="1793">
        <v>20</v>
      </c>
      <c r="K20" s="1794">
        <v>0.88</v>
      </c>
      <c r="L20" s="1795">
        <v>15</v>
      </c>
      <c r="M20" s="1794">
        <v>0.68</v>
      </c>
      <c r="N20" s="1795">
        <v>10</v>
      </c>
      <c r="O20" s="1794">
        <v>0.32</v>
      </c>
      <c r="P20" s="1796">
        <v>25</v>
      </c>
      <c r="Q20" s="1812">
        <v>0</v>
      </c>
      <c r="R20" s="1811" t="s">
        <v>1089</v>
      </c>
      <c r="S20" s="1812">
        <v>0</v>
      </c>
      <c r="T20" s="1811" t="s">
        <v>1089</v>
      </c>
      <c r="U20" s="1813">
        <v>0</v>
      </c>
      <c r="V20" s="1814" t="s">
        <v>1089</v>
      </c>
      <c r="W20" s="1813">
        <v>0</v>
      </c>
      <c r="X20" s="1814" t="s">
        <v>1089</v>
      </c>
      <c r="Y20" s="1813">
        <v>0</v>
      </c>
      <c r="Z20" s="1814" t="s">
        <v>1089</v>
      </c>
      <c r="AA20" s="1813">
        <v>0</v>
      </c>
      <c r="AB20" s="1814" t="s">
        <v>1089</v>
      </c>
      <c r="AC20" s="1815">
        <v>0</v>
      </c>
      <c r="AD20" s="1812">
        <v>0</v>
      </c>
      <c r="AE20" s="1811">
        <v>0</v>
      </c>
      <c r="AF20" s="1812">
        <v>25</v>
      </c>
      <c r="AG20" s="1811">
        <v>1</v>
      </c>
      <c r="AH20" s="1800">
        <v>25</v>
      </c>
    </row>
    <row r="21" spans="1:34" s="1873" customFormat="1" x14ac:dyDescent="0.25">
      <c r="A21" s="1872" t="s">
        <v>1091</v>
      </c>
      <c r="B21" s="1801">
        <v>170</v>
      </c>
      <c r="C21" s="1806">
        <v>0.93854748603351956</v>
      </c>
      <c r="D21" s="1801">
        <v>10</v>
      </c>
      <c r="E21" s="1806">
        <v>6.1452513966480445E-2</v>
      </c>
      <c r="F21" s="1801">
        <v>20</v>
      </c>
      <c r="G21" s="1802">
        <v>0.12222222222222222</v>
      </c>
      <c r="H21" s="1801">
        <v>10</v>
      </c>
      <c r="I21" s="1802">
        <v>4.4444444444444446E-2</v>
      </c>
      <c r="J21" s="1801">
        <v>150</v>
      </c>
      <c r="K21" s="1802">
        <v>0.83333333333333337</v>
      </c>
      <c r="L21" s="1803">
        <v>60</v>
      </c>
      <c r="M21" s="1802">
        <v>0.32960893854748602</v>
      </c>
      <c r="N21" s="1803">
        <v>120</v>
      </c>
      <c r="O21" s="1802">
        <v>0.67039106145251393</v>
      </c>
      <c r="P21" s="1804">
        <v>180</v>
      </c>
      <c r="Q21" s="1816">
        <v>15</v>
      </c>
      <c r="R21" s="1806" t="s">
        <v>1089</v>
      </c>
      <c r="S21" s="1816">
        <v>5</v>
      </c>
      <c r="T21" s="1806" t="s">
        <v>1089</v>
      </c>
      <c r="U21" s="1807">
        <v>0</v>
      </c>
      <c r="V21" s="1808" t="s">
        <v>1089</v>
      </c>
      <c r="W21" s="1807">
        <v>0</v>
      </c>
      <c r="X21" s="1808" t="s">
        <v>1089</v>
      </c>
      <c r="Y21" s="1807">
        <v>0</v>
      </c>
      <c r="Z21" s="1808" t="s">
        <v>1089</v>
      </c>
      <c r="AA21" s="1807">
        <v>0</v>
      </c>
      <c r="AB21" s="1808" t="s">
        <v>1089</v>
      </c>
      <c r="AC21" s="1809">
        <v>20</v>
      </c>
      <c r="AD21" s="1816">
        <v>5</v>
      </c>
      <c r="AE21" s="1806">
        <v>2.7932960893854747E-2</v>
      </c>
      <c r="AF21" s="1816">
        <v>175</v>
      </c>
      <c r="AG21" s="1806">
        <v>0.97206703910614523</v>
      </c>
      <c r="AH21" s="1810">
        <v>180</v>
      </c>
    </row>
    <row r="22" spans="1:34" s="1873" customFormat="1" ht="16.5" customHeight="1" x14ac:dyDescent="0.25">
      <c r="A22" s="1874" t="s">
        <v>1092</v>
      </c>
      <c r="B22" s="1793">
        <v>245</v>
      </c>
      <c r="C22" s="1811">
        <v>0.89492753623188404</v>
      </c>
      <c r="D22" s="1793">
        <v>30</v>
      </c>
      <c r="E22" s="1811">
        <v>0.10507246376811594</v>
      </c>
      <c r="F22" s="1793">
        <v>45</v>
      </c>
      <c r="G22" s="1794">
        <v>0.1552346570397112</v>
      </c>
      <c r="H22" s="1793">
        <v>35</v>
      </c>
      <c r="I22" s="1794">
        <v>0.11913357400722022</v>
      </c>
      <c r="J22" s="1793">
        <v>200</v>
      </c>
      <c r="K22" s="1794">
        <v>0.72563176895306858</v>
      </c>
      <c r="L22" s="1795">
        <v>185</v>
      </c>
      <c r="M22" s="1794">
        <v>0.67028985507246375</v>
      </c>
      <c r="N22" s="1795">
        <v>90</v>
      </c>
      <c r="O22" s="1794">
        <v>0.32971014492753625</v>
      </c>
      <c r="P22" s="1796">
        <v>275</v>
      </c>
      <c r="Q22" s="1812">
        <v>30</v>
      </c>
      <c r="R22" s="1811">
        <v>0.75</v>
      </c>
      <c r="S22" s="1812">
        <v>10</v>
      </c>
      <c r="T22" s="1811">
        <v>0.25</v>
      </c>
      <c r="U22" s="1813">
        <v>5</v>
      </c>
      <c r="V22" s="1814">
        <v>0.14634146341463414</v>
      </c>
      <c r="W22" s="1813">
        <v>0</v>
      </c>
      <c r="X22" s="1814">
        <v>2.4390243902439025E-2</v>
      </c>
      <c r="Y22" s="1813">
        <v>0</v>
      </c>
      <c r="Z22" s="1814">
        <v>2.4390243902439025E-2</v>
      </c>
      <c r="AA22" s="1813">
        <v>5</v>
      </c>
      <c r="AB22" s="1814">
        <v>7.3170731707317069E-2</v>
      </c>
      <c r="AC22" s="1815">
        <v>40</v>
      </c>
      <c r="AD22" s="1812">
        <v>5</v>
      </c>
      <c r="AE22" s="1811">
        <v>1.4492753623188406E-2</v>
      </c>
      <c r="AF22" s="1812">
        <v>270</v>
      </c>
      <c r="AG22" s="1811">
        <v>0.98550724637681164</v>
      </c>
      <c r="AH22" s="1800">
        <v>275</v>
      </c>
    </row>
    <row r="23" spans="1:34" s="1873" customFormat="1" x14ac:dyDescent="0.25">
      <c r="A23" s="1872" t="s">
        <v>1093</v>
      </c>
      <c r="B23" s="1801">
        <v>120</v>
      </c>
      <c r="C23" s="1806">
        <v>0.85815602836879434</v>
      </c>
      <c r="D23" s="1801">
        <v>20</v>
      </c>
      <c r="E23" s="1806">
        <v>0.14184397163120568</v>
      </c>
      <c r="F23" s="1801">
        <v>40</v>
      </c>
      <c r="G23" s="1802">
        <v>0.29078014184397161</v>
      </c>
      <c r="H23" s="1801">
        <v>40</v>
      </c>
      <c r="I23" s="1802">
        <v>0.2978723404255319</v>
      </c>
      <c r="J23" s="1801">
        <v>60</v>
      </c>
      <c r="K23" s="1802">
        <v>0.41134751773049644</v>
      </c>
      <c r="L23" s="1803">
        <v>110</v>
      </c>
      <c r="M23" s="1802">
        <v>0.76595744680851063</v>
      </c>
      <c r="N23" s="1803">
        <v>35</v>
      </c>
      <c r="O23" s="1802">
        <v>0.23404255319148937</v>
      </c>
      <c r="P23" s="1804">
        <v>140</v>
      </c>
      <c r="Q23" s="1816">
        <v>40</v>
      </c>
      <c r="R23" s="1806">
        <v>0.95121951219512191</v>
      </c>
      <c r="S23" s="1816">
        <v>0</v>
      </c>
      <c r="T23" s="1806">
        <v>4.878048780487805E-2</v>
      </c>
      <c r="U23" s="1807">
        <v>0</v>
      </c>
      <c r="V23" s="1808">
        <v>2.4390243902439025E-2</v>
      </c>
      <c r="W23" s="1807">
        <v>0</v>
      </c>
      <c r="X23" s="1808">
        <v>0</v>
      </c>
      <c r="Y23" s="1807">
        <v>0</v>
      </c>
      <c r="Z23" s="1808">
        <v>2.4390243902439025E-2</v>
      </c>
      <c r="AA23" s="1807">
        <v>0</v>
      </c>
      <c r="AB23" s="1808">
        <v>0</v>
      </c>
      <c r="AC23" s="1809">
        <v>40</v>
      </c>
      <c r="AD23" s="1816">
        <v>10</v>
      </c>
      <c r="AE23" s="1806">
        <v>6.3829787234042548E-2</v>
      </c>
      <c r="AF23" s="1816">
        <v>130</v>
      </c>
      <c r="AG23" s="1806">
        <v>0.93617021276595747</v>
      </c>
      <c r="AH23" s="1810">
        <v>140</v>
      </c>
    </row>
    <row r="24" spans="1:34" s="1873" customFormat="1" x14ac:dyDescent="0.25">
      <c r="A24" s="1874" t="s">
        <v>1094</v>
      </c>
      <c r="B24" s="1793">
        <v>300</v>
      </c>
      <c r="C24" s="1811">
        <v>0.94006309148264988</v>
      </c>
      <c r="D24" s="1793">
        <v>20</v>
      </c>
      <c r="E24" s="1811">
        <v>5.993690851735016E-2</v>
      </c>
      <c r="F24" s="1793">
        <v>105</v>
      </c>
      <c r="G24" s="1794">
        <v>0.33753943217665616</v>
      </c>
      <c r="H24" s="1793">
        <v>45</v>
      </c>
      <c r="I24" s="1794">
        <v>0.14511041009463724</v>
      </c>
      <c r="J24" s="1793">
        <v>165</v>
      </c>
      <c r="K24" s="1794">
        <v>0.51735015772870663</v>
      </c>
      <c r="L24" s="1795">
        <v>140</v>
      </c>
      <c r="M24" s="1794">
        <v>0.44164037854889587</v>
      </c>
      <c r="N24" s="1795">
        <v>175</v>
      </c>
      <c r="O24" s="1794">
        <v>0.55835962145110407</v>
      </c>
      <c r="P24" s="1796">
        <v>315</v>
      </c>
      <c r="Q24" s="1812">
        <v>75</v>
      </c>
      <c r="R24" s="1811">
        <v>0.74757281553398058</v>
      </c>
      <c r="S24" s="1812">
        <v>25</v>
      </c>
      <c r="T24" s="1811">
        <v>0.25242718446601942</v>
      </c>
      <c r="U24" s="1813">
        <v>10</v>
      </c>
      <c r="V24" s="1814">
        <v>0.11538461538461539</v>
      </c>
      <c r="W24" s="1813">
        <v>10</v>
      </c>
      <c r="X24" s="1814">
        <v>7.6923076923076927E-2</v>
      </c>
      <c r="Y24" s="1813">
        <v>5</v>
      </c>
      <c r="Z24" s="1814">
        <v>3.8461538461538464E-2</v>
      </c>
      <c r="AA24" s="1813">
        <v>5</v>
      </c>
      <c r="AB24" s="1814">
        <v>2.8846153846153848E-2</v>
      </c>
      <c r="AC24" s="1815">
        <v>105</v>
      </c>
      <c r="AD24" s="1812">
        <v>15</v>
      </c>
      <c r="AE24" s="1811">
        <v>5.0473186119873815E-2</v>
      </c>
      <c r="AF24" s="1812">
        <v>300</v>
      </c>
      <c r="AG24" s="1811">
        <v>0.94952681388012616</v>
      </c>
      <c r="AH24" s="1800">
        <v>315</v>
      </c>
    </row>
    <row r="25" spans="1:34" s="1873" customFormat="1" x14ac:dyDescent="0.25">
      <c r="A25" s="1872" t="s">
        <v>1095</v>
      </c>
      <c r="B25" s="1801">
        <v>255</v>
      </c>
      <c r="C25" s="1806">
        <v>0.45470692717584371</v>
      </c>
      <c r="D25" s="1801">
        <v>305</v>
      </c>
      <c r="E25" s="1806">
        <v>0.54529307282415629</v>
      </c>
      <c r="F25" s="1801">
        <v>360</v>
      </c>
      <c r="G25" s="1802">
        <v>0.63765541740674958</v>
      </c>
      <c r="H25" s="1801">
        <v>70</v>
      </c>
      <c r="I25" s="1802">
        <v>0.12433392539964476</v>
      </c>
      <c r="J25" s="1801">
        <v>135</v>
      </c>
      <c r="K25" s="1802">
        <v>0.23801065719360567</v>
      </c>
      <c r="L25" s="1803">
        <v>395</v>
      </c>
      <c r="M25" s="1802">
        <v>0.70515097690941386</v>
      </c>
      <c r="N25" s="1803">
        <v>165</v>
      </c>
      <c r="O25" s="1802">
        <v>0.29484902309058614</v>
      </c>
      <c r="P25" s="1804">
        <v>565</v>
      </c>
      <c r="Q25" s="1823">
        <v>280</v>
      </c>
      <c r="R25" s="1806">
        <v>0.84638554216867468</v>
      </c>
      <c r="S25" s="1823">
        <v>50</v>
      </c>
      <c r="T25" s="1806">
        <v>0.1536144578313253</v>
      </c>
      <c r="U25" s="1807">
        <v>15</v>
      </c>
      <c r="V25" s="1808">
        <v>4.8192771084337352E-2</v>
      </c>
      <c r="W25" s="1807">
        <v>20</v>
      </c>
      <c r="X25" s="1808">
        <v>5.7228915662650599E-2</v>
      </c>
      <c r="Y25" s="1807">
        <v>15</v>
      </c>
      <c r="Z25" s="1808">
        <v>3.9156626506024098E-2</v>
      </c>
      <c r="AA25" s="1807">
        <v>5</v>
      </c>
      <c r="AB25" s="1808">
        <v>9.0361445783132526E-3</v>
      </c>
      <c r="AC25" s="1809">
        <v>330</v>
      </c>
      <c r="AD25" s="1823">
        <v>45</v>
      </c>
      <c r="AE25" s="1806">
        <v>7.8152753108348141E-2</v>
      </c>
      <c r="AF25" s="1823">
        <v>520</v>
      </c>
      <c r="AG25" s="1806">
        <v>0.92184724689165187</v>
      </c>
      <c r="AH25" s="1810">
        <v>565</v>
      </c>
    </row>
    <row r="26" spans="1:34" x14ac:dyDescent="0.25">
      <c r="A26" s="1876" t="s">
        <v>1148</v>
      </c>
      <c r="B26" s="1824">
        <v>12455</v>
      </c>
      <c r="C26" s="1825">
        <v>0.82246137594084245</v>
      </c>
      <c r="D26" s="1824">
        <v>2690</v>
      </c>
      <c r="E26" s="1825">
        <v>0.17753862405915755</v>
      </c>
      <c r="F26" s="1824">
        <v>4135</v>
      </c>
      <c r="G26" s="1825">
        <v>0.27311146328578972</v>
      </c>
      <c r="H26" s="1824">
        <v>2255</v>
      </c>
      <c r="I26" s="1825">
        <v>0.14890385631273112</v>
      </c>
      <c r="J26" s="1824">
        <v>8755</v>
      </c>
      <c r="K26" s="1825">
        <v>0.5779846804014791</v>
      </c>
      <c r="L26" s="1824">
        <v>11225</v>
      </c>
      <c r="M26" s="1825">
        <v>0.74165840766435409</v>
      </c>
      <c r="N26" s="1824">
        <v>3910</v>
      </c>
      <c r="O26" s="1825">
        <v>0.25834159233564585</v>
      </c>
      <c r="P26" s="1826">
        <v>15145</v>
      </c>
      <c r="Q26" s="1827">
        <v>2720</v>
      </c>
      <c r="R26" s="1825">
        <v>0.70364623739332821</v>
      </c>
      <c r="S26" s="1827">
        <v>1145</v>
      </c>
      <c r="T26" s="1825">
        <v>0.29635376260667184</v>
      </c>
      <c r="U26" s="1828">
        <v>555</v>
      </c>
      <c r="V26" s="1829">
        <v>0.14363213639886335</v>
      </c>
      <c r="W26" s="1828">
        <v>340</v>
      </c>
      <c r="X26" s="1829">
        <v>8.8090932575561873E-2</v>
      </c>
      <c r="Y26" s="1828">
        <v>115</v>
      </c>
      <c r="Z26" s="1829">
        <v>3.0224748127098942E-2</v>
      </c>
      <c r="AA26" s="1828">
        <v>135</v>
      </c>
      <c r="AB26" s="1829">
        <v>3.5133040557995349E-2</v>
      </c>
      <c r="AC26" s="1826">
        <v>3865</v>
      </c>
      <c r="AD26" s="1827">
        <v>435</v>
      </c>
      <c r="AE26" s="1825">
        <v>2.8588406179849465E-2</v>
      </c>
      <c r="AF26" s="1827">
        <v>14715</v>
      </c>
      <c r="AG26" s="1825">
        <v>0.97141159382015052</v>
      </c>
      <c r="AH26" s="1830">
        <v>15145</v>
      </c>
    </row>
    <row r="28" spans="1:34" x14ac:dyDescent="0.25">
      <c r="A28" s="98" t="s">
        <v>1028</v>
      </c>
    </row>
    <row r="29" spans="1:34" x14ac:dyDescent="0.25">
      <c r="A29" s="1064" t="s">
        <v>1000</v>
      </c>
    </row>
    <row r="30" spans="1:34" x14ac:dyDescent="0.25">
      <c r="A30" s="1064" t="s">
        <v>1001</v>
      </c>
    </row>
    <row r="31" spans="1:34" x14ac:dyDescent="0.25">
      <c r="A31"/>
    </row>
    <row r="32" spans="1:34" s="23" customFormat="1" x14ac:dyDescent="0.25">
      <c r="A32" s="697" t="s">
        <v>135</v>
      </c>
      <c r="B32" s="199"/>
    </row>
    <row r="33" spans="1:1" x14ac:dyDescent="0.25">
      <c r="A33" s="447"/>
    </row>
  </sheetData>
  <mergeCells count="23">
    <mergeCell ref="AH3:AH4"/>
    <mergeCell ref="AC3:AC4"/>
    <mergeCell ref="J4:K4"/>
    <mergeCell ref="AA4:AB4"/>
    <mergeCell ref="AD4:AE4"/>
    <mergeCell ref="AF4:AG4"/>
    <mergeCell ref="AD3:AG3"/>
    <mergeCell ref="L4:M4"/>
    <mergeCell ref="N4:O4"/>
    <mergeCell ref="Q4:R4"/>
    <mergeCell ref="B3:E3"/>
    <mergeCell ref="F3:K3"/>
    <mergeCell ref="L3:O3"/>
    <mergeCell ref="P3:P4"/>
    <mergeCell ref="Q3:AB3"/>
    <mergeCell ref="S4:T4"/>
    <mergeCell ref="U4:V4"/>
    <mergeCell ref="W4:X4"/>
    <mergeCell ref="Y4:Z4"/>
    <mergeCell ref="B4:C4"/>
    <mergeCell ref="D4:E4"/>
    <mergeCell ref="F4:G4"/>
    <mergeCell ref="H4:I4"/>
  </mergeCells>
  <hyperlinks>
    <hyperlink ref="A32" location="Index!A1" display="Back to index" xr:uid="{CE4FD3DC-42E3-4598-BB59-6C091F68CF8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8F1F-75C5-409E-9891-C90C4849605D}">
  <dimension ref="A1:J22"/>
  <sheetViews>
    <sheetView showGridLines="0" zoomScaleNormal="100" workbookViewId="0">
      <selection activeCell="A15" sqref="A15:A17"/>
    </sheetView>
  </sheetViews>
  <sheetFormatPr defaultRowHeight="15" x14ac:dyDescent="0.25"/>
  <cols>
    <col min="1" max="1" width="29.140625" style="161" customWidth="1"/>
    <col min="2" max="2" width="11.85546875" customWidth="1"/>
    <col min="3" max="4" width="15.5703125" customWidth="1"/>
    <col min="5" max="6" width="14.28515625" customWidth="1"/>
    <col min="7" max="8" width="14.7109375" customWidth="1"/>
    <col min="9" max="9" width="13" customWidth="1"/>
    <col min="10" max="10" width="14.85546875" customWidth="1"/>
  </cols>
  <sheetData>
    <row r="1" spans="1:10" x14ac:dyDescent="0.25">
      <c r="A1" s="66" t="s">
        <v>320</v>
      </c>
      <c r="B1" s="67"/>
      <c r="C1" s="23"/>
      <c r="D1" s="23"/>
      <c r="E1" s="23"/>
      <c r="F1" s="23"/>
      <c r="G1" s="23"/>
      <c r="H1" s="23"/>
      <c r="I1" s="23"/>
      <c r="J1" s="23"/>
    </row>
    <row r="2" spans="1:10" x14ac:dyDescent="0.25">
      <c r="A2" s="66"/>
      <c r="B2" s="67"/>
      <c r="C2" s="23"/>
      <c r="D2" s="23"/>
      <c r="E2" s="23"/>
      <c r="F2" s="23"/>
      <c r="G2" s="23"/>
      <c r="H2" s="23"/>
      <c r="I2" s="23"/>
    </row>
    <row r="3" spans="1:10" ht="45" customHeight="1" x14ac:dyDescent="0.25">
      <c r="A3" s="3048" t="s">
        <v>303</v>
      </c>
      <c r="B3" s="3660" t="s">
        <v>321</v>
      </c>
      <c r="C3" s="3661"/>
      <c r="D3" s="3660" t="s">
        <v>322</v>
      </c>
      <c r="E3" s="3661"/>
      <c r="F3" s="3660" t="s">
        <v>323</v>
      </c>
      <c r="G3" s="3661"/>
      <c r="H3" s="3038" t="s">
        <v>324</v>
      </c>
    </row>
    <row r="4" spans="1:10" s="145" customFormat="1" x14ac:dyDescent="0.25">
      <c r="A4" s="144"/>
      <c r="B4" s="3045">
        <v>2017</v>
      </c>
      <c r="C4" s="3046">
        <v>2018</v>
      </c>
      <c r="D4" s="3047">
        <v>2017</v>
      </c>
      <c r="E4" s="3047">
        <v>2018</v>
      </c>
      <c r="F4" s="3047">
        <v>2017</v>
      </c>
      <c r="G4" s="3047">
        <v>2018</v>
      </c>
      <c r="H4" s="3047"/>
      <c r="I4"/>
    </row>
    <row r="5" spans="1:10" x14ac:dyDescent="0.25">
      <c r="A5" s="146" t="s">
        <v>305</v>
      </c>
      <c r="B5" s="147">
        <v>2320885</v>
      </c>
      <c r="C5" s="147">
        <v>2318060</v>
      </c>
      <c r="D5" s="147">
        <v>625855</v>
      </c>
      <c r="E5" s="147">
        <v>632485</v>
      </c>
      <c r="F5" s="148">
        <v>0.26966221936890455</v>
      </c>
      <c r="G5" s="148">
        <v>0.27285100471946366</v>
      </c>
      <c r="H5" s="238">
        <v>0.31887853505591091</v>
      </c>
    </row>
    <row r="6" spans="1:10" x14ac:dyDescent="0.25">
      <c r="A6" s="154" t="s">
        <v>306</v>
      </c>
      <c r="B6" s="151">
        <v>69830</v>
      </c>
      <c r="C6" s="151">
        <v>69390</v>
      </c>
      <c r="D6" s="151">
        <v>19950</v>
      </c>
      <c r="E6" s="151">
        <v>19700</v>
      </c>
      <c r="F6" s="152">
        <v>0.28569382786767866</v>
      </c>
      <c r="G6" s="152">
        <v>0.28390257962242399</v>
      </c>
      <c r="H6" s="239" t="s">
        <v>2565</v>
      </c>
    </row>
    <row r="7" spans="1:10" x14ac:dyDescent="0.25">
      <c r="A7" s="156" t="s">
        <v>325</v>
      </c>
      <c r="B7" s="147">
        <v>260060</v>
      </c>
      <c r="C7" s="147">
        <v>267765</v>
      </c>
      <c r="D7" s="147">
        <v>65165</v>
      </c>
      <c r="E7" s="147">
        <v>66665</v>
      </c>
      <c r="F7" s="148">
        <v>0.25057678997154503</v>
      </c>
      <c r="G7" s="148">
        <v>0.24896831176591414</v>
      </c>
      <c r="H7" s="238" t="s">
        <v>2565</v>
      </c>
    </row>
    <row r="8" spans="1:10" x14ac:dyDescent="0.25">
      <c r="A8" s="154" t="s">
        <v>326</v>
      </c>
      <c r="B8" s="151">
        <v>185135</v>
      </c>
      <c r="C8" s="151">
        <v>183275</v>
      </c>
      <c r="D8" s="151">
        <v>47540</v>
      </c>
      <c r="E8" s="151">
        <v>47675</v>
      </c>
      <c r="F8" s="152">
        <v>0.25678558889459041</v>
      </c>
      <c r="G8" s="152">
        <v>0.26012822261628699</v>
      </c>
      <c r="H8" s="239">
        <v>0.33426337216965751</v>
      </c>
    </row>
    <row r="9" spans="1:10" x14ac:dyDescent="0.25">
      <c r="A9" s="156" t="s">
        <v>327</v>
      </c>
      <c r="B9" s="147">
        <v>177385</v>
      </c>
      <c r="C9" s="147">
        <v>178745</v>
      </c>
      <c r="D9" s="147">
        <v>47060</v>
      </c>
      <c r="E9" s="147">
        <v>47220</v>
      </c>
      <c r="F9" s="148">
        <v>0.26529864419201171</v>
      </c>
      <c r="G9" s="148">
        <v>0.26417522168452262</v>
      </c>
      <c r="H9" s="238" t="s">
        <v>2564</v>
      </c>
    </row>
    <row r="10" spans="1:10" x14ac:dyDescent="0.25">
      <c r="A10" s="154" t="s">
        <v>328</v>
      </c>
      <c r="B10" s="151">
        <v>213455</v>
      </c>
      <c r="C10" s="151">
        <v>212505</v>
      </c>
      <c r="D10" s="151">
        <v>56535</v>
      </c>
      <c r="E10" s="155">
        <v>56395</v>
      </c>
      <c r="F10" s="152">
        <v>0.26485676137827646</v>
      </c>
      <c r="G10" s="152">
        <v>0.26538199101197618</v>
      </c>
      <c r="H10" s="239">
        <v>5.2522963369971976E-2</v>
      </c>
    </row>
    <row r="11" spans="1:10" x14ac:dyDescent="0.25">
      <c r="A11" s="156" t="s">
        <v>329</v>
      </c>
      <c r="B11" s="147">
        <v>271340</v>
      </c>
      <c r="C11" s="147">
        <v>263895</v>
      </c>
      <c r="D11" s="147">
        <v>76940</v>
      </c>
      <c r="E11" s="147">
        <v>77840</v>
      </c>
      <c r="F11" s="148">
        <v>0.28355568659246699</v>
      </c>
      <c r="G11" s="148">
        <v>0.29496580079198165</v>
      </c>
      <c r="H11" s="238">
        <v>1.1410114199514654</v>
      </c>
    </row>
    <row r="12" spans="1:10" x14ac:dyDescent="0.25">
      <c r="A12" s="154" t="s">
        <v>330</v>
      </c>
      <c r="B12" s="151">
        <v>505655</v>
      </c>
      <c r="C12" s="151">
        <v>506180</v>
      </c>
      <c r="D12" s="151">
        <v>130170</v>
      </c>
      <c r="E12" s="151">
        <v>132950</v>
      </c>
      <c r="F12" s="152">
        <v>0.25742848384768269</v>
      </c>
      <c r="G12" s="152">
        <v>0.26265360148563754</v>
      </c>
      <c r="H12" s="239">
        <v>0.5225117637954857</v>
      </c>
    </row>
    <row r="13" spans="1:10" x14ac:dyDescent="0.25">
      <c r="A13" s="156" t="s">
        <v>331</v>
      </c>
      <c r="B13" s="147">
        <v>403680</v>
      </c>
      <c r="C13" s="147">
        <v>404555</v>
      </c>
      <c r="D13" s="147">
        <v>121065</v>
      </c>
      <c r="E13" s="147">
        <v>122045</v>
      </c>
      <c r="F13" s="148">
        <v>0.29990338882282996</v>
      </c>
      <c r="G13" s="148">
        <v>0.30167715143799978</v>
      </c>
      <c r="H13" s="238">
        <v>0.1773762615169816</v>
      </c>
    </row>
    <row r="14" spans="1:10" x14ac:dyDescent="0.25">
      <c r="A14" s="154" t="s">
        <v>314</v>
      </c>
      <c r="B14" s="151">
        <v>234345</v>
      </c>
      <c r="C14" s="155">
        <v>231750</v>
      </c>
      <c r="D14" s="151">
        <v>61430</v>
      </c>
      <c r="E14" s="151">
        <v>61995</v>
      </c>
      <c r="F14" s="152">
        <v>0.26213488659881801</v>
      </c>
      <c r="G14" s="152">
        <v>0.26750809061488673</v>
      </c>
      <c r="H14" s="239">
        <v>0.53732040160687222</v>
      </c>
    </row>
    <row r="15" spans="1:10" x14ac:dyDescent="0.25">
      <c r="A15" s="146" t="s">
        <v>317</v>
      </c>
      <c r="B15" s="147">
        <v>102585</v>
      </c>
      <c r="C15" s="147">
        <v>103530</v>
      </c>
      <c r="D15" s="147">
        <v>24935</v>
      </c>
      <c r="E15" s="147">
        <v>25025</v>
      </c>
      <c r="F15" s="148">
        <v>0.24306672515474972</v>
      </c>
      <c r="G15" s="148">
        <v>0.24171737660581474</v>
      </c>
      <c r="H15" s="238" t="s">
        <v>2564</v>
      </c>
    </row>
    <row r="16" spans="1:10" x14ac:dyDescent="0.25">
      <c r="A16" s="150" t="s">
        <v>316</v>
      </c>
      <c r="B16" s="151">
        <v>174625</v>
      </c>
      <c r="C16" s="151">
        <v>174730</v>
      </c>
      <c r="D16" s="151">
        <v>47740</v>
      </c>
      <c r="E16" s="155">
        <v>47710</v>
      </c>
      <c r="F16" s="152">
        <v>0.27338582677165352</v>
      </c>
      <c r="G16" s="152">
        <v>0.2730498483374349</v>
      </c>
      <c r="H16" s="239" t="s">
        <v>2586</v>
      </c>
    </row>
    <row r="17" spans="1:9" x14ac:dyDescent="0.25">
      <c r="A17" s="146" t="s">
        <v>315</v>
      </c>
      <c r="B17" s="147">
        <v>70715</v>
      </c>
      <c r="C17" s="147">
        <v>73120</v>
      </c>
      <c r="D17" s="147">
        <v>15925</v>
      </c>
      <c r="E17" s="147">
        <v>16720</v>
      </c>
      <c r="F17" s="157">
        <v>0.2251997454571166</v>
      </c>
      <c r="G17" s="157">
        <v>0.2286652078774617</v>
      </c>
      <c r="H17" s="238">
        <v>0.34654624203450946</v>
      </c>
    </row>
    <row r="18" spans="1:9" x14ac:dyDescent="0.25">
      <c r="A18" s="164" t="s">
        <v>332</v>
      </c>
      <c r="B18" s="171">
        <v>2668810</v>
      </c>
      <c r="C18" s="171">
        <v>2669440</v>
      </c>
      <c r="D18" s="171">
        <v>714455</v>
      </c>
      <c r="E18" s="171">
        <v>721940</v>
      </c>
      <c r="F18" s="2163">
        <v>0.26770545673914592</v>
      </c>
      <c r="G18" s="2163">
        <v>0.27044623591464878</v>
      </c>
      <c r="H18" s="237">
        <v>0.2740779175502861</v>
      </c>
    </row>
    <row r="19" spans="1:9" x14ac:dyDescent="0.25">
      <c r="A19" s="154"/>
      <c r="B19" s="151"/>
      <c r="C19" s="151"/>
      <c r="D19" s="151"/>
      <c r="E19" s="151"/>
      <c r="F19" s="152"/>
      <c r="G19" s="152"/>
      <c r="H19" s="158"/>
      <c r="I19" s="118"/>
    </row>
    <row r="20" spans="1:9" x14ac:dyDescent="0.25">
      <c r="A20" s="159" t="s">
        <v>2331</v>
      </c>
    </row>
    <row r="22" spans="1:9" x14ac:dyDescent="0.25">
      <c r="A22" s="160" t="s">
        <v>135</v>
      </c>
      <c r="B22" s="64"/>
    </row>
  </sheetData>
  <mergeCells count="3">
    <mergeCell ref="B3:C3"/>
    <mergeCell ref="D3:E3"/>
    <mergeCell ref="F3:G3"/>
  </mergeCells>
  <hyperlinks>
    <hyperlink ref="A22:B22" location="Index!A1" display="Back to index" xr:uid="{93A7D4C7-90BF-4472-8214-D5DA2A93C3A6}"/>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2FE07-D2A0-4B97-B0DA-AAD05A5BD6BA}">
  <dimension ref="A1:F31"/>
  <sheetViews>
    <sheetView showGridLines="0" workbookViewId="0">
      <selection activeCell="P14" sqref="P14"/>
    </sheetView>
  </sheetViews>
  <sheetFormatPr defaultColWidth="9.140625" defaultRowHeight="15" x14ac:dyDescent="0.25"/>
  <cols>
    <col min="1" max="1" width="39.42578125" style="27" customWidth="1"/>
    <col min="2" max="6" width="12.7109375" style="23" customWidth="1"/>
    <col min="7" max="16384" width="9.140625" style="23"/>
  </cols>
  <sheetData>
    <row r="1" spans="1:6" s="25" customFormat="1" x14ac:dyDescent="0.25">
      <c r="A1" s="1107" t="s">
        <v>2347</v>
      </c>
    </row>
    <row r="3" spans="1:6" ht="47.25" customHeight="1" x14ac:dyDescent="0.25">
      <c r="A3" s="1133"/>
      <c r="B3" s="3734" t="s">
        <v>1194</v>
      </c>
      <c r="C3" s="3734"/>
      <c r="D3" s="3734" t="s">
        <v>1195</v>
      </c>
      <c r="E3" s="3734"/>
      <c r="F3" s="1877" t="s">
        <v>165</v>
      </c>
    </row>
    <row r="4" spans="1:6" s="67" customFormat="1" x14ac:dyDescent="0.25">
      <c r="A4" s="1134"/>
      <c r="B4" s="3379" t="s">
        <v>151</v>
      </c>
      <c r="C4" s="3379" t="s">
        <v>150</v>
      </c>
      <c r="D4" s="3379" t="s">
        <v>151</v>
      </c>
      <c r="E4" s="3379" t="s">
        <v>150</v>
      </c>
      <c r="F4" s="3379" t="s">
        <v>151</v>
      </c>
    </row>
    <row r="5" spans="1:6" x14ac:dyDescent="0.25">
      <c r="A5" s="1667" t="s">
        <v>1075</v>
      </c>
      <c r="B5" s="1793">
        <v>2965</v>
      </c>
      <c r="C5" s="1794">
        <v>0.90252817544928421</v>
      </c>
      <c r="D5" s="1793">
        <v>320</v>
      </c>
      <c r="E5" s="1794">
        <v>9.7471824550715805E-2</v>
      </c>
      <c r="F5" s="1793">
        <v>3285</v>
      </c>
    </row>
    <row r="6" spans="1:6" ht="30" x14ac:dyDescent="0.25">
      <c r="A6" s="1165" t="s">
        <v>1076</v>
      </c>
      <c r="B6" s="1801">
        <v>0</v>
      </c>
      <c r="C6" s="1802" t="s">
        <v>1089</v>
      </c>
      <c r="D6" s="1801">
        <v>0</v>
      </c>
      <c r="E6" s="1802" t="s">
        <v>1089</v>
      </c>
      <c r="F6" s="1801">
        <v>0</v>
      </c>
    </row>
    <row r="7" spans="1:6" x14ac:dyDescent="0.25">
      <c r="A7" s="1173" t="s">
        <v>1077</v>
      </c>
      <c r="B7" s="1793">
        <v>710</v>
      </c>
      <c r="C7" s="1811">
        <v>0.83313748531139831</v>
      </c>
      <c r="D7" s="1793">
        <v>140</v>
      </c>
      <c r="E7" s="1811">
        <v>0.16686251468860164</v>
      </c>
      <c r="F7" s="1793">
        <v>850</v>
      </c>
    </row>
    <row r="8" spans="1:6" x14ac:dyDescent="0.25">
      <c r="A8" s="1177" t="s">
        <v>1078</v>
      </c>
      <c r="B8" s="1801">
        <v>380</v>
      </c>
      <c r="C8" s="1806">
        <v>0.91304347826086951</v>
      </c>
      <c r="D8" s="1801">
        <v>35</v>
      </c>
      <c r="E8" s="1806">
        <v>8.6956521739130432E-2</v>
      </c>
      <c r="F8" s="1801">
        <v>415</v>
      </c>
    </row>
    <row r="9" spans="1:6" x14ac:dyDescent="0.25">
      <c r="A9" s="1173" t="s">
        <v>1079</v>
      </c>
      <c r="B9" s="1793">
        <v>460</v>
      </c>
      <c r="C9" s="1811">
        <v>0.94069529652351735</v>
      </c>
      <c r="D9" s="1793">
        <v>30</v>
      </c>
      <c r="E9" s="1811">
        <v>5.9304703476482618E-2</v>
      </c>
      <c r="F9" s="1793">
        <v>490</v>
      </c>
    </row>
    <row r="10" spans="1:6" x14ac:dyDescent="0.25">
      <c r="A10" s="1177" t="s">
        <v>1080</v>
      </c>
      <c r="B10" s="1801">
        <v>140</v>
      </c>
      <c r="C10" s="1806">
        <v>0.8867924528301887</v>
      </c>
      <c r="D10" s="1801">
        <v>20</v>
      </c>
      <c r="E10" s="1806">
        <v>0.11320754716981132</v>
      </c>
      <c r="F10" s="1801">
        <v>160</v>
      </c>
    </row>
    <row r="11" spans="1:6" x14ac:dyDescent="0.25">
      <c r="A11" s="1173" t="s">
        <v>1081</v>
      </c>
      <c r="B11" s="1793">
        <v>20</v>
      </c>
      <c r="C11" s="1811" t="s">
        <v>1089</v>
      </c>
      <c r="D11" s="1793">
        <v>0</v>
      </c>
      <c r="E11" s="1811" t="s">
        <v>1089</v>
      </c>
      <c r="F11" s="1793">
        <v>20</v>
      </c>
    </row>
    <row r="12" spans="1:6" x14ac:dyDescent="0.25">
      <c r="A12" s="1177" t="s">
        <v>1082</v>
      </c>
      <c r="B12" s="1801">
        <v>775</v>
      </c>
      <c r="C12" s="1806">
        <v>0.94167679222357226</v>
      </c>
      <c r="D12" s="1801">
        <v>50</v>
      </c>
      <c r="E12" s="1806">
        <v>5.8323207776427702E-2</v>
      </c>
      <c r="F12" s="1801">
        <v>825</v>
      </c>
    </row>
    <row r="13" spans="1:6" ht="30" x14ac:dyDescent="0.25">
      <c r="A13" s="1173" t="s">
        <v>1083</v>
      </c>
      <c r="B13" s="1793">
        <v>90</v>
      </c>
      <c r="C13" s="1811">
        <v>0.87619047619047619</v>
      </c>
      <c r="D13" s="1793">
        <v>15</v>
      </c>
      <c r="E13" s="1811">
        <v>0.12380952380952381</v>
      </c>
      <c r="F13" s="1793">
        <v>105</v>
      </c>
    </row>
    <row r="14" spans="1:6" ht="30" x14ac:dyDescent="0.25">
      <c r="A14" s="1177" t="s">
        <v>1084</v>
      </c>
      <c r="B14" s="1801">
        <v>385</v>
      </c>
      <c r="C14" s="1806">
        <v>0.92086330935251803</v>
      </c>
      <c r="D14" s="1801">
        <v>35</v>
      </c>
      <c r="E14" s="1806">
        <v>7.9136690647482008E-2</v>
      </c>
      <c r="F14" s="1801">
        <v>415</v>
      </c>
    </row>
    <row r="15" spans="1:6" x14ac:dyDescent="0.25">
      <c r="A15" s="1184" t="s">
        <v>1085</v>
      </c>
      <c r="B15" s="1793">
        <v>5</v>
      </c>
      <c r="C15" s="1811" t="s">
        <v>1089</v>
      </c>
      <c r="D15" s="1793">
        <v>0</v>
      </c>
      <c r="E15" s="1811" t="s">
        <v>1089</v>
      </c>
      <c r="F15" s="1793">
        <v>5</v>
      </c>
    </row>
    <row r="16" spans="1:6" x14ac:dyDescent="0.25">
      <c r="A16" s="1684" t="s">
        <v>1086</v>
      </c>
      <c r="B16" s="1801">
        <v>370</v>
      </c>
      <c r="C16" s="1802">
        <v>0.89537712895377131</v>
      </c>
      <c r="D16" s="1801">
        <v>45</v>
      </c>
      <c r="E16" s="1802">
        <v>0.10462287104622871</v>
      </c>
      <c r="F16" s="1801">
        <v>410</v>
      </c>
    </row>
    <row r="17" spans="1:6" x14ac:dyDescent="0.25">
      <c r="A17" s="1173" t="s">
        <v>1087</v>
      </c>
      <c r="B17" s="1793">
        <v>0</v>
      </c>
      <c r="C17" s="1811" t="s">
        <v>1089</v>
      </c>
      <c r="D17" s="1793">
        <v>0</v>
      </c>
      <c r="E17" s="1811" t="s">
        <v>1089</v>
      </c>
      <c r="F17" s="1793">
        <v>0</v>
      </c>
    </row>
    <row r="18" spans="1:6" x14ac:dyDescent="0.25">
      <c r="A18" s="1177" t="s">
        <v>1088</v>
      </c>
      <c r="B18" s="1821">
        <v>80</v>
      </c>
      <c r="C18" s="1806">
        <v>0.91111111111111109</v>
      </c>
      <c r="D18" s="1821">
        <v>10</v>
      </c>
      <c r="E18" s="1806">
        <v>8.8888888888888892E-2</v>
      </c>
      <c r="F18" s="1801">
        <v>90</v>
      </c>
    </row>
    <row r="19" spans="1:6" x14ac:dyDescent="0.25">
      <c r="A19" s="1173" t="s">
        <v>1090</v>
      </c>
      <c r="B19" s="1822">
        <v>0</v>
      </c>
      <c r="C19" s="1811" t="s">
        <v>1089</v>
      </c>
      <c r="D19" s="1822">
        <v>0</v>
      </c>
      <c r="E19" s="1811" t="s">
        <v>1089</v>
      </c>
      <c r="F19" s="1793">
        <v>0</v>
      </c>
    </row>
    <row r="20" spans="1:6" x14ac:dyDescent="0.25">
      <c r="A20" s="1177" t="s">
        <v>1091</v>
      </c>
      <c r="B20" s="1801">
        <v>15</v>
      </c>
      <c r="C20" s="1806">
        <v>0.73913043478260865</v>
      </c>
      <c r="D20" s="1801">
        <v>5</v>
      </c>
      <c r="E20" s="1806">
        <v>0.2608695652173913</v>
      </c>
      <c r="F20" s="1801">
        <v>25</v>
      </c>
    </row>
    <row r="21" spans="1:6" ht="30" x14ac:dyDescent="0.25">
      <c r="A21" s="1173" t="s">
        <v>1092</v>
      </c>
      <c r="B21" s="1793">
        <v>180</v>
      </c>
      <c r="C21" s="1811">
        <v>0.92268041237113407</v>
      </c>
      <c r="D21" s="1793">
        <v>15</v>
      </c>
      <c r="E21" s="1811">
        <v>7.7319587628865982E-2</v>
      </c>
      <c r="F21" s="1793">
        <v>195</v>
      </c>
    </row>
    <row r="22" spans="1:6" x14ac:dyDescent="0.25">
      <c r="A22" s="1177" t="s">
        <v>1093</v>
      </c>
      <c r="B22" s="1801">
        <v>25</v>
      </c>
      <c r="C22" s="1806">
        <v>0.93103448275862066</v>
      </c>
      <c r="D22" s="1801">
        <v>0</v>
      </c>
      <c r="E22" s="1806">
        <v>6.8965517241379309E-2</v>
      </c>
      <c r="F22" s="1801">
        <v>30</v>
      </c>
    </row>
    <row r="23" spans="1:6" x14ac:dyDescent="0.25">
      <c r="A23" s="1173" t="s">
        <v>1094</v>
      </c>
      <c r="B23" s="1793">
        <v>25</v>
      </c>
      <c r="C23" s="1811">
        <v>0.77142857142857146</v>
      </c>
      <c r="D23" s="1793">
        <v>10</v>
      </c>
      <c r="E23" s="1811">
        <v>0.22857142857142856</v>
      </c>
      <c r="F23" s="1793">
        <v>35</v>
      </c>
    </row>
    <row r="24" spans="1:6" x14ac:dyDescent="0.25">
      <c r="A24" s="1196" t="s">
        <v>1095</v>
      </c>
      <c r="B24" s="1801">
        <v>35</v>
      </c>
      <c r="C24" s="1806">
        <v>0.89189189189189189</v>
      </c>
      <c r="D24" s="1801">
        <v>5</v>
      </c>
      <c r="E24" s="1806">
        <v>0.10810810810810811</v>
      </c>
      <c r="F24" s="1801">
        <v>35</v>
      </c>
    </row>
    <row r="25" spans="1:6" x14ac:dyDescent="0.25">
      <c r="A25" s="1688" t="s">
        <v>1148</v>
      </c>
      <c r="B25" s="1824">
        <v>3330</v>
      </c>
      <c r="C25" s="1825">
        <v>0.90173253925284247</v>
      </c>
      <c r="D25" s="1824">
        <v>365</v>
      </c>
      <c r="E25" s="1825">
        <v>9.8267460747157559E-2</v>
      </c>
      <c r="F25" s="1824">
        <v>3695</v>
      </c>
    </row>
    <row r="27" spans="1:6" s="25" customFormat="1" x14ac:dyDescent="0.25">
      <c r="A27" s="98" t="s">
        <v>1028</v>
      </c>
    </row>
    <row r="28" spans="1:6" s="25" customFormat="1" x14ac:dyDescent="0.25">
      <c r="A28" s="1064" t="s">
        <v>1000</v>
      </c>
    </row>
    <row r="29" spans="1:6" x14ac:dyDescent="0.25">
      <c r="A29" s="1064" t="s">
        <v>1001</v>
      </c>
    </row>
    <row r="30" spans="1:6" x14ac:dyDescent="0.25">
      <c r="A30"/>
    </row>
    <row r="31" spans="1:6" x14ac:dyDescent="0.25">
      <c r="A31" s="697" t="s">
        <v>135</v>
      </c>
      <c r="B31" s="199"/>
    </row>
  </sheetData>
  <mergeCells count="2">
    <mergeCell ref="B3:C3"/>
    <mergeCell ref="D3:E3"/>
  </mergeCells>
  <hyperlinks>
    <hyperlink ref="A31" location="Index!A1" display="Back to index" xr:uid="{FBD2FC63-6782-44B8-9E31-C1C705671B37}"/>
  </hyperlinks>
  <pageMargins left="0.7" right="0.7" top="0.75" bottom="0.75" header="0.3" footer="0.3"/>
  <pageSetup paperSize="9"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EC02B-C10C-4D2D-946B-22C027BCDD8A}">
  <dimension ref="A1:AH33"/>
  <sheetViews>
    <sheetView showGridLines="0" zoomScaleNormal="100" workbookViewId="0">
      <pane xSplit="1" ySplit="5" topLeftCell="Q6" activePane="bottomRight" state="frozen"/>
      <selection pane="topRight"/>
      <selection pane="bottomLeft"/>
      <selection pane="bottomRight" activeCell="A32" sqref="A32"/>
    </sheetView>
  </sheetViews>
  <sheetFormatPr defaultColWidth="11.42578125" defaultRowHeight="15" x14ac:dyDescent="0.25"/>
  <cols>
    <col min="1" max="1" width="47.140625" style="1504" customWidth="1"/>
    <col min="2" max="11" width="11.42578125" style="1504" customWidth="1"/>
    <col min="12" max="16384" width="11.42578125" style="1504"/>
  </cols>
  <sheetData>
    <row r="1" spans="1:34" x14ac:dyDescent="0.25">
      <c r="A1" s="1501" t="s">
        <v>2348</v>
      </c>
    </row>
    <row r="3" spans="1:34" s="3369" customFormat="1" ht="30" customHeight="1" x14ac:dyDescent="0.25">
      <c r="A3" s="3426"/>
      <c r="B3" s="3694" t="s">
        <v>1060</v>
      </c>
      <c r="C3" s="3694"/>
      <c r="D3" s="3694"/>
      <c r="E3" s="3694"/>
      <c r="F3" s="3694" t="s">
        <v>1061</v>
      </c>
      <c r="G3" s="3694"/>
      <c r="H3" s="3694"/>
      <c r="I3" s="3694"/>
      <c r="J3" s="3694"/>
      <c r="K3" s="3694"/>
      <c r="L3" s="3694" t="s">
        <v>1062</v>
      </c>
      <c r="M3" s="3694"/>
      <c r="N3" s="3694"/>
      <c r="O3" s="3694"/>
      <c r="P3" s="3733" t="s">
        <v>165</v>
      </c>
      <c r="Q3" s="3694" t="s">
        <v>1193</v>
      </c>
      <c r="R3" s="3694"/>
      <c r="S3" s="3694"/>
      <c r="T3" s="3694"/>
      <c r="U3" s="3694"/>
      <c r="V3" s="3694"/>
      <c r="W3" s="3694"/>
      <c r="X3" s="3694"/>
      <c r="Y3" s="3694"/>
      <c r="Z3" s="3694"/>
      <c r="AA3" s="3694"/>
      <c r="AB3" s="3694"/>
      <c r="AC3" s="3733" t="s">
        <v>165</v>
      </c>
      <c r="AD3" s="3694" t="s">
        <v>1064</v>
      </c>
      <c r="AE3" s="3694"/>
      <c r="AF3" s="3694"/>
      <c r="AG3" s="3694"/>
      <c r="AH3" s="3733" t="s">
        <v>165</v>
      </c>
    </row>
    <row r="4" spans="1:34" s="3369" customFormat="1" ht="30" customHeight="1" x14ac:dyDescent="0.25">
      <c r="A4" s="3411"/>
      <c r="B4" s="3733" t="s">
        <v>1021</v>
      </c>
      <c r="C4" s="3733"/>
      <c r="D4" s="3733" t="s">
        <v>1019</v>
      </c>
      <c r="E4" s="3733"/>
      <c r="F4" s="3733" t="s">
        <v>318</v>
      </c>
      <c r="G4" s="3733"/>
      <c r="H4" s="3733" t="s">
        <v>1065</v>
      </c>
      <c r="I4" s="3733"/>
      <c r="J4" s="3733" t="s">
        <v>1066</v>
      </c>
      <c r="K4" s="3733"/>
      <c r="L4" s="3733" t="s">
        <v>440</v>
      </c>
      <c r="M4" s="3733"/>
      <c r="N4" s="3353" t="s">
        <v>441</v>
      </c>
      <c r="O4" s="3353"/>
      <c r="P4" s="3733"/>
      <c r="Q4" s="3733" t="s">
        <v>400</v>
      </c>
      <c r="R4" s="3733"/>
      <c r="S4" s="3733" t="s">
        <v>401</v>
      </c>
      <c r="T4" s="3733"/>
      <c r="U4" s="3735" t="s">
        <v>1040</v>
      </c>
      <c r="V4" s="3735"/>
      <c r="W4" s="3735" t="s">
        <v>1039</v>
      </c>
      <c r="X4" s="3735"/>
      <c r="Y4" s="3735" t="s">
        <v>1041</v>
      </c>
      <c r="Z4" s="3735"/>
      <c r="AA4" s="3735" t="s">
        <v>1042</v>
      </c>
      <c r="AB4" s="3735"/>
      <c r="AC4" s="3733"/>
      <c r="AD4" s="3733" t="s">
        <v>1067</v>
      </c>
      <c r="AE4" s="3733"/>
      <c r="AF4" s="3733" t="s">
        <v>1068</v>
      </c>
      <c r="AG4" s="3733"/>
      <c r="AH4" s="3733"/>
    </row>
    <row r="5" spans="1:34" x14ac:dyDescent="0.25">
      <c r="A5" s="1870"/>
      <c r="B5" s="3412" t="s">
        <v>151</v>
      </c>
      <c r="C5" s="3413" t="s">
        <v>150</v>
      </c>
      <c r="D5" s="3412" t="s">
        <v>151</v>
      </c>
      <c r="E5" s="3412" t="s">
        <v>150</v>
      </c>
      <c r="F5" s="3414" t="s">
        <v>151</v>
      </c>
      <c r="G5" s="3414" t="s">
        <v>150</v>
      </c>
      <c r="H5" s="3412" t="s">
        <v>151</v>
      </c>
      <c r="I5" s="3413" t="s">
        <v>150</v>
      </c>
      <c r="J5" s="3412" t="s">
        <v>151</v>
      </c>
      <c r="K5" s="3413" t="s">
        <v>150</v>
      </c>
      <c r="L5" s="3415" t="s">
        <v>151</v>
      </c>
      <c r="M5" s="3415" t="s">
        <v>150</v>
      </c>
      <c r="N5" s="3423" t="s">
        <v>151</v>
      </c>
      <c r="O5" s="3423" t="s">
        <v>150</v>
      </c>
      <c r="P5" s="3424" t="s">
        <v>151</v>
      </c>
      <c r="Q5" s="3415" t="s">
        <v>151</v>
      </c>
      <c r="R5" s="3415" t="s">
        <v>150</v>
      </c>
      <c r="S5" s="3423" t="s">
        <v>151</v>
      </c>
      <c r="T5" s="3423" t="s">
        <v>150</v>
      </c>
      <c r="U5" s="3425" t="s">
        <v>151</v>
      </c>
      <c r="V5" s="3425" t="s">
        <v>150</v>
      </c>
      <c r="W5" s="3425" t="s">
        <v>151</v>
      </c>
      <c r="X5" s="3425" t="s">
        <v>150</v>
      </c>
      <c r="Y5" s="3425" t="s">
        <v>151</v>
      </c>
      <c r="Z5" s="3425" t="s">
        <v>150</v>
      </c>
      <c r="AA5" s="3420" t="s">
        <v>151</v>
      </c>
      <c r="AB5" s="3420" t="s">
        <v>150</v>
      </c>
      <c r="AC5" s="3424" t="s">
        <v>151</v>
      </c>
      <c r="AD5" s="3412" t="s">
        <v>151</v>
      </c>
      <c r="AE5" s="3412" t="s">
        <v>150</v>
      </c>
      <c r="AF5" s="3412" t="s">
        <v>151</v>
      </c>
      <c r="AG5" s="3412" t="s">
        <v>150</v>
      </c>
      <c r="AH5" s="3423" t="s">
        <v>151</v>
      </c>
    </row>
    <row r="6" spans="1:34" x14ac:dyDescent="0.25">
      <c r="A6" s="1871" t="s">
        <v>1075</v>
      </c>
      <c r="B6" s="3590">
        <v>3030</v>
      </c>
      <c r="C6" s="3591">
        <v>0.92263173926286934</v>
      </c>
      <c r="D6" s="3590">
        <v>255</v>
      </c>
      <c r="E6" s="3591">
        <v>7.736826073713067E-2</v>
      </c>
      <c r="F6" s="3590">
        <v>1175</v>
      </c>
      <c r="G6" s="3591">
        <v>0.35740402193784276</v>
      </c>
      <c r="H6" s="3590">
        <v>530</v>
      </c>
      <c r="I6" s="3591">
        <v>0.16118220597196831</v>
      </c>
      <c r="J6" s="3590">
        <v>1580</v>
      </c>
      <c r="K6" s="3591">
        <v>0.48141377209018893</v>
      </c>
      <c r="L6" s="3592">
        <v>2495</v>
      </c>
      <c r="M6" s="3591">
        <v>0.76028023149558333</v>
      </c>
      <c r="N6" s="3592">
        <v>785</v>
      </c>
      <c r="O6" s="3591">
        <v>0.2397197685044167</v>
      </c>
      <c r="P6" s="3593">
        <v>3285</v>
      </c>
      <c r="Q6" s="3594">
        <v>775</v>
      </c>
      <c r="R6" s="3591">
        <v>0.76181102362204722</v>
      </c>
      <c r="S6" s="3594">
        <v>240</v>
      </c>
      <c r="T6" s="3591">
        <v>0.23818897637795275</v>
      </c>
      <c r="U6" s="3595">
        <v>130</v>
      </c>
      <c r="V6" s="3596">
        <v>0.12745098039215685</v>
      </c>
      <c r="W6" s="3595">
        <v>55</v>
      </c>
      <c r="X6" s="3596">
        <v>5.4901960784313725E-2</v>
      </c>
      <c r="Y6" s="3595">
        <v>25</v>
      </c>
      <c r="Z6" s="3596">
        <v>2.4509803921568627E-2</v>
      </c>
      <c r="AA6" s="3595">
        <v>35</v>
      </c>
      <c r="AB6" s="3596">
        <v>3.4313725490196081E-2</v>
      </c>
      <c r="AC6" s="3593">
        <v>1020</v>
      </c>
      <c r="AD6" s="3594">
        <v>130</v>
      </c>
      <c r="AE6" s="3591">
        <v>3.9597928723728297E-2</v>
      </c>
      <c r="AF6" s="3594">
        <v>3155</v>
      </c>
      <c r="AG6" s="3591">
        <v>0.96040207127627175</v>
      </c>
      <c r="AH6" s="3593">
        <v>3285</v>
      </c>
    </row>
    <row r="7" spans="1:34" s="1883" customFormat="1" ht="30" x14ac:dyDescent="0.25">
      <c r="A7" s="3597" t="s">
        <v>1076</v>
      </c>
      <c r="B7" s="1878">
        <v>0</v>
      </c>
      <c r="C7" s="1794" t="s">
        <v>1089</v>
      </c>
      <c r="D7" s="1878">
        <v>0</v>
      </c>
      <c r="E7" s="1794" t="s">
        <v>1089</v>
      </c>
      <c r="F7" s="1878">
        <v>0</v>
      </c>
      <c r="G7" s="1794" t="s">
        <v>1089</v>
      </c>
      <c r="H7" s="1878">
        <v>0</v>
      </c>
      <c r="I7" s="1794" t="s">
        <v>1089</v>
      </c>
      <c r="J7" s="1878">
        <v>0</v>
      </c>
      <c r="K7" s="1794" t="s">
        <v>1089</v>
      </c>
      <c r="L7" s="1879">
        <v>0</v>
      </c>
      <c r="M7" s="1794" t="s">
        <v>1089</v>
      </c>
      <c r="N7" s="1879">
        <v>0</v>
      </c>
      <c r="O7" s="1794" t="s">
        <v>1089</v>
      </c>
      <c r="P7" s="1880">
        <v>0</v>
      </c>
      <c r="Q7" s="3598">
        <v>0</v>
      </c>
      <c r="R7" s="1811" t="s">
        <v>1089</v>
      </c>
      <c r="S7" s="3598">
        <v>0</v>
      </c>
      <c r="T7" s="1811" t="s">
        <v>1089</v>
      </c>
      <c r="U7" s="1885">
        <v>0</v>
      </c>
      <c r="V7" s="1814" t="s">
        <v>1089</v>
      </c>
      <c r="W7" s="1885">
        <v>0</v>
      </c>
      <c r="X7" s="1814" t="s">
        <v>1089</v>
      </c>
      <c r="Y7" s="1885">
        <v>0</v>
      </c>
      <c r="Z7" s="1814" t="s">
        <v>1089</v>
      </c>
      <c r="AA7" s="1885">
        <v>0</v>
      </c>
      <c r="AB7" s="1814" t="s">
        <v>1089</v>
      </c>
      <c r="AC7" s="1886">
        <v>0</v>
      </c>
      <c r="AD7" s="3598">
        <v>0</v>
      </c>
      <c r="AE7" s="1811" t="s">
        <v>1089</v>
      </c>
      <c r="AF7" s="3598">
        <v>0</v>
      </c>
      <c r="AG7" s="1811" t="s">
        <v>1089</v>
      </c>
      <c r="AH7" s="1880">
        <v>0</v>
      </c>
    </row>
    <row r="8" spans="1:34" s="1883" customFormat="1" x14ac:dyDescent="0.25">
      <c r="A8" s="1874" t="s">
        <v>1077</v>
      </c>
      <c r="B8" s="3590">
        <v>790</v>
      </c>
      <c r="C8" s="3600">
        <v>0.926056338028169</v>
      </c>
      <c r="D8" s="3590">
        <v>65</v>
      </c>
      <c r="E8" s="3600">
        <v>7.3943661971830985E-2</v>
      </c>
      <c r="F8" s="3590">
        <v>325</v>
      </c>
      <c r="G8" s="3591">
        <v>0.37955346650998822</v>
      </c>
      <c r="H8" s="3590">
        <v>170</v>
      </c>
      <c r="I8" s="3591">
        <v>0.19858989424206816</v>
      </c>
      <c r="J8" s="3590">
        <v>360</v>
      </c>
      <c r="K8" s="3591">
        <v>0.42185663924794359</v>
      </c>
      <c r="L8" s="3592">
        <v>635</v>
      </c>
      <c r="M8" s="3591">
        <v>0.74618096357226793</v>
      </c>
      <c r="N8" s="3592">
        <v>215</v>
      </c>
      <c r="O8" s="3591">
        <v>0.25381903642773207</v>
      </c>
      <c r="P8" s="3593">
        <v>850</v>
      </c>
      <c r="Q8" s="3601">
        <v>230</v>
      </c>
      <c r="R8" s="3600">
        <v>0.76767676767676762</v>
      </c>
      <c r="S8" s="3601">
        <v>70</v>
      </c>
      <c r="T8" s="3600">
        <v>0.23232323232323232</v>
      </c>
      <c r="U8" s="3602">
        <v>35</v>
      </c>
      <c r="V8" s="3603">
        <v>0.11073825503355705</v>
      </c>
      <c r="W8" s="3602">
        <v>20</v>
      </c>
      <c r="X8" s="3603">
        <v>6.3758389261744972E-2</v>
      </c>
      <c r="Y8" s="3602">
        <v>10</v>
      </c>
      <c r="Z8" s="3603">
        <v>3.0201342281879196E-2</v>
      </c>
      <c r="AA8" s="3602">
        <v>10</v>
      </c>
      <c r="AB8" s="3603">
        <v>3.0201342281879196E-2</v>
      </c>
      <c r="AC8" s="3604">
        <v>300</v>
      </c>
      <c r="AD8" s="3601">
        <v>40</v>
      </c>
      <c r="AE8" s="3600">
        <v>4.465334900117509E-2</v>
      </c>
      <c r="AF8" s="3601">
        <v>815</v>
      </c>
      <c r="AG8" s="3600">
        <v>0.95534665099882488</v>
      </c>
      <c r="AH8" s="3593">
        <v>850</v>
      </c>
    </row>
    <row r="9" spans="1:34" s="1883" customFormat="1" x14ac:dyDescent="0.25">
      <c r="A9" s="3597" t="s">
        <v>1078</v>
      </c>
      <c r="B9" s="1878">
        <v>370</v>
      </c>
      <c r="C9" s="1811">
        <v>0.89130434782608692</v>
      </c>
      <c r="D9" s="1878">
        <v>45</v>
      </c>
      <c r="E9" s="1811">
        <v>0.10869565217391304</v>
      </c>
      <c r="F9" s="1878">
        <v>180</v>
      </c>
      <c r="G9" s="1794">
        <v>0.42891566265060244</v>
      </c>
      <c r="H9" s="1878">
        <v>60</v>
      </c>
      <c r="I9" s="1794">
        <v>0.14698795180722893</v>
      </c>
      <c r="J9" s="1878">
        <v>175</v>
      </c>
      <c r="K9" s="1794">
        <v>0.42409638554216866</v>
      </c>
      <c r="L9" s="1879">
        <v>300</v>
      </c>
      <c r="M9" s="1794">
        <v>0.72530120481927707</v>
      </c>
      <c r="N9" s="1879">
        <v>115</v>
      </c>
      <c r="O9" s="1794">
        <v>0.27469879518072288</v>
      </c>
      <c r="P9" s="1880">
        <v>415</v>
      </c>
      <c r="Q9" s="1884">
        <v>120</v>
      </c>
      <c r="R9" s="1811">
        <v>0.79084967320261434</v>
      </c>
      <c r="S9" s="1884">
        <v>30</v>
      </c>
      <c r="T9" s="1811">
        <v>0.20915032679738563</v>
      </c>
      <c r="U9" s="1885">
        <v>15</v>
      </c>
      <c r="V9" s="1814">
        <v>9.8039215686274508E-2</v>
      </c>
      <c r="W9" s="1885">
        <v>5</v>
      </c>
      <c r="X9" s="1814">
        <v>3.2679738562091505E-2</v>
      </c>
      <c r="Y9" s="1885">
        <v>5</v>
      </c>
      <c r="Z9" s="1814">
        <v>3.2679738562091505E-2</v>
      </c>
      <c r="AA9" s="1885">
        <v>5</v>
      </c>
      <c r="AB9" s="1814">
        <v>4.5751633986928102E-2</v>
      </c>
      <c r="AC9" s="1886">
        <v>155</v>
      </c>
      <c r="AD9" s="1884">
        <v>15</v>
      </c>
      <c r="AE9" s="1811">
        <v>3.8554216867469883E-2</v>
      </c>
      <c r="AF9" s="1884">
        <v>400</v>
      </c>
      <c r="AG9" s="1811">
        <v>0.96144578313253015</v>
      </c>
      <c r="AH9" s="1880">
        <v>415</v>
      </c>
    </row>
    <row r="10" spans="1:34" s="1883" customFormat="1" x14ac:dyDescent="0.25">
      <c r="A10" s="1874" t="s">
        <v>1079</v>
      </c>
      <c r="B10" s="3590">
        <v>440</v>
      </c>
      <c r="C10" s="3600">
        <v>0.89570552147239269</v>
      </c>
      <c r="D10" s="3590">
        <v>50</v>
      </c>
      <c r="E10" s="3600">
        <v>0.10429447852760736</v>
      </c>
      <c r="F10" s="3590">
        <v>160</v>
      </c>
      <c r="G10" s="3591">
        <v>0.32515337423312884</v>
      </c>
      <c r="H10" s="3590">
        <v>90</v>
      </c>
      <c r="I10" s="3591">
        <v>0.18200408997955012</v>
      </c>
      <c r="J10" s="3590">
        <v>240</v>
      </c>
      <c r="K10" s="3591">
        <v>0.49284253578732107</v>
      </c>
      <c r="L10" s="3592">
        <v>400</v>
      </c>
      <c r="M10" s="3591">
        <v>0.82208588957055218</v>
      </c>
      <c r="N10" s="3592">
        <v>85</v>
      </c>
      <c r="O10" s="3591">
        <v>0.17791411042944785</v>
      </c>
      <c r="P10" s="3593">
        <v>490</v>
      </c>
      <c r="Q10" s="3601">
        <v>110</v>
      </c>
      <c r="R10" s="3600">
        <v>0.7769784172661871</v>
      </c>
      <c r="S10" s="3601">
        <v>30</v>
      </c>
      <c r="T10" s="3600">
        <v>0.22302158273381295</v>
      </c>
      <c r="U10" s="3602">
        <v>15</v>
      </c>
      <c r="V10" s="3603">
        <v>0.10714285714285714</v>
      </c>
      <c r="W10" s="3602">
        <v>5</v>
      </c>
      <c r="X10" s="3603">
        <v>0.05</v>
      </c>
      <c r="Y10" s="3602">
        <v>5</v>
      </c>
      <c r="Z10" s="3603">
        <v>2.8571428571428571E-2</v>
      </c>
      <c r="AA10" s="3602">
        <v>5</v>
      </c>
      <c r="AB10" s="3603">
        <v>4.2857142857142858E-2</v>
      </c>
      <c r="AC10" s="3604">
        <v>140</v>
      </c>
      <c r="AD10" s="3601">
        <v>15</v>
      </c>
      <c r="AE10" s="3600">
        <v>2.6584867075664622E-2</v>
      </c>
      <c r="AF10" s="3601">
        <v>475</v>
      </c>
      <c r="AG10" s="3600">
        <v>0.97341513292433535</v>
      </c>
      <c r="AH10" s="3593">
        <v>490</v>
      </c>
    </row>
    <row r="11" spans="1:34" s="1883" customFormat="1" x14ac:dyDescent="0.25">
      <c r="A11" s="3597" t="s">
        <v>1080</v>
      </c>
      <c r="B11" s="1878">
        <v>140</v>
      </c>
      <c r="C11" s="1811">
        <v>0.87421383647798745</v>
      </c>
      <c r="D11" s="1878">
        <v>20</v>
      </c>
      <c r="E11" s="1811">
        <v>0.12578616352201258</v>
      </c>
      <c r="F11" s="1878">
        <v>60</v>
      </c>
      <c r="G11" s="1794">
        <v>0.38364779874213839</v>
      </c>
      <c r="H11" s="1878">
        <v>45</v>
      </c>
      <c r="I11" s="1794">
        <v>0.27672955974842767</v>
      </c>
      <c r="J11" s="1878">
        <v>55</v>
      </c>
      <c r="K11" s="1794">
        <v>0.33962264150943394</v>
      </c>
      <c r="L11" s="1879">
        <v>130</v>
      </c>
      <c r="M11" s="1794">
        <v>0.8176100628930818</v>
      </c>
      <c r="N11" s="1879">
        <v>30</v>
      </c>
      <c r="O11" s="1794">
        <v>0.18238993710691823</v>
      </c>
      <c r="P11" s="1880">
        <v>160</v>
      </c>
      <c r="Q11" s="1884">
        <v>50</v>
      </c>
      <c r="R11" s="1811">
        <v>0.82758620689655171</v>
      </c>
      <c r="S11" s="1884">
        <v>10</v>
      </c>
      <c r="T11" s="1811">
        <v>0.17241379310344829</v>
      </c>
      <c r="U11" s="1885">
        <v>5</v>
      </c>
      <c r="V11" s="1814">
        <v>6.8965517241379309E-2</v>
      </c>
      <c r="W11" s="1885">
        <v>0</v>
      </c>
      <c r="X11" s="1814">
        <v>3.4482758620689655E-2</v>
      </c>
      <c r="Y11" s="1885">
        <v>0</v>
      </c>
      <c r="Z11" s="1814">
        <v>1.7241379310344827E-2</v>
      </c>
      <c r="AA11" s="1885">
        <v>5</v>
      </c>
      <c r="AB11" s="1814">
        <v>5.1724137931034482E-2</v>
      </c>
      <c r="AC11" s="1886">
        <v>60</v>
      </c>
      <c r="AD11" s="1884">
        <v>5</v>
      </c>
      <c r="AE11" s="1811">
        <v>3.7735849056603772E-2</v>
      </c>
      <c r="AF11" s="1884">
        <v>155</v>
      </c>
      <c r="AG11" s="1811">
        <v>0.96226415094339623</v>
      </c>
      <c r="AH11" s="1880">
        <v>160</v>
      </c>
    </row>
    <row r="12" spans="1:34" s="1883" customFormat="1" x14ac:dyDescent="0.25">
      <c r="A12" s="1874" t="s">
        <v>1081</v>
      </c>
      <c r="B12" s="3590">
        <v>15</v>
      </c>
      <c r="C12" s="3600" t="s">
        <v>1089</v>
      </c>
      <c r="D12" s="3590">
        <v>0</v>
      </c>
      <c r="E12" s="3600" t="s">
        <v>1089</v>
      </c>
      <c r="F12" s="3590">
        <v>10</v>
      </c>
      <c r="G12" s="3591" t="s">
        <v>1089</v>
      </c>
      <c r="H12" s="3590">
        <v>0</v>
      </c>
      <c r="I12" s="3591" t="s">
        <v>1089</v>
      </c>
      <c r="J12" s="3590">
        <v>5</v>
      </c>
      <c r="K12" s="3591" t="s">
        <v>1089</v>
      </c>
      <c r="L12" s="3592">
        <v>15</v>
      </c>
      <c r="M12" s="3591" t="s">
        <v>1089</v>
      </c>
      <c r="N12" s="3592">
        <v>5</v>
      </c>
      <c r="O12" s="3591" t="s">
        <v>1089</v>
      </c>
      <c r="P12" s="3593">
        <v>20</v>
      </c>
      <c r="Q12" s="3601">
        <v>5</v>
      </c>
      <c r="R12" s="3600" t="s">
        <v>1089</v>
      </c>
      <c r="S12" s="3601">
        <v>5</v>
      </c>
      <c r="T12" s="3600" t="s">
        <v>1089</v>
      </c>
      <c r="U12" s="3602">
        <v>5</v>
      </c>
      <c r="V12" s="3603" t="s">
        <v>1089</v>
      </c>
      <c r="W12" s="3602">
        <v>0</v>
      </c>
      <c r="X12" s="3603" t="s">
        <v>1089</v>
      </c>
      <c r="Y12" s="3602">
        <v>0</v>
      </c>
      <c r="Z12" s="3603" t="s">
        <v>1089</v>
      </c>
      <c r="AA12" s="3602">
        <v>0</v>
      </c>
      <c r="AB12" s="3603" t="s">
        <v>1089</v>
      </c>
      <c r="AC12" s="3604">
        <v>5</v>
      </c>
      <c r="AD12" s="3601">
        <v>0</v>
      </c>
      <c r="AE12" s="3600" t="s">
        <v>1089</v>
      </c>
      <c r="AF12" s="3601">
        <v>20</v>
      </c>
      <c r="AG12" s="3600" t="s">
        <v>1089</v>
      </c>
      <c r="AH12" s="3593">
        <v>20</v>
      </c>
    </row>
    <row r="13" spans="1:34" s="1883" customFormat="1" x14ac:dyDescent="0.25">
      <c r="A13" s="3597" t="s">
        <v>1082</v>
      </c>
      <c r="B13" s="1878">
        <v>775</v>
      </c>
      <c r="C13" s="1811">
        <v>0.94167679222357226</v>
      </c>
      <c r="D13" s="1878">
        <v>50</v>
      </c>
      <c r="E13" s="1811">
        <v>5.8323207776427702E-2</v>
      </c>
      <c r="F13" s="1878">
        <v>215</v>
      </c>
      <c r="G13" s="1794">
        <v>0.26277372262773724</v>
      </c>
      <c r="H13" s="1878">
        <v>95</v>
      </c>
      <c r="I13" s="1794">
        <v>0.11678832116788321</v>
      </c>
      <c r="J13" s="1878">
        <v>510</v>
      </c>
      <c r="K13" s="1794">
        <v>0.62043795620437958</v>
      </c>
      <c r="L13" s="1879">
        <v>650</v>
      </c>
      <c r="M13" s="1794">
        <v>0.79100850546780077</v>
      </c>
      <c r="N13" s="1879">
        <v>170</v>
      </c>
      <c r="O13" s="1794">
        <v>0.20899149453219928</v>
      </c>
      <c r="P13" s="1880">
        <v>825</v>
      </c>
      <c r="Q13" s="1884">
        <v>135</v>
      </c>
      <c r="R13" s="1811">
        <v>0.74456521739130432</v>
      </c>
      <c r="S13" s="1884">
        <v>45</v>
      </c>
      <c r="T13" s="1811">
        <v>0.25543478260869568</v>
      </c>
      <c r="U13" s="1885">
        <v>30</v>
      </c>
      <c r="V13" s="1814">
        <v>0.16756756756756758</v>
      </c>
      <c r="W13" s="1885">
        <v>5</v>
      </c>
      <c r="X13" s="1814">
        <v>3.2432432432432434E-2</v>
      </c>
      <c r="Y13" s="1885">
        <v>5</v>
      </c>
      <c r="Z13" s="1814">
        <v>2.1621621621621623E-2</v>
      </c>
      <c r="AA13" s="1885">
        <v>5</v>
      </c>
      <c r="AB13" s="1814">
        <v>3.783783783783784E-2</v>
      </c>
      <c r="AC13" s="1886">
        <v>185</v>
      </c>
      <c r="AD13" s="1884">
        <v>30</v>
      </c>
      <c r="AE13" s="1811">
        <v>3.8882138517618466E-2</v>
      </c>
      <c r="AF13" s="1884">
        <v>790</v>
      </c>
      <c r="AG13" s="1811">
        <v>0.96111786148238154</v>
      </c>
      <c r="AH13" s="1880">
        <v>825</v>
      </c>
    </row>
    <row r="14" spans="1:34" s="1883" customFormat="1" x14ac:dyDescent="0.25">
      <c r="A14" s="1874" t="s">
        <v>1083</v>
      </c>
      <c r="B14" s="3590">
        <v>90</v>
      </c>
      <c r="C14" s="3600">
        <v>0.8666666666666667</v>
      </c>
      <c r="D14" s="3590">
        <v>15</v>
      </c>
      <c r="E14" s="3600">
        <v>0.13333333333333333</v>
      </c>
      <c r="F14" s="3590">
        <v>40</v>
      </c>
      <c r="G14" s="3591">
        <v>0.4</v>
      </c>
      <c r="H14" s="3590">
        <v>10</v>
      </c>
      <c r="I14" s="3591">
        <v>8.5714285714285715E-2</v>
      </c>
      <c r="J14" s="3590">
        <v>55</v>
      </c>
      <c r="K14" s="3591">
        <v>0.51428571428571423</v>
      </c>
      <c r="L14" s="3592">
        <v>80</v>
      </c>
      <c r="M14" s="3591">
        <v>0.74285714285714288</v>
      </c>
      <c r="N14" s="3592">
        <v>25</v>
      </c>
      <c r="O14" s="3591">
        <v>0.25714285714285712</v>
      </c>
      <c r="P14" s="3593">
        <v>105</v>
      </c>
      <c r="Q14" s="3601">
        <v>25</v>
      </c>
      <c r="R14" s="3600">
        <v>0.70270270270270274</v>
      </c>
      <c r="S14" s="3601">
        <v>10</v>
      </c>
      <c r="T14" s="3600">
        <v>0.29729729729729731</v>
      </c>
      <c r="U14" s="3602">
        <v>10</v>
      </c>
      <c r="V14" s="3603">
        <v>0.27027027027027029</v>
      </c>
      <c r="W14" s="3602">
        <v>0</v>
      </c>
      <c r="X14" s="3603">
        <v>2.7027027027027029E-2</v>
      </c>
      <c r="Y14" s="3602">
        <v>0</v>
      </c>
      <c r="Z14" s="3603">
        <v>0</v>
      </c>
      <c r="AA14" s="3602">
        <v>0</v>
      </c>
      <c r="AB14" s="3603">
        <v>0</v>
      </c>
      <c r="AC14" s="3604">
        <v>35</v>
      </c>
      <c r="AD14" s="3601">
        <v>10</v>
      </c>
      <c r="AE14" s="3600">
        <v>0.10476190476190476</v>
      </c>
      <c r="AF14" s="3601">
        <v>95</v>
      </c>
      <c r="AG14" s="3600">
        <v>0.89523809523809528</v>
      </c>
      <c r="AH14" s="3593">
        <v>105</v>
      </c>
    </row>
    <row r="15" spans="1:34" s="1883" customFormat="1" x14ac:dyDescent="0.25">
      <c r="A15" s="3597" t="s">
        <v>1084</v>
      </c>
      <c r="B15" s="1878">
        <v>405</v>
      </c>
      <c r="C15" s="1811">
        <v>0.97836538461538458</v>
      </c>
      <c r="D15" s="1878">
        <v>10</v>
      </c>
      <c r="E15" s="1811">
        <v>2.1634615384615384E-2</v>
      </c>
      <c r="F15" s="1878">
        <v>180</v>
      </c>
      <c r="G15" s="1794">
        <v>0.43269230769230771</v>
      </c>
      <c r="H15" s="1878">
        <v>60</v>
      </c>
      <c r="I15" s="1794">
        <v>0.14423076923076922</v>
      </c>
      <c r="J15" s="1878">
        <v>175</v>
      </c>
      <c r="K15" s="1794">
        <v>0.42307692307692307</v>
      </c>
      <c r="L15" s="1879">
        <v>280</v>
      </c>
      <c r="M15" s="1794">
        <v>0.66826923076923073</v>
      </c>
      <c r="N15" s="1879">
        <v>140</v>
      </c>
      <c r="O15" s="1794">
        <v>0.33173076923076922</v>
      </c>
      <c r="P15" s="1880">
        <v>415</v>
      </c>
      <c r="Q15" s="1884">
        <v>100</v>
      </c>
      <c r="R15" s="1811">
        <v>0.72463768115942029</v>
      </c>
      <c r="S15" s="1884">
        <v>40</v>
      </c>
      <c r="T15" s="1811">
        <v>0.27536231884057971</v>
      </c>
      <c r="U15" s="1885">
        <v>20</v>
      </c>
      <c r="V15" s="1814">
        <v>0.12949640287769784</v>
      </c>
      <c r="W15" s="1885">
        <v>15</v>
      </c>
      <c r="X15" s="1814">
        <v>0.11510791366906475</v>
      </c>
      <c r="Y15" s="1885">
        <v>0</v>
      </c>
      <c r="Z15" s="1814">
        <v>1.4388489208633094E-2</v>
      </c>
      <c r="AA15" s="1885">
        <v>5</v>
      </c>
      <c r="AB15" s="1814">
        <v>2.1582733812949641E-2</v>
      </c>
      <c r="AC15" s="1886">
        <v>140</v>
      </c>
      <c r="AD15" s="1884">
        <v>15</v>
      </c>
      <c r="AE15" s="1811">
        <v>3.3653846153846152E-2</v>
      </c>
      <c r="AF15" s="1884">
        <v>400</v>
      </c>
      <c r="AG15" s="1811">
        <v>0.96634615384615385</v>
      </c>
      <c r="AH15" s="1880">
        <v>415</v>
      </c>
    </row>
    <row r="16" spans="1:34" s="1883" customFormat="1" x14ac:dyDescent="0.25">
      <c r="A16" s="1874" t="s">
        <v>1085</v>
      </c>
      <c r="B16" s="3590">
        <v>5</v>
      </c>
      <c r="C16" s="3600" t="s">
        <v>1089</v>
      </c>
      <c r="D16" s="3590">
        <v>0</v>
      </c>
      <c r="E16" s="3600" t="s">
        <v>1089</v>
      </c>
      <c r="F16" s="3590">
        <v>5</v>
      </c>
      <c r="G16" s="3591" t="s">
        <v>1089</v>
      </c>
      <c r="H16" s="3590">
        <v>0</v>
      </c>
      <c r="I16" s="3591" t="s">
        <v>1089</v>
      </c>
      <c r="J16" s="3590">
        <v>5</v>
      </c>
      <c r="K16" s="3591" t="s">
        <v>1089</v>
      </c>
      <c r="L16" s="3592">
        <v>5</v>
      </c>
      <c r="M16" s="3591" t="s">
        <v>1089</v>
      </c>
      <c r="N16" s="3592">
        <v>0</v>
      </c>
      <c r="O16" s="3591" t="s">
        <v>1089</v>
      </c>
      <c r="P16" s="3593">
        <v>5</v>
      </c>
      <c r="Q16" s="3605">
        <v>5</v>
      </c>
      <c r="R16" s="3600" t="s">
        <v>1089</v>
      </c>
      <c r="S16" s="3605">
        <v>0</v>
      </c>
      <c r="T16" s="3600" t="s">
        <v>1089</v>
      </c>
      <c r="U16" s="3602">
        <v>0</v>
      </c>
      <c r="V16" s="3603" t="s">
        <v>1089</v>
      </c>
      <c r="W16" s="3602">
        <v>0</v>
      </c>
      <c r="X16" s="3603" t="s">
        <v>1089</v>
      </c>
      <c r="Y16" s="3602">
        <v>0</v>
      </c>
      <c r="Z16" s="3603" t="s">
        <v>1089</v>
      </c>
      <c r="AA16" s="3602">
        <v>0</v>
      </c>
      <c r="AB16" s="3603" t="s">
        <v>1089</v>
      </c>
      <c r="AC16" s="3604">
        <v>5</v>
      </c>
      <c r="AD16" s="3605">
        <v>0</v>
      </c>
      <c r="AE16" s="3600" t="s">
        <v>1089</v>
      </c>
      <c r="AF16" s="3605">
        <v>5</v>
      </c>
      <c r="AG16" s="3600" t="s">
        <v>1089</v>
      </c>
      <c r="AH16" s="3593">
        <v>5</v>
      </c>
    </row>
    <row r="17" spans="1:34" x14ac:dyDescent="0.25">
      <c r="A17" s="3599" t="s">
        <v>1086</v>
      </c>
      <c r="B17" s="1878">
        <v>385</v>
      </c>
      <c r="C17" s="1794">
        <v>0.93902439024390238</v>
      </c>
      <c r="D17" s="1878">
        <v>25</v>
      </c>
      <c r="E17" s="1794">
        <v>6.097560975609756E-2</v>
      </c>
      <c r="F17" s="1878">
        <v>180</v>
      </c>
      <c r="G17" s="1794">
        <v>0.44362745098039214</v>
      </c>
      <c r="H17" s="1878">
        <v>45</v>
      </c>
      <c r="I17" s="1794">
        <v>0.11519607843137254</v>
      </c>
      <c r="J17" s="1878">
        <v>180</v>
      </c>
      <c r="K17" s="1794">
        <v>0.44117647058823528</v>
      </c>
      <c r="L17" s="1879">
        <v>270</v>
      </c>
      <c r="M17" s="1794">
        <v>0.6634146341463415</v>
      </c>
      <c r="N17" s="1879">
        <v>140</v>
      </c>
      <c r="O17" s="1794">
        <v>0.33658536585365856</v>
      </c>
      <c r="P17" s="1880">
        <v>410</v>
      </c>
      <c r="Q17" s="1881">
        <v>125</v>
      </c>
      <c r="R17" s="1794">
        <v>0.80254777070063699</v>
      </c>
      <c r="S17" s="1881">
        <v>30</v>
      </c>
      <c r="T17" s="1794">
        <v>0.19745222929936307</v>
      </c>
      <c r="U17" s="1882">
        <v>15</v>
      </c>
      <c r="V17" s="1799">
        <v>0.10759493670886076</v>
      </c>
      <c r="W17" s="1882">
        <v>5</v>
      </c>
      <c r="X17" s="1799">
        <v>3.7974683544303799E-2</v>
      </c>
      <c r="Y17" s="1882">
        <v>5</v>
      </c>
      <c r="Z17" s="1799">
        <v>2.5316455696202531E-2</v>
      </c>
      <c r="AA17" s="1882">
        <v>5</v>
      </c>
      <c r="AB17" s="1799">
        <v>3.1645569620253167E-2</v>
      </c>
      <c r="AC17" s="1880">
        <v>160</v>
      </c>
      <c r="AD17" s="1881">
        <v>25</v>
      </c>
      <c r="AE17" s="1794">
        <v>6.6176470588235295E-2</v>
      </c>
      <c r="AF17" s="1881">
        <v>380</v>
      </c>
      <c r="AG17" s="1794">
        <v>0.93382352941176472</v>
      </c>
      <c r="AH17" s="1880">
        <v>410</v>
      </c>
    </row>
    <row r="18" spans="1:34" s="1883" customFormat="1" x14ac:dyDescent="0.25">
      <c r="A18" s="1874" t="s">
        <v>1087</v>
      </c>
      <c r="B18" s="3590">
        <v>0</v>
      </c>
      <c r="C18" s="3600" t="s">
        <v>1089</v>
      </c>
      <c r="D18" s="3590">
        <v>0</v>
      </c>
      <c r="E18" s="3600" t="s">
        <v>1089</v>
      </c>
      <c r="F18" s="3590">
        <v>0</v>
      </c>
      <c r="G18" s="3591" t="s">
        <v>1089</v>
      </c>
      <c r="H18" s="3590">
        <v>0</v>
      </c>
      <c r="I18" s="3591" t="s">
        <v>1089</v>
      </c>
      <c r="J18" s="3590">
        <v>0</v>
      </c>
      <c r="K18" s="3591" t="s">
        <v>1089</v>
      </c>
      <c r="L18" s="3592">
        <v>0</v>
      </c>
      <c r="M18" s="3591" t="s">
        <v>1089</v>
      </c>
      <c r="N18" s="3592">
        <v>0</v>
      </c>
      <c r="O18" s="3591" t="s">
        <v>1089</v>
      </c>
      <c r="P18" s="3593">
        <v>0</v>
      </c>
      <c r="Q18" s="3601">
        <v>0</v>
      </c>
      <c r="R18" s="3600" t="s">
        <v>1089</v>
      </c>
      <c r="S18" s="3601">
        <v>0</v>
      </c>
      <c r="T18" s="3600" t="s">
        <v>1089</v>
      </c>
      <c r="U18" s="3602">
        <v>0</v>
      </c>
      <c r="V18" s="3603" t="s">
        <v>1089</v>
      </c>
      <c r="W18" s="3602">
        <v>0</v>
      </c>
      <c r="X18" s="3603" t="s">
        <v>1089</v>
      </c>
      <c r="Y18" s="3602">
        <v>0</v>
      </c>
      <c r="Z18" s="3603" t="s">
        <v>1089</v>
      </c>
      <c r="AA18" s="3602">
        <v>0</v>
      </c>
      <c r="AB18" s="3603" t="s">
        <v>1089</v>
      </c>
      <c r="AC18" s="3604">
        <v>0</v>
      </c>
      <c r="AD18" s="3601">
        <v>0</v>
      </c>
      <c r="AE18" s="3600" t="s">
        <v>1089</v>
      </c>
      <c r="AF18" s="3601">
        <v>0</v>
      </c>
      <c r="AG18" s="3600" t="s">
        <v>1089</v>
      </c>
      <c r="AH18" s="3593">
        <v>0</v>
      </c>
    </row>
    <row r="19" spans="1:34" s="1883" customFormat="1" x14ac:dyDescent="0.25">
      <c r="A19" s="3597" t="s">
        <v>1088</v>
      </c>
      <c r="B19" s="1888">
        <v>85</v>
      </c>
      <c r="C19" s="1811">
        <v>0.96666666666666667</v>
      </c>
      <c r="D19" s="1888">
        <v>5</v>
      </c>
      <c r="E19" s="1811">
        <v>3.3333333333333333E-2</v>
      </c>
      <c r="F19" s="1878">
        <v>40</v>
      </c>
      <c r="G19" s="1794">
        <v>0.42857142857142855</v>
      </c>
      <c r="H19" s="1878">
        <v>15</v>
      </c>
      <c r="I19" s="1794">
        <v>0.14285714285714285</v>
      </c>
      <c r="J19" s="1878">
        <v>40</v>
      </c>
      <c r="K19" s="1794">
        <v>0.42857142857142855</v>
      </c>
      <c r="L19" s="1879">
        <v>70</v>
      </c>
      <c r="M19" s="1794">
        <v>0.76923076923076927</v>
      </c>
      <c r="N19" s="1879">
        <v>20</v>
      </c>
      <c r="O19" s="1794">
        <v>0.23076923076923078</v>
      </c>
      <c r="P19" s="1880">
        <v>90</v>
      </c>
      <c r="Q19" s="1884">
        <v>30</v>
      </c>
      <c r="R19" s="1811">
        <v>0.82857142857142863</v>
      </c>
      <c r="S19" s="1884">
        <v>5</v>
      </c>
      <c r="T19" s="1811">
        <v>0.17142857142857143</v>
      </c>
      <c r="U19" s="1885">
        <v>0</v>
      </c>
      <c r="V19" s="1814">
        <v>5.5555555555555552E-2</v>
      </c>
      <c r="W19" s="1885">
        <v>5</v>
      </c>
      <c r="X19" s="1814">
        <v>8.3333333333333329E-2</v>
      </c>
      <c r="Y19" s="1885">
        <v>0</v>
      </c>
      <c r="Z19" s="1814">
        <v>5.5555555555555552E-2</v>
      </c>
      <c r="AA19" s="1885">
        <v>0</v>
      </c>
      <c r="AB19" s="1814">
        <v>0</v>
      </c>
      <c r="AC19" s="1886">
        <v>35</v>
      </c>
      <c r="AD19" s="1884">
        <v>5</v>
      </c>
      <c r="AE19" s="1811">
        <v>5.5555555555555552E-2</v>
      </c>
      <c r="AF19" s="1884">
        <v>85</v>
      </c>
      <c r="AG19" s="1811">
        <v>0.94444444444444442</v>
      </c>
      <c r="AH19" s="1880">
        <v>90</v>
      </c>
    </row>
    <row r="20" spans="1:34" s="1883" customFormat="1" x14ac:dyDescent="0.25">
      <c r="A20" s="1874" t="s">
        <v>1090</v>
      </c>
      <c r="B20" s="3606">
        <v>0</v>
      </c>
      <c r="C20" s="3600" t="s">
        <v>1089</v>
      </c>
      <c r="D20" s="3606">
        <v>0</v>
      </c>
      <c r="E20" s="3600" t="s">
        <v>1089</v>
      </c>
      <c r="F20" s="3590">
        <v>0</v>
      </c>
      <c r="G20" s="3591" t="s">
        <v>1089</v>
      </c>
      <c r="H20" s="3590">
        <v>0</v>
      </c>
      <c r="I20" s="3591" t="s">
        <v>1089</v>
      </c>
      <c r="J20" s="3590">
        <v>0</v>
      </c>
      <c r="K20" s="3591" t="s">
        <v>1089</v>
      </c>
      <c r="L20" s="3592">
        <v>0</v>
      </c>
      <c r="M20" s="3591" t="s">
        <v>1089</v>
      </c>
      <c r="N20" s="3592">
        <v>0</v>
      </c>
      <c r="O20" s="3591" t="s">
        <v>1089</v>
      </c>
      <c r="P20" s="3593">
        <v>0</v>
      </c>
      <c r="Q20" s="3601">
        <v>0</v>
      </c>
      <c r="R20" s="3600" t="s">
        <v>1089</v>
      </c>
      <c r="S20" s="3601">
        <v>0</v>
      </c>
      <c r="T20" s="3600" t="s">
        <v>1089</v>
      </c>
      <c r="U20" s="3602">
        <v>0</v>
      </c>
      <c r="V20" s="3603" t="s">
        <v>1089</v>
      </c>
      <c r="W20" s="3602">
        <v>0</v>
      </c>
      <c r="X20" s="3603" t="s">
        <v>1089</v>
      </c>
      <c r="Y20" s="3602">
        <v>0</v>
      </c>
      <c r="Z20" s="3603" t="s">
        <v>1089</v>
      </c>
      <c r="AA20" s="3602">
        <v>0</v>
      </c>
      <c r="AB20" s="3603" t="s">
        <v>1089</v>
      </c>
      <c r="AC20" s="3604">
        <v>0</v>
      </c>
      <c r="AD20" s="3601">
        <v>0</v>
      </c>
      <c r="AE20" s="3600" t="s">
        <v>1089</v>
      </c>
      <c r="AF20" s="3601">
        <v>0</v>
      </c>
      <c r="AG20" s="3600" t="s">
        <v>1089</v>
      </c>
      <c r="AH20" s="3593">
        <v>0</v>
      </c>
    </row>
    <row r="21" spans="1:34" s="1883" customFormat="1" x14ac:dyDescent="0.25">
      <c r="A21" s="3597" t="s">
        <v>1091</v>
      </c>
      <c r="B21" s="1878">
        <v>20</v>
      </c>
      <c r="C21" s="1811">
        <v>0.91304347826086951</v>
      </c>
      <c r="D21" s="1878">
        <v>0</v>
      </c>
      <c r="E21" s="1811">
        <v>8.6956521739130432E-2</v>
      </c>
      <c r="F21" s="1878">
        <v>5</v>
      </c>
      <c r="G21" s="1794" t="s">
        <v>1089</v>
      </c>
      <c r="H21" s="1878">
        <v>0</v>
      </c>
      <c r="I21" s="1794" t="s">
        <v>1089</v>
      </c>
      <c r="J21" s="1878">
        <v>15</v>
      </c>
      <c r="K21" s="1794" t="s">
        <v>1089</v>
      </c>
      <c r="L21" s="1879">
        <v>10</v>
      </c>
      <c r="M21" s="1794">
        <v>0.39130434782608697</v>
      </c>
      <c r="N21" s="1879">
        <v>15</v>
      </c>
      <c r="O21" s="1794">
        <v>0.60869565217391308</v>
      </c>
      <c r="P21" s="1880">
        <v>25</v>
      </c>
      <c r="Q21" s="1884">
        <v>0</v>
      </c>
      <c r="R21" s="1811" t="s">
        <v>1089</v>
      </c>
      <c r="S21" s="1884">
        <v>0</v>
      </c>
      <c r="T21" s="1811" t="s">
        <v>1089</v>
      </c>
      <c r="U21" s="1885">
        <v>0</v>
      </c>
      <c r="V21" s="1814" t="s">
        <v>1089</v>
      </c>
      <c r="W21" s="1885">
        <v>0</v>
      </c>
      <c r="X21" s="1814" t="s">
        <v>1089</v>
      </c>
      <c r="Y21" s="1885">
        <v>0</v>
      </c>
      <c r="Z21" s="1814" t="s">
        <v>1089</v>
      </c>
      <c r="AA21" s="1885">
        <v>0</v>
      </c>
      <c r="AB21" s="1814" t="s">
        <v>1089</v>
      </c>
      <c r="AC21" s="1886">
        <v>5</v>
      </c>
      <c r="AD21" s="1884">
        <v>0</v>
      </c>
      <c r="AE21" s="1811" t="s">
        <v>1089</v>
      </c>
      <c r="AF21" s="1884">
        <v>20</v>
      </c>
      <c r="AG21" s="1811" t="s">
        <v>1089</v>
      </c>
      <c r="AH21" s="1880">
        <v>20</v>
      </c>
    </row>
    <row r="22" spans="1:34" s="1883" customFormat="1" x14ac:dyDescent="0.25">
      <c r="A22" s="1874" t="s">
        <v>1092</v>
      </c>
      <c r="B22" s="3590">
        <v>185</v>
      </c>
      <c r="C22" s="3600">
        <v>0.95360824742268047</v>
      </c>
      <c r="D22" s="3590">
        <v>10</v>
      </c>
      <c r="E22" s="3600">
        <v>4.6391752577319589E-2</v>
      </c>
      <c r="F22" s="3590">
        <v>90</v>
      </c>
      <c r="G22" s="3591">
        <v>0.47916666666666669</v>
      </c>
      <c r="H22" s="3590">
        <v>20</v>
      </c>
      <c r="I22" s="3591">
        <v>9.8958333333333329E-2</v>
      </c>
      <c r="J22" s="3590">
        <v>80</v>
      </c>
      <c r="K22" s="3591">
        <v>0.421875</v>
      </c>
      <c r="L22" s="3592">
        <v>135</v>
      </c>
      <c r="M22" s="3591">
        <v>0.69072164948453607</v>
      </c>
      <c r="N22" s="3592">
        <v>60</v>
      </c>
      <c r="O22" s="3591">
        <v>0.30927835051546393</v>
      </c>
      <c r="P22" s="3593">
        <v>195</v>
      </c>
      <c r="Q22" s="3601">
        <v>65</v>
      </c>
      <c r="R22" s="3600">
        <v>0.8441558441558441</v>
      </c>
      <c r="S22" s="3601">
        <v>10</v>
      </c>
      <c r="T22" s="3600">
        <v>0.15584415584415584</v>
      </c>
      <c r="U22" s="3602">
        <v>5</v>
      </c>
      <c r="V22" s="3603">
        <v>7.792207792207792E-2</v>
      </c>
      <c r="W22" s="3602">
        <v>0</v>
      </c>
      <c r="X22" s="3603">
        <v>2.5974025974025976E-2</v>
      </c>
      <c r="Y22" s="3602">
        <v>0</v>
      </c>
      <c r="Z22" s="3603">
        <v>1.2987012987012988E-2</v>
      </c>
      <c r="AA22" s="3602">
        <v>5</v>
      </c>
      <c r="AB22" s="3603">
        <v>3.896103896103896E-2</v>
      </c>
      <c r="AC22" s="3604">
        <v>75</v>
      </c>
      <c r="AD22" s="3601">
        <v>15</v>
      </c>
      <c r="AE22" s="3600">
        <v>7.7720207253886009E-2</v>
      </c>
      <c r="AF22" s="3601">
        <v>180</v>
      </c>
      <c r="AG22" s="3600">
        <v>0.92227979274611394</v>
      </c>
      <c r="AH22" s="3593">
        <v>195</v>
      </c>
    </row>
    <row r="23" spans="1:34" s="1883" customFormat="1" x14ac:dyDescent="0.25">
      <c r="A23" s="3597" t="s">
        <v>1093</v>
      </c>
      <c r="B23" s="1878">
        <v>25</v>
      </c>
      <c r="C23" s="1811">
        <v>0.89655172413793105</v>
      </c>
      <c r="D23" s="1878">
        <v>5</v>
      </c>
      <c r="E23" s="1811">
        <v>0.10344827586206896</v>
      </c>
      <c r="F23" s="1878">
        <v>10</v>
      </c>
      <c r="G23" s="1794">
        <v>0.37931034482758619</v>
      </c>
      <c r="H23" s="1878">
        <v>5</v>
      </c>
      <c r="I23" s="1794">
        <v>0.20689655172413793</v>
      </c>
      <c r="J23" s="1878">
        <v>10</v>
      </c>
      <c r="K23" s="1794">
        <v>0.41379310344827586</v>
      </c>
      <c r="L23" s="1879">
        <v>15</v>
      </c>
      <c r="M23" s="1794">
        <v>0.5714285714285714</v>
      </c>
      <c r="N23" s="1879">
        <v>10</v>
      </c>
      <c r="O23" s="1794">
        <v>0.42857142857142855</v>
      </c>
      <c r="P23" s="1880">
        <v>30</v>
      </c>
      <c r="Q23" s="1884">
        <v>10</v>
      </c>
      <c r="R23" s="1811" t="s">
        <v>1089</v>
      </c>
      <c r="S23" s="1884">
        <v>0</v>
      </c>
      <c r="T23" s="1811" t="s">
        <v>1089</v>
      </c>
      <c r="U23" s="1885">
        <v>0</v>
      </c>
      <c r="V23" s="1814" t="s">
        <v>1089</v>
      </c>
      <c r="W23" s="1885">
        <v>0</v>
      </c>
      <c r="X23" s="1814" t="s">
        <v>1089</v>
      </c>
      <c r="Y23" s="1885">
        <v>0</v>
      </c>
      <c r="Z23" s="1814" t="s">
        <v>1089</v>
      </c>
      <c r="AA23" s="1885">
        <v>0</v>
      </c>
      <c r="AB23" s="1814" t="s">
        <v>1089</v>
      </c>
      <c r="AC23" s="1886">
        <v>10</v>
      </c>
      <c r="AD23" s="1884">
        <v>0</v>
      </c>
      <c r="AE23" s="1811">
        <v>0</v>
      </c>
      <c r="AF23" s="1884">
        <v>30</v>
      </c>
      <c r="AG23" s="1811">
        <v>1</v>
      </c>
      <c r="AH23" s="1880">
        <v>30</v>
      </c>
    </row>
    <row r="24" spans="1:34" s="1883" customFormat="1" x14ac:dyDescent="0.25">
      <c r="A24" s="1874" t="s">
        <v>1094</v>
      </c>
      <c r="B24" s="3590">
        <v>35</v>
      </c>
      <c r="C24" s="3600">
        <v>0.94285714285714284</v>
      </c>
      <c r="D24" s="3590">
        <v>0</v>
      </c>
      <c r="E24" s="3600">
        <v>5.7142857142857141E-2</v>
      </c>
      <c r="F24" s="3590">
        <v>20</v>
      </c>
      <c r="G24" s="3591">
        <v>0.51428571428571423</v>
      </c>
      <c r="H24" s="3590">
        <v>5</v>
      </c>
      <c r="I24" s="3591">
        <v>0.11428571428571428</v>
      </c>
      <c r="J24" s="3590">
        <v>15</v>
      </c>
      <c r="K24" s="3591">
        <v>0.37142857142857144</v>
      </c>
      <c r="L24" s="3592">
        <v>15</v>
      </c>
      <c r="M24" s="3591">
        <v>0.42857142857142855</v>
      </c>
      <c r="N24" s="3592">
        <v>20</v>
      </c>
      <c r="O24" s="3591">
        <v>0.5714285714285714</v>
      </c>
      <c r="P24" s="3593">
        <v>35</v>
      </c>
      <c r="Q24" s="3601">
        <v>10</v>
      </c>
      <c r="R24" s="3600" t="s">
        <v>1089</v>
      </c>
      <c r="S24" s="3601">
        <v>10</v>
      </c>
      <c r="T24" s="3600" t="s">
        <v>1089</v>
      </c>
      <c r="U24" s="3602">
        <v>5</v>
      </c>
      <c r="V24" s="3603" t="s">
        <v>1089</v>
      </c>
      <c r="W24" s="3602">
        <v>0</v>
      </c>
      <c r="X24" s="3603" t="s">
        <v>1089</v>
      </c>
      <c r="Y24" s="3602">
        <v>0</v>
      </c>
      <c r="Z24" s="3603" t="s">
        <v>1089</v>
      </c>
      <c r="AA24" s="3602">
        <v>0</v>
      </c>
      <c r="AB24" s="3603" t="s">
        <v>1089</v>
      </c>
      <c r="AC24" s="3604">
        <v>15</v>
      </c>
      <c r="AD24" s="3601">
        <v>5</v>
      </c>
      <c r="AE24" s="3600">
        <v>8.5714285714285715E-2</v>
      </c>
      <c r="AF24" s="3601">
        <v>30</v>
      </c>
      <c r="AG24" s="3600">
        <v>0.91428571428571426</v>
      </c>
      <c r="AH24" s="3593">
        <v>35</v>
      </c>
    </row>
    <row r="25" spans="1:34" s="1883" customFormat="1" x14ac:dyDescent="0.25">
      <c r="A25" s="3597" t="s">
        <v>1095</v>
      </c>
      <c r="B25" s="1878">
        <v>30</v>
      </c>
      <c r="C25" s="1811">
        <v>0.86111111111111116</v>
      </c>
      <c r="D25" s="1878">
        <v>5</v>
      </c>
      <c r="E25" s="1811">
        <v>0.1388888888888889</v>
      </c>
      <c r="F25" s="1878">
        <v>15</v>
      </c>
      <c r="G25" s="1794">
        <v>0.44444444444444442</v>
      </c>
      <c r="H25" s="1878">
        <v>5</v>
      </c>
      <c r="I25" s="1794">
        <v>0.1111111111111111</v>
      </c>
      <c r="J25" s="1878">
        <v>15</v>
      </c>
      <c r="K25" s="1794">
        <v>0.44444444444444442</v>
      </c>
      <c r="L25" s="1879">
        <v>25</v>
      </c>
      <c r="M25" s="1794">
        <v>0.72222222222222221</v>
      </c>
      <c r="N25" s="1879">
        <v>10</v>
      </c>
      <c r="O25" s="1794">
        <v>0.27777777777777779</v>
      </c>
      <c r="P25" s="1880">
        <v>35</v>
      </c>
      <c r="Q25" s="1887">
        <v>15</v>
      </c>
      <c r="R25" s="1811" t="s">
        <v>1089</v>
      </c>
      <c r="S25" s="1887">
        <v>0</v>
      </c>
      <c r="T25" s="1811" t="s">
        <v>1089</v>
      </c>
      <c r="U25" s="1885">
        <v>0</v>
      </c>
      <c r="V25" s="1814" t="s">
        <v>1089</v>
      </c>
      <c r="W25" s="1885">
        <v>0</v>
      </c>
      <c r="X25" s="1814" t="s">
        <v>1089</v>
      </c>
      <c r="Y25" s="1885">
        <v>0</v>
      </c>
      <c r="Z25" s="1814" t="s">
        <v>1089</v>
      </c>
      <c r="AA25" s="1885">
        <v>0</v>
      </c>
      <c r="AB25" s="1814" t="s">
        <v>1089</v>
      </c>
      <c r="AC25" s="1886">
        <v>15</v>
      </c>
      <c r="AD25" s="1887">
        <v>5</v>
      </c>
      <c r="AE25" s="1811">
        <v>8.3333333333333329E-2</v>
      </c>
      <c r="AF25" s="1887">
        <v>35</v>
      </c>
      <c r="AG25" s="1811">
        <v>0.91666666666666663</v>
      </c>
      <c r="AH25" s="1880">
        <v>35</v>
      </c>
    </row>
    <row r="26" spans="1:34" x14ac:dyDescent="0.25">
      <c r="A26" s="1876" t="s">
        <v>1148</v>
      </c>
      <c r="B26" s="1889">
        <v>3415</v>
      </c>
      <c r="C26" s="1825">
        <v>0.92445166531275391</v>
      </c>
      <c r="D26" s="1889">
        <v>280</v>
      </c>
      <c r="E26" s="1825">
        <v>7.5548334687246144E-2</v>
      </c>
      <c r="F26" s="1889">
        <v>1355</v>
      </c>
      <c r="G26" s="1825">
        <v>0.36693766937669375</v>
      </c>
      <c r="H26" s="1889">
        <v>575</v>
      </c>
      <c r="I26" s="1825">
        <v>0.15609756097560976</v>
      </c>
      <c r="J26" s="1889">
        <v>1760</v>
      </c>
      <c r="K26" s="1825">
        <v>0.47696476964769646</v>
      </c>
      <c r="L26" s="1889">
        <v>2770</v>
      </c>
      <c r="M26" s="1825">
        <v>0.74952613051719474</v>
      </c>
      <c r="N26" s="1889">
        <v>925</v>
      </c>
      <c r="O26" s="1825">
        <v>0.25047386948280531</v>
      </c>
      <c r="P26" s="1890">
        <v>3695</v>
      </c>
      <c r="Q26" s="1891">
        <v>900</v>
      </c>
      <c r="R26" s="1825">
        <v>0.76726342710997442</v>
      </c>
      <c r="S26" s="1891">
        <v>275</v>
      </c>
      <c r="T26" s="1825">
        <v>0.23273657289002558</v>
      </c>
      <c r="U26" s="1892">
        <v>145</v>
      </c>
      <c r="V26" s="1829">
        <v>0.12478777589134125</v>
      </c>
      <c r="W26" s="1892">
        <v>60</v>
      </c>
      <c r="X26" s="1829">
        <v>5.2631578947368418E-2</v>
      </c>
      <c r="Y26" s="1892">
        <v>30</v>
      </c>
      <c r="Z26" s="1829">
        <v>2.4617996604414261E-2</v>
      </c>
      <c r="AA26" s="1892">
        <v>40</v>
      </c>
      <c r="AB26" s="1829">
        <v>3.3955857385398983E-2</v>
      </c>
      <c r="AC26" s="1890">
        <v>1175</v>
      </c>
      <c r="AD26" s="1891">
        <v>155</v>
      </c>
      <c r="AE26" s="1825">
        <v>4.2535898130587918E-2</v>
      </c>
      <c r="AF26" s="1891">
        <v>3535</v>
      </c>
      <c r="AG26" s="1825">
        <v>0.95746410186941211</v>
      </c>
      <c r="AH26" s="1890">
        <v>3690</v>
      </c>
    </row>
    <row r="28" spans="1:34" x14ac:dyDescent="0.25">
      <c r="A28" s="98" t="s">
        <v>1028</v>
      </c>
    </row>
    <row r="29" spans="1:34" x14ac:dyDescent="0.25">
      <c r="A29" s="1064" t="s">
        <v>1000</v>
      </c>
    </row>
    <row r="30" spans="1:34" x14ac:dyDescent="0.25">
      <c r="A30" s="1064" t="s">
        <v>1001</v>
      </c>
    </row>
    <row r="31" spans="1:34" x14ac:dyDescent="0.25">
      <c r="A31"/>
    </row>
    <row r="32" spans="1:34" s="23" customFormat="1" x14ac:dyDescent="0.25">
      <c r="A32" s="697" t="s">
        <v>135</v>
      </c>
      <c r="B32" s="199"/>
    </row>
    <row r="33" spans="1:1" x14ac:dyDescent="0.25">
      <c r="A33" s="1893"/>
    </row>
  </sheetData>
  <mergeCells count="22">
    <mergeCell ref="AD4:AE4"/>
    <mergeCell ref="AF4:AG4"/>
    <mergeCell ref="AD3:AG3"/>
    <mergeCell ref="AH3:AH4"/>
    <mergeCell ref="B4:C4"/>
    <mergeCell ref="D4:E4"/>
    <mergeCell ref="F4:G4"/>
    <mergeCell ref="H4:I4"/>
    <mergeCell ref="J4:K4"/>
    <mergeCell ref="L4:M4"/>
    <mergeCell ref="Q4:R4"/>
    <mergeCell ref="S4:T4"/>
    <mergeCell ref="B3:E3"/>
    <mergeCell ref="F3:K3"/>
    <mergeCell ref="L3:O3"/>
    <mergeCell ref="P3:P4"/>
    <mergeCell ref="Q3:AB3"/>
    <mergeCell ref="AC3:AC4"/>
    <mergeCell ref="U4:V4"/>
    <mergeCell ref="W4:X4"/>
    <mergeCell ref="Y4:Z4"/>
    <mergeCell ref="AA4:AB4"/>
  </mergeCells>
  <hyperlinks>
    <hyperlink ref="A32" location="Index!A1" display="Back to index" xr:uid="{F892F906-6B8E-4EBE-9B1E-63AED1BCCE71}"/>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71CEA-B155-45A6-AF62-2EAB7C8BDE73}">
  <dimension ref="A1:J58"/>
  <sheetViews>
    <sheetView showGridLines="0" workbookViewId="0"/>
  </sheetViews>
  <sheetFormatPr defaultColWidth="9.140625" defaultRowHeight="15" x14ac:dyDescent="0.25"/>
  <cols>
    <col min="1" max="1" width="11.42578125" style="23" customWidth="1"/>
    <col min="2" max="2" width="12.7109375" style="23" customWidth="1"/>
    <col min="3" max="9" width="9.140625" style="23"/>
    <col min="10" max="10" width="30.42578125" style="23" customWidth="1"/>
    <col min="11" max="16384" width="9.140625" style="23"/>
  </cols>
  <sheetData>
    <row r="1" spans="1:2" s="67" customFormat="1" x14ac:dyDescent="0.25">
      <c r="A1" s="1894" t="s">
        <v>1196</v>
      </c>
    </row>
    <row r="2" spans="1:2" s="67" customFormat="1" x14ac:dyDescent="0.25"/>
    <row r="3" spans="1:2" ht="30" x14ac:dyDescent="0.25">
      <c r="A3" s="1895" t="s">
        <v>1197</v>
      </c>
      <c r="B3" s="1896" t="s">
        <v>1198</v>
      </c>
    </row>
    <row r="4" spans="1:2" x14ac:dyDescent="0.25">
      <c r="A4" s="1897" t="s">
        <v>1199</v>
      </c>
      <c r="B4" s="1898">
        <v>55928000</v>
      </c>
    </row>
    <row r="5" spans="1:2" x14ac:dyDescent="0.25">
      <c r="A5" s="1899" t="s">
        <v>1200</v>
      </c>
      <c r="B5" s="1900">
        <v>56096700</v>
      </c>
    </row>
    <row r="6" spans="1:2" x14ac:dyDescent="0.25">
      <c r="A6" s="1897" t="s">
        <v>1201</v>
      </c>
      <c r="B6" s="1898">
        <v>56222900</v>
      </c>
    </row>
    <row r="7" spans="1:2" x14ac:dyDescent="0.25">
      <c r="A7" s="1899" t="s">
        <v>1202</v>
      </c>
      <c r="B7" s="1900">
        <v>56235600</v>
      </c>
    </row>
    <row r="8" spans="1:2" x14ac:dyDescent="0.25">
      <c r="A8" s="1897" t="s">
        <v>1203</v>
      </c>
      <c r="B8" s="1898">
        <v>56225700</v>
      </c>
    </row>
    <row r="9" spans="1:2" x14ac:dyDescent="0.25">
      <c r="A9" s="1899" t="s">
        <v>1204</v>
      </c>
      <c r="B9" s="1900">
        <v>56216100</v>
      </c>
    </row>
    <row r="10" spans="1:2" x14ac:dyDescent="0.25">
      <c r="A10" s="1897" t="s">
        <v>1205</v>
      </c>
      <c r="B10" s="1898">
        <v>56189900</v>
      </c>
    </row>
    <row r="11" spans="1:2" x14ac:dyDescent="0.25">
      <c r="A11" s="1899" t="s">
        <v>1206</v>
      </c>
      <c r="B11" s="1900">
        <v>56178000</v>
      </c>
    </row>
    <row r="12" spans="1:2" x14ac:dyDescent="0.25">
      <c r="A12" s="1897" t="s">
        <v>1207</v>
      </c>
      <c r="B12" s="1898">
        <v>56240100</v>
      </c>
    </row>
    <row r="13" spans="1:2" x14ac:dyDescent="0.25">
      <c r="A13" s="1899" t="s">
        <v>1208</v>
      </c>
      <c r="B13" s="1900">
        <v>56329700</v>
      </c>
    </row>
    <row r="14" spans="1:2" x14ac:dyDescent="0.25">
      <c r="A14" s="1897" t="s">
        <v>1209</v>
      </c>
      <c r="B14" s="1898">
        <v>56357500</v>
      </c>
    </row>
    <row r="15" spans="1:2" x14ac:dyDescent="0.25">
      <c r="A15" s="1899" t="s">
        <v>1210</v>
      </c>
      <c r="B15" s="1900">
        <v>56290700</v>
      </c>
    </row>
    <row r="16" spans="1:2" x14ac:dyDescent="0.25">
      <c r="A16" s="1897" t="s">
        <v>1211</v>
      </c>
      <c r="B16" s="1898">
        <v>56315700</v>
      </c>
    </row>
    <row r="17" spans="1:2" x14ac:dyDescent="0.25">
      <c r="A17" s="1899" t="s">
        <v>1212</v>
      </c>
      <c r="B17" s="1900">
        <v>56409300</v>
      </c>
    </row>
    <row r="18" spans="1:2" x14ac:dyDescent="0.25">
      <c r="A18" s="1897" t="s">
        <v>1213</v>
      </c>
      <c r="B18" s="1898">
        <v>56554000</v>
      </c>
    </row>
    <row r="19" spans="1:2" x14ac:dyDescent="0.25">
      <c r="A19" s="1899" t="s">
        <v>1214</v>
      </c>
      <c r="B19" s="1900">
        <v>56683800</v>
      </c>
    </row>
    <row r="20" spans="1:2" x14ac:dyDescent="0.25">
      <c r="A20" s="1897" t="s">
        <v>1215</v>
      </c>
      <c r="B20" s="1898">
        <v>56804000</v>
      </c>
    </row>
    <row r="21" spans="1:2" x14ac:dyDescent="0.25">
      <c r="A21" s="1899" t="s">
        <v>1216</v>
      </c>
      <c r="B21" s="1900">
        <v>56916400</v>
      </c>
    </row>
    <row r="22" spans="1:2" x14ac:dyDescent="0.25">
      <c r="A22" s="1897" t="s">
        <v>1217</v>
      </c>
      <c r="B22" s="1898">
        <v>57076500</v>
      </c>
    </row>
    <row r="23" spans="1:2" x14ac:dyDescent="0.25">
      <c r="A23" s="1899" t="s">
        <v>1218</v>
      </c>
      <c r="B23" s="1900">
        <v>57237500</v>
      </c>
    </row>
    <row r="24" spans="1:2" x14ac:dyDescent="0.25">
      <c r="A24" s="1897" t="s">
        <v>1219</v>
      </c>
      <c r="B24" s="1898">
        <v>57438700</v>
      </c>
    </row>
    <row r="25" spans="1:2" x14ac:dyDescent="0.25">
      <c r="A25" s="1899" t="s">
        <v>1220</v>
      </c>
      <c r="B25" s="1900">
        <v>57584500</v>
      </c>
    </row>
    <row r="26" spans="1:2" x14ac:dyDescent="0.25">
      <c r="A26" s="1897" t="s">
        <v>1221</v>
      </c>
      <c r="B26" s="1898">
        <v>57713900</v>
      </c>
    </row>
    <row r="27" spans="1:2" x14ac:dyDescent="0.25">
      <c r="A27" s="1899" t="s">
        <v>1222</v>
      </c>
      <c r="B27" s="1900">
        <v>57862100</v>
      </c>
    </row>
    <row r="28" spans="1:2" x14ac:dyDescent="0.25">
      <c r="A28" s="1897" t="s">
        <v>1223</v>
      </c>
      <c r="B28" s="1898">
        <v>58024800</v>
      </c>
    </row>
    <row r="29" spans="1:2" x14ac:dyDescent="0.25">
      <c r="A29" s="1899" t="s">
        <v>1224</v>
      </c>
      <c r="B29" s="1900">
        <v>58164400</v>
      </c>
    </row>
    <row r="30" spans="1:2" x14ac:dyDescent="0.25">
      <c r="A30" s="1897" t="s">
        <v>1225</v>
      </c>
      <c r="B30" s="1898">
        <v>58314200</v>
      </c>
    </row>
    <row r="31" spans="1:2" x14ac:dyDescent="0.25">
      <c r="A31" s="1899" t="s">
        <v>1226</v>
      </c>
      <c r="B31" s="1900">
        <v>58474900</v>
      </c>
    </row>
    <row r="32" spans="1:2" x14ac:dyDescent="0.25">
      <c r="A32" s="1897" t="s">
        <v>1227</v>
      </c>
      <c r="B32" s="1898">
        <v>58684400</v>
      </c>
    </row>
    <row r="33" spans="1:10" x14ac:dyDescent="0.25">
      <c r="A33" s="1899" t="s">
        <v>1228</v>
      </c>
      <c r="B33" s="1900">
        <v>58886100</v>
      </c>
    </row>
    <row r="34" spans="1:10" x14ac:dyDescent="0.25">
      <c r="A34" s="1897" t="s">
        <v>1229</v>
      </c>
      <c r="B34" s="1898">
        <v>59113000</v>
      </c>
    </row>
    <row r="35" spans="1:10" x14ac:dyDescent="0.25">
      <c r="A35" s="1899" t="s">
        <v>1230</v>
      </c>
      <c r="B35" s="1900">
        <v>59365700</v>
      </c>
    </row>
    <row r="36" spans="1:10" x14ac:dyDescent="0.25">
      <c r="A36" s="1897" t="s">
        <v>1231</v>
      </c>
      <c r="B36" s="1898">
        <v>59636700</v>
      </c>
    </row>
    <row r="37" spans="1:10" x14ac:dyDescent="0.25">
      <c r="A37" s="1899" t="s">
        <v>1232</v>
      </c>
      <c r="B37" s="1900">
        <v>59950400</v>
      </c>
    </row>
    <row r="38" spans="1:10" x14ac:dyDescent="0.25">
      <c r="A38" s="1897" t="s">
        <v>1233</v>
      </c>
      <c r="B38" s="1898">
        <v>60413300</v>
      </c>
    </row>
    <row r="39" spans="1:10" x14ac:dyDescent="0.25">
      <c r="A39" s="1899" t="s">
        <v>1234</v>
      </c>
      <c r="B39" s="1900">
        <v>60827100</v>
      </c>
    </row>
    <row r="40" spans="1:10" x14ac:dyDescent="0.25">
      <c r="A40" s="1897" t="s">
        <v>1235</v>
      </c>
      <c r="B40" s="1898">
        <v>61319100</v>
      </c>
    </row>
    <row r="41" spans="1:10" x14ac:dyDescent="0.25">
      <c r="A41" s="1899" t="s">
        <v>1236</v>
      </c>
      <c r="B41" s="1900">
        <v>61823800</v>
      </c>
    </row>
    <row r="42" spans="1:10" x14ac:dyDescent="0.25">
      <c r="A42" s="1897" t="s">
        <v>1237</v>
      </c>
      <c r="B42" s="1898">
        <v>62260500</v>
      </c>
    </row>
    <row r="43" spans="1:10" x14ac:dyDescent="0.25">
      <c r="A43" s="1899" t="s">
        <v>1238</v>
      </c>
      <c r="B43" s="1900">
        <v>62759500</v>
      </c>
      <c r="J43" s="1901"/>
    </row>
    <row r="44" spans="1:10" x14ac:dyDescent="0.25">
      <c r="A44" s="1897" t="s">
        <v>1239</v>
      </c>
      <c r="B44" s="1898">
        <v>63285100</v>
      </c>
    </row>
    <row r="45" spans="1:10" x14ac:dyDescent="0.25">
      <c r="A45" s="1899" t="s">
        <v>1240</v>
      </c>
      <c r="B45" s="1900">
        <v>63705000</v>
      </c>
    </row>
    <row r="46" spans="1:10" x14ac:dyDescent="0.25">
      <c r="A46" s="1897" t="s">
        <v>1241</v>
      </c>
      <c r="B46" s="1898">
        <v>64105700</v>
      </c>
    </row>
    <row r="47" spans="1:10" x14ac:dyDescent="0.25">
      <c r="A47" s="1899" t="s">
        <v>1242</v>
      </c>
      <c r="B47" s="1900">
        <v>64596800</v>
      </c>
    </row>
    <row r="48" spans="1:10" x14ac:dyDescent="0.25">
      <c r="A48" s="1897" t="s">
        <v>570</v>
      </c>
      <c r="B48" s="1898">
        <v>65110000</v>
      </c>
    </row>
    <row r="49" spans="1:2" x14ac:dyDescent="0.25">
      <c r="A49" s="1899" t="s">
        <v>571</v>
      </c>
      <c r="B49" s="1900">
        <v>65648100</v>
      </c>
    </row>
    <row r="50" spans="1:2" x14ac:dyDescent="0.25">
      <c r="A50" s="1902">
        <v>2017</v>
      </c>
      <c r="B50" s="1898">
        <v>66040200</v>
      </c>
    </row>
    <row r="52" spans="1:2" x14ac:dyDescent="0.25">
      <c r="A52" s="65" t="s">
        <v>1243</v>
      </c>
    </row>
    <row r="53" spans="1:2" x14ac:dyDescent="0.25">
      <c r="A53" s="199"/>
    </row>
    <row r="54" spans="1:2" x14ac:dyDescent="0.25">
      <c r="A54" s="199" t="s">
        <v>135</v>
      </c>
      <c r="B54" s="199"/>
    </row>
    <row r="58" spans="1:2" x14ac:dyDescent="0.25">
      <c r="A58" s="1901"/>
    </row>
  </sheetData>
  <hyperlinks>
    <hyperlink ref="A54:B54" location="Index!A1" display="Back to index" xr:uid="{0CA1AAA1-253F-4E7B-B7E1-83AF5C434358}"/>
  </hyperlinks>
  <pageMargins left="0.7" right="0.7" top="0.75" bottom="0.75" header="0.3" footer="0.3"/>
  <pageSetup paperSize="9" orientation="portrait" r:id="rId1"/>
  <ignoredErrors>
    <ignoredError sqref="A4:A50"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28F0-C7B3-48B2-B06D-9C8788683F02}">
  <dimension ref="A1:J38"/>
  <sheetViews>
    <sheetView showGridLines="0" workbookViewId="0">
      <selection activeCell="H14" sqref="H14"/>
    </sheetView>
  </sheetViews>
  <sheetFormatPr defaultColWidth="12.28515625" defaultRowHeight="15" x14ac:dyDescent="0.25"/>
  <cols>
    <col min="1" max="1" width="8.42578125" style="23" customWidth="1"/>
    <col min="2" max="16384" width="12.28515625" style="23"/>
  </cols>
  <sheetData>
    <row r="1" spans="1:4" x14ac:dyDescent="0.25">
      <c r="A1" s="1894" t="s">
        <v>1244</v>
      </c>
    </row>
    <row r="3" spans="1:4" ht="60" x14ac:dyDescent="0.25">
      <c r="A3" s="1895" t="s">
        <v>1197</v>
      </c>
      <c r="B3" s="1903" t="s">
        <v>1245</v>
      </c>
      <c r="C3" s="1903" t="s">
        <v>1246</v>
      </c>
      <c r="D3" s="1896" t="s">
        <v>1247</v>
      </c>
    </row>
    <row r="4" spans="1:4" x14ac:dyDescent="0.25">
      <c r="A4" s="1897" t="s">
        <v>1220</v>
      </c>
      <c r="B4" s="1904" t="s">
        <v>1248</v>
      </c>
      <c r="C4" s="1904" t="s">
        <v>1249</v>
      </c>
      <c r="D4" s="1905" t="s">
        <v>1250</v>
      </c>
    </row>
    <row r="5" spans="1:4" x14ac:dyDescent="0.25">
      <c r="A5" s="1899" t="s">
        <v>1221</v>
      </c>
      <c r="B5" s="1906">
        <v>128.80000000000001</v>
      </c>
      <c r="C5" s="1907">
        <v>0.5</v>
      </c>
      <c r="D5" s="1908">
        <v>129.4</v>
      </c>
    </row>
    <row r="6" spans="1:4" x14ac:dyDescent="0.25">
      <c r="A6" s="1897" t="s">
        <v>1222</v>
      </c>
      <c r="B6" s="1909">
        <v>112.3</v>
      </c>
      <c r="C6" s="1909">
        <v>36</v>
      </c>
      <c r="D6" s="1910">
        <v>148.30000000000001</v>
      </c>
    </row>
    <row r="7" spans="1:4" x14ac:dyDescent="0.25">
      <c r="A7" s="1899" t="s">
        <v>1223</v>
      </c>
      <c r="B7" s="1906">
        <v>106.9</v>
      </c>
      <c r="C7" s="1906">
        <v>55.8</v>
      </c>
      <c r="D7" s="1908">
        <v>162.69999999999999</v>
      </c>
    </row>
    <row r="8" spans="1:4" x14ac:dyDescent="0.25">
      <c r="A8" s="1897" t="s">
        <v>1224</v>
      </c>
      <c r="B8" s="1909">
        <v>77.3</v>
      </c>
      <c r="C8" s="1909">
        <v>62.2</v>
      </c>
      <c r="D8" s="1910">
        <v>139.6</v>
      </c>
    </row>
    <row r="9" spans="1:4" x14ac:dyDescent="0.25">
      <c r="A9" s="1899" t="s">
        <v>1225</v>
      </c>
      <c r="B9" s="1906">
        <v>102.8</v>
      </c>
      <c r="C9" s="1906">
        <v>47</v>
      </c>
      <c r="D9" s="1908">
        <v>149.9</v>
      </c>
    </row>
    <row r="10" spans="1:4" x14ac:dyDescent="0.25">
      <c r="A10" s="1897" t="s">
        <v>1226</v>
      </c>
      <c r="B10" s="1909">
        <v>100.4</v>
      </c>
      <c r="C10" s="1909">
        <v>60.3</v>
      </c>
      <c r="D10" s="1910">
        <v>160.69999999999999</v>
      </c>
    </row>
    <row r="11" spans="1:4" x14ac:dyDescent="0.25">
      <c r="A11" s="1899" t="s">
        <v>1227</v>
      </c>
      <c r="B11" s="1906">
        <v>76.599999999999994</v>
      </c>
      <c r="C11" s="1906">
        <v>132.80000000000001</v>
      </c>
      <c r="D11" s="1908">
        <v>209.5</v>
      </c>
    </row>
    <row r="12" spans="1:4" x14ac:dyDescent="0.25">
      <c r="A12" s="1897" t="s">
        <v>1228</v>
      </c>
      <c r="B12" s="1909">
        <v>62.3</v>
      </c>
      <c r="C12" s="1909">
        <v>139.30000000000001</v>
      </c>
      <c r="D12" s="1910">
        <v>201.6</v>
      </c>
    </row>
    <row r="13" spans="1:4" x14ac:dyDescent="0.25">
      <c r="A13" s="1899" t="s">
        <v>1229</v>
      </c>
      <c r="B13" s="1906">
        <v>74.3</v>
      </c>
      <c r="C13" s="1906">
        <v>153.19999999999999</v>
      </c>
      <c r="D13" s="1908">
        <v>227</v>
      </c>
    </row>
    <row r="14" spans="1:4" x14ac:dyDescent="0.25">
      <c r="A14" s="1897" t="s">
        <v>1230</v>
      </c>
      <c r="B14" s="1909">
        <v>61.7</v>
      </c>
      <c r="C14" s="1909">
        <v>190.9</v>
      </c>
      <c r="D14" s="1910">
        <v>252.7</v>
      </c>
    </row>
    <row r="15" spans="1:4" x14ac:dyDescent="0.25">
      <c r="A15" s="1899" t="s">
        <v>1231</v>
      </c>
      <c r="B15" s="1906">
        <v>76.7</v>
      </c>
      <c r="C15" s="1906">
        <v>194.3</v>
      </c>
      <c r="D15" s="1908">
        <v>271</v>
      </c>
    </row>
    <row r="16" spans="1:4" x14ac:dyDescent="0.25">
      <c r="A16" s="1897" t="s">
        <v>1232</v>
      </c>
      <c r="B16" s="1909">
        <v>103.8</v>
      </c>
      <c r="C16" s="1909">
        <v>209.5</v>
      </c>
      <c r="D16" s="1910">
        <v>313.7</v>
      </c>
    </row>
    <row r="17" spans="1:10" x14ac:dyDescent="0.25">
      <c r="A17" s="1899" t="s">
        <v>1233</v>
      </c>
      <c r="B17" s="1906">
        <v>127</v>
      </c>
      <c r="C17" s="1906">
        <v>335.6</v>
      </c>
      <c r="D17" s="1908">
        <v>462.9</v>
      </c>
    </row>
    <row r="18" spans="1:10" x14ac:dyDescent="0.25">
      <c r="A18" s="1897" t="s">
        <v>1234</v>
      </c>
      <c r="B18" s="1909">
        <v>159</v>
      </c>
      <c r="C18" s="1909">
        <v>254.5</v>
      </c>
      <c r="D18" s="1910">
        <v>413.8</v>
      </c>
    </row>
    <row r="19" spans="1:10" x14ac:dyDescent="0.25">
      <c r="A19" s="1899" t="s">
        <v>1235</v>
      </c>
      <c r="B19" s="1906">
        <v>187.1</v>
      </c>
      <c r="C19" s="1907">
        <v>304.60000000000002</v>
      </c>
      <c r="D19" s="1911">
        <v>492</v>
      </c>
    </row>
    <row r="20" spans="1:10" x14ac:dyDescent="0.25">
      <c r="A20" s="1897" t="s">
        <v>1236</v>
      </c>
      <c r="B20" s="1912">
        <v>220.6</v>
      </c>
      <c r="C20" s="1912">
        <v>283.60000000000002</v>
      </c>
      <c r="D20" s="1913">
        <v>504.7</v>
      </c>
    </row>
    <row r="21" spans="1:10" x14ac:dyDescent="0.25">
      <c r="A21" s="1899" t="s">
        <v>1237</v>
      </c>
      <c r="B21" s="1907">
        <v>216.7</v>
      </c>
      <c r="C21" s="1907">
        <v>219.8</v>
      </c>
      <c r="D21" s="1914">
        <v>436.7</v>
      </c>
    </row>
    <row r="22" spans="1:10" x14ac:dyDescent="0.25">
      <c r="A22" s="1897" t="s">
        <v>1238</v>
      </c>
      <c r="B22" s="1912">
        <v>243.3</v>
      </c>
      <c r="C22" s="1912">
        <v>255.4</v>
      </c>
      <c r="D22" s="1915">
        <v>499</v>
      </c>
    </row>
    <row r="23" spans="1:10" x14ac:dyDescent="0.25">
      <c r="A23" s="1899" t="s">
        <v>1239</v>
      </c>
      <c r="B23" s="1907">
        <v>255.2</v>
      </c>
      <c r="C23" s="1907">
        <v>270.3</v>
      </c>
      <c r="D23" s="1914">
        <v>525.70000000000005</v>
      </c>
    </row>
    <row r="24" spans="1:10" x14ac:dyDescent="0.25">
      <c r="A24" s="1897" t="s">
        <v>1240</v>
      </c>
      <c r="B24" s="1912">
        <v>254.4</v>
      </c>
      <c r="C24" s="1912">
        <v>165.5</v>
      </c>
      <c r="D24" s="1913">
        <v>419.9</v>
      </c>
    </row>
    <row r="25" spans="1:10" x14ac:dyDescent="0.25">
      <c r="A25" s="1899" t="s">
        <v>1241</v>
      </c>
      <c r="B25" s="1907">
        <v>212.1</v>
      </c>
      <c r="C25" s="1907">
        <v>188.5</v>
      </c>
      <c r="D25" s="1914">
        <v>400.6</v>
      </c>
    </row>
    <row r="26" spans="1:10" x14ac:dyDescent="0.25">
      <c r="A26" s="1897" t="s">
        <v>1242</v>
      </c>
      <c r="B26" s="1912">
        <v>226.2</v>
      </c>
      <c r="C26" s="1912">
        <v>264.89999999999998</v>
      </c>
      <c r="D26" s="1913">
        <v>491.1</v>
      </c>
      <c r="G26"/>
      <c r="H26" s="247"/>
      <c r="I26" s="247"/>
      <c r="J26" s="247"/>
    </row>
    <row r="27" spans="1:10" x14ac:dyDescent="0.25">
      <c r="A27" s="1899" t="s">
        <v>570</v>
      </c>
      <c r="B27" s="1907">
        <v>171.8</v>
      </c>
      <c r="C27" s="1907">
        <v>341.4</v>
      </c>
      <c r="D27" s="1914">
        <v>513.29999999999995</v>
      </c>
    </row>
    <row r="28" spans="1:10" x14ac:dyDescent="0.25">
      <c r="A28" s="1897" t="s">
        <v>571</v>
      </c>
      <c r="B28" s="1912">
        <v>192.8</v>
      </c>
      <c r="C28" s="1912">
        <v>345.2</v>
      </c>
      <c r="D28" s="1915">
        <v>538</v>
      </c>
    </row>
    <row r="29" spans="1:10" x14ac:dyDescent="0.25">
      <c r="A29" s="1916">
        <v>2017</v>
      </c>
      <c r="B29" s="1907">
        <v>159.80000000000001</v>
      </c>
      <c r="C29" s="1907">
        <v>232.4</v>
      </c>
      <c r="D29" s="1914">
        <v>392.2</v>
      </c>
    </row>
    <row r="31" spans="1:10" x14ac:dyDescent="0.25">
      <c r="A31" s="65" t="s">
        <v>1251</v>
      </c>
    </row>
    <row r="32" spans="1:10" x14ac:dyDescent="0.25">
      <c r="A32" s="65"/>
    </row>
    <row r="33" spans="1:2" x14ac:dyDescent="0.25">
      <c r="A33" s="1917" t="s">
        <v>384</v>
      </c>
    </row>
    <row r="34" spans="1:2" x14ac:dyDescent="0.25">
      <c r="A34" s="1918" t="s">
        <v>1252</v>
      </c>
    </row>
    <row r="35" spans="1:2" x14ac:dyDescent="0.25">
      <c r="A35" s="1918" t="s">
        <v>1253</v>
      </c>
    </row>
    <row r="36" spans="1:2" x14ac:dyDescent="0.25">
      <c r="A36" s="1918" t="s">
        <v>1254</v>
      </c>
    </row>
    <row r="37" spans="1:2" x14ac:dyDescent="0.25">
      <c r="A37" s="65"/>
    </row>
    <row r="38" spans="1:2" x14ac:dyDescent="0.25">
      <c r="A38" s="199" t="s">
        <v>135</v>
      </c>
      <c r="B38" s="199"/>
    </row>
  </sheetData>
  <hyperlinks>
    <hyperlink ref="A38:B38" location="Index!A1" display="Back to index" xr:uid="{A2FAE00A-2AAF-47EB-8DD3-0B6DA09D80E1}"/>
  </hyperlinks>
  <pageMargins left="0.7" right="0.7" top="0.75" bottom="0.75" header="0.3" footer="0.3"/>
  <ignoredErrors>
    <ignoredError sqref="A4:D4 A5:A29"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0AC2-6DA2-448B-8BF4-1205D0534E6D}">
  <dimension ref="A1:F12"/>
  <sheetViews>
    <sheetView showGridLines="0" workbookViewId="0">
      <selection activeCell="B16" sqref="B16"/>
    </sheetView>
  </sheetViews>
  <sheetFormatPr defaultColWidth="14.140625" defaultRowHeight="15" x14ac:dyDescent="0.25"/>
  <cols>
    <col min="1" max="1" width="20.85546875" style="23" customWidth="1"/>
    <col min="2" max="16384" width="14.140625" style="23"/>
  </cols>
  <sheetData>
    <row r="1" spans="1:6" x14ac:dyDescent="0.25">
      <c r="A1" s="1894" t="s">
        <v>1255</v>
      </c>
    </row>
    <row r="3" spans="1:6" ht="30" x14ac:dyDescent="0.25">
      <c r="A3" s="1919"/>
      <c r="B3" s="1920" t="s">
        <v>1256</v>
      </c>
      <c r="C3" s="1920" t="s">
        <v>1257</v>
      </c>
      <c r="D3" s="1920" t="s">
        <v>635</v>
      </c>
      <c r="E3" s="1920" t="s">
        <v>304</v>
      </c>
      <c r="F3" s="1921" t="s">
        <v>1258</v>
      </c>
    </row>
    <row r="4" spans="1:6" x14ac:dyDescent="0.25">
      <c r="A4" s="322" t="s">
        <v>305</v>
      </c>
      <c r="B4" s="140">
        <v>55619400</v>
      </c>
      <c r="C4" s="141">
        <v>0.84199999999999997</v>
      </c>
      <c r="D4" s="140">
        <v>351400</v>
      </c>
      <c r="E4" s="141">
        <v>6.4000000000000003E-3</v>
      </c>
      <c r="F4" s="451">
        <v>8.2000000000000003E-2</v>
      </c>
    </row>
    <row r="5" spans="1:6" x14ac:dyDescent="0.25">
      <c r="A5" s="1922" t="s">
        <v>317</v>
      </c>
      <c r="B5" s="1923">
        <v>3125200</v>
      </c>
      <c r="C5" s="1924">
        <v>4.7E-2</v>
      </c>
      <c r="D5" s="1923">
        <v>12100</v>
      </c>
      <c r="E5" s="1924">
        <v>3.8999999999999998E-3</v>
      </c>
      <c r="F5" s="1925">
        <v>0.04</v>
      </c>
    </row>
    <row r="6" spans="1:6" x14ac:dyDescent="0.25">
      <c r="A6" s="322" t="s">
        <v>316</v>
      </c>
      <c r="B6" s="140">
        <v>5424800</v>
      </c>
      <c r="C6" s="141">
        <v>8.2000000000000003E-2</v>
      </c>
      <c r="D6" s="140">
        <v>20100</v>
      </c>
      <c r="E6" s="141">
        <v>3.7000000000000002E-3</v>
      </c>
      <c r="F6" s="451">
        <v>4.9000000000000002E-2</v>
      </c>
    </row>
    <row r="7" spans="1:6" x14ac:dyDescent="0.25">
      <c r="A7" s="1922" t="s">
        <v>315</v>
      </c>
      <c r="B7" s="1923">
        <v>1870800</v>
      </c>
      <c r="C7" s="1924">
        <v>2.8000000000000001E-2</v>
      </c>
      <c r="D7" s="1923">
        <v>8700</v>
      </c>
      <c r="E7" s="1924">
        <v>4.7000000000000002E-3</v>
      </c>
      <c r="F7" s="1925">
        <v>6.2E-2</v>
      </c>
    </row>
    <row r="8" spans="1:6" x14ac:dyDescent="0.25">
      <c r="A8" s="1926" t="s">
        <v>318</v>
      </c>
      <c r="B8" s="279">
        <v>66040200</v>
      </c>
      <c r="C8" s="278">
        <v>1</v>
      </c>
      <c r="D8" s="279">
        <v>392300</v>
      </c>
      <c r="E8" s="278">
        <v>6.0000000000000001E-3</v>
      </c>
      <c r="F8" s="280">
        <v>7.6999999999999999E-2</v>
      </c>
    </row>
    <row r="9" spans="1:6" x14ac:dyDescent="0.25">
      <c r="B9" s="431"/>
      <c r="D9" s="431"/>
    </row>
    <row r="10" spans="1:6" x14ac:dyDescent="0.25">
      <c r="A10" s="98" t="s">
        <v>1251</v>
      </c>
    </row>
    <row r="12" spans="1:6" x14ac:dyDescent="0.25">
      <c r="A12" s="199" t="s">
        <v>135</v>
      </c>
      <c r="B12" s="199"/>
    </row>
  </sheetData>
  <hyperlinks>
    <hyperlink ref="A12:B12" location="Index!A1" display="Back to index" xr:uid="{8D3FB75F-16FF-4114-BEBD-8D71C015621B}"/>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6509F-A37E-40BE-9722-6DBC04819FB4}">
  <dimension ref="A1:F9"/>
  <sheetViews>
    <sheetView showGridLines="0" zoomScaleNormal="100" workbookViewId="0"/>
  </sheetViews>
  <sheetFormatPr defaultColWidth="9.140625" defaultRowHeight="15" x14ac:dyDescent="0.25"/>
  <cols>
    <col min="1" max="1" width="8.42578125" customWidth="1"/>
    <col min="2" max="2" width="9.5703125" customWidth="1"/>
    <col min="6" max="6" width="10.140625" bestFit="1" customWidth="1"/>
    <col min="11" max="11" width="9.140625" customWidth="1"/>
    <col min="13" max="13" width="9.140625" customWidth="1"/>
    <col min="15" max="15" width="9.140625" customWidth="1"/>
    <col min="17" max="17" width="9.140625" customWidth="1"/>
    <col min="19" max="19" width="9.140625" customWidth="1"/>
    <col min="21" max="21" width="9.140625" customWidth="1"/>
    <col min="23" max="23" width="9.140625" customWidth="1"/>
  </cols>
  <sheetData>
    <row r="1" spans="1:6" x14ac:dyDescent="0.25">
      <c r="A1" s="1894" t="s">
        <v>1259</v>
      </c>
    </row>
    <row r="3" spans="1:6" x14ac:dyDescent="0.25">
      <c r="A3" s="1919"/>
      <c r="B3" s="1920" t="s">
        <v>1260</v>
      </c>
      <c r="C3" s="1920" t="s">
        <v>1261</v>
      </c>
      <c r="D3" s="1920" t="s">
        <v>1262</v>
      </c>
    </row>
    <row r="4" spans="1:6" x14ac:dyDescent="0.25">
      <c r="A4" s="1927">
        <v>1996</v>
      </c>
      <c r="B4" s="1928">
        <v>0.20699999999999999</v>
      </c>
      <c r="C4" s="1928">
        <v>0.63500000000000001</v>
      </c>
      <c r="D4" s="1928">
        <v>0.159</v>
      </c>
      <c r="F4" s="1929"/>
    </row>
    <row r="5" spans="1:6" x14ac:dyDescent="0.25">
      <c r="A5" s="1930">
        <v>2017</v>
      </c>
      <c r="B5" s="1931">
        <v>0.189</v>
      </c>
      <c r="C5" s="1931">
        <v>0.629</v>
      </c>
      <c r="D5" s="1931">
        <v>0.182</v>
      </c>
    </row>
    <row r="7" spans="1:6" x14ac:dyDescent="0.25">
      <c r="A7" s="65" t="s">
        <v>1263</v>
      </c>
    </row>
    <row r="9" spans="1:6" s="23" customFormat="1" x14ac:dyDescent="0.25">
      <c r="A9" s="199" t="s">
        <v>135</v>
      </c>
      <c r="B9" s="199"/>
    </row>
  </sheetData>
  <hyperlinks>
    <hyperlink ref="A9:B9" location="Index!A1" display="Back to index" xr:uid="{C08AE599-A0E4-4CE8-8AD6-50B46FBEC653}"/>
  </hyperlink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9B5F5-B183-43BB-B2DC-2A1B71E717CD}">
  <dimension ref="A1:Q20"/>
  <sheetViews>
    <sheetView showGridLines="0" workbookViewId="0">
      <selection activeCell="F18" sqref="F18"/>
    </sheetView>
  </sheetViews>
  <sheetFormatPr defaultColWidth="9.140625" defaultRowHeight="15" x14ac:dyDescent="0.25"/>
  <cols>
    <col min="1" max="1" width="17.28515625" style="23" customWidth="1"/>
    <col min="2" max="16384" width="9.140625" style="23"/>
  </cols>
  <sheetData>
    <row r="1" spans="1:17" x14ac:dyDescent="0.25">
      <c r="A1" s="1894" t="s">
        <v>1264</v>
      </c>
    </row>
    <row r="2" spans="1:17" x14ac:dyDescent="0.25">
      <c r="I2" s="30"/>
      <c r="J2" s="30"/>
      <c r="K2" s="30"/>
      <c r="L2" s="30"/>
      <c r="M2" s="30"/>
      <c r="N2" s="30"/>
      <c r="O2" s="30"/>
      <c r="P2" s="30"/>
      <c r="Q2" s="30"/>
    </row>
    <row r="3" spans="1:17" x14ac:dyDescent="0.25">
      <c r="A3" s="1932"/>
      <c r="B3" s="3427">
        <v>2016</v>
      </c>
      <c r="C3" s="3427">
        <v>2021</v>
      </c>
      <c r="D3" s="3427">
        <v>2026</v>
      </c>
      <c r="E3" s="3427">
        <v>2031</v>
      </c>
      <c r="F3" s="3427">
        <v>2036</v>
      </c>
      <c r="G3" s="3427">
        <v>2041</v>
      </c>
      <c r="I3" s="1933"/>
      <c r="J3" s="1934"/>
      <c r="K3" s="1934"/>
      <c r="L3" s="1934"/>
      <c r="M3" s="1934"/>
      <c r="N3" s="1934"/>
      <c r="O3" s="1934"/>
      <c r="P3" s="30"/>
      <c r="Q3" s="30"/>
    </row>
    <row r="4" spans="1:17" x14ac:dyDescent="0.25">
      <c r="A4" s="1935" t="s">
        <v>305</v>
      </c>
      <c r="B4" s="1936">
        <v>55.268067000000002</v>
      </c>
      <c r="C4" s="1936">
        <v>57.030529000000001</v>
      </c>
      <c r="D4" s="1936">
        <v>58.505617000000001</v>
      </c>
      <c r="E4" s="1936">
        <v>59.7898</v>
      </c>
      <c r="F4" s="1936">
        <v>60.905479</v>
      </c>
      <c r="G4" s="1936">
        <v>61.952120000000001</v>
      </c>
      <c r="I4" s="1937"/>
      <c r="J4" s="1938"/>
      <c r="K4" s="1938"/>
      <c r="L4" s="1938"/>
      <c r="M4" s="1938"/>
      <c r="N4" s="1938"/>
      <c r="O4" s="1938"/>
      <c r="P4" s="30"/>
      <c r="Q4" s="30"/>
    </row>
    <row r="5" spans="1:17" x14ac:dyDescent="0.25">
      <c r="A5" s="1939" t="s">
        <v>317</v>
      </c>
      <c r="B5" s="1940">
        <v>3.1131500000000001</v>
      </c>
      <c r="C5" s="1940">
        <v>3.1731579999999999</v>
      </c>
      <c r="D5" s="1940">
        <v>3.2108159999999999</v>
      </c>
      <c r="E5" s="1940">
        <v>3.2386309999999998</v>
      </c>
      <c r="F5" s="1940">
        <v>3.2511320000000001</v>
      </c>
      <c r="G5" s="1940">
        <v>3.2558280000000002</v>
      </c>
      <c r="I5" s="1937"/>
      <c r="J5" s="1938"/>
      <c r="K5" s="1938"/>
      <c r="L5" s="1938"/>
      <c r="M5" s="1938"/>
      <c r="N5" s="1938"/>
      <c r="O5" s="1938"/>
      <c r="P5" s="30"/>
      <c r="Q5" s="30"/>
    </row>
    <row r="6" spans="1:17" x14ac:dyDescent="0.25">
      <c r="A6" s="1935" t="s">
        <v>316</v>
      </c>
      <c r="B6" s="1936">
        <v>5.4047000000000001</v>
      </c>
      <c r="C6" s="1936">
        <v>5.5084610000000005</v>
      </c>
      <c r="D6" s="1936">
        <v>5.5788219999999997</v>
      </c>
      <c r="E6" s="1936">
        <v>5.6350609999999994</v>
      </c>
      <c r="F6" s="1936">
        <v>5.6708950000000007</v>
      </c>
      <c r="G6" s="1936">
        <v>5.6932010000000002</v>
      </c>
      <c r="I6" s="1937"/>
      <c r="J6" s="1938"/>
      <c r="K6" s="1938"/>
      <c r="L6" s="1938"/>
      <c r="M6" s="1938"/>
      <c r="N6" s="1938"/>
      <c r="O6" s="1938"/>
      <c r="P6" s="30"/>
      <c r="Q6" s="30"/>
    </row>
    <row r="7" spans="1:17" x14ac:dyDescent="0.25">
      <c r="A7" s="1939" t="s">
        <v>315</v>
      </c>
      <c r="B7" s="1941">
        <v>1.8621369999999999</v>
      </c>
      <c r="C7" s="1941">
        <v>1.904201</v>
      </c>
      <c r="D7" s="1941">
        <v>1.939724</v>
      </c>
      <c r="E7" s="1941">
        <v>1.966161</v>
      </c>
      <c r="F7" s="1941">
        <v>1.9861579999999999</v>
      </c>
      <c r="G7" s="1941">
        <v>2.0033970000000001</v>
      </c>
      <c r="I7" s="1937"/>
      <c r="J7" s="1938"/>
      <c r="K7" s="1938"/>
      <c r="L7" s="1938"/>
      <c r="M7" s="1938"/>
      <c r="N7" s="1938"/>
      <c r="O7" s="1938"/>
      <c r="P7" s="30"/>
      <c r="Q7" s="30"/>
    </row>
    <row r="8" spans="1:17" x14ac:dyDescent="0.25">
      <c r="A8" s="1942" t="s">
        <v>318</v>
      </c>
      <c r="B8" s="1936">
        <v>65.648054000000002</v>
      </c>
      <c r="C8" s="1936">
        <v>67.616349</v>
      </c>
      <c r="D8" s="1936">
        <v>69.23497900000001</v>
      </c>
      <c r="E8" s="1936">
        <v>70.629653000000005</v>
      </c>
      <c r="F8" s="1936">
        <v>71.813664000000003</v>
      </c>
      <c r="G8" s="1936">
        <v>72.904545999999996</v>
      </c>
      <c r="I8" s="1943"/>
      <c r="J8" s="1944"/>
      <c r="K8" s="1944"/>
      <c r="L8" s="1944"/>
      <c r="M8" s="1944"/>
      <c r="N8" s="1944"/>
      <c r="O8" s="1944"/>
      <c r="P8" s="30"/>
      <c r="Q8" s="30"/>
    </row>
    <row r="9" spans="1:17" x14ac:dyDescent="0.25">
      <c r="I9" s="30"/>
      <c r="J9" s="30"/>
      <c r="K9" s="30"/>
      <c r="L9" s="30"/>
      <c r="M9" s="30"/>
      <c r="N9" s="30"/>
      <c r="O9" s="30"/>
      <c r="P9" s="30"/>
      <c r="Q9" s="30"/>
    </row>
    <row r="10" spans="1:17" x14ac:dyDescent="0.25">
      <c r="A10" s="98" t="s">
        <v>394</v>
      </c>
      <c r="I10" s="30"/>
      <c r="J10" s="30"/>
      <c r="K10" s="30"/>
      <c r="L10" s="30"/>
      <c r="M10" s="30"/>
      <c r="N10" s="30"/>
      <c r="O10" s="30"/>
      <c r="P10" s="30"/>
      <c r="Q10" s="30"/>
    </row>
    <row r="11" spans="1:17" x14ac:dyDescent="0.25">
      <c r="A11" s="199"/>
      <c r="I11" s="400"/>
      <c r="J11" s="400"/>
      <c r="K11" s="400"/>
      <c r="L11" s="400"/>
      <c r="M11" s="400"/>
      <c r="N11" s="400"/>
      <c r="O11" s="400"/>
      <c r="P11" s="400"/>
      <c r="Q11" s="30"/>
    </row>
    <row r="12" spans="1:17" x14ac:dyDescent="0.25">
      <c r="A12" s="199" t="s">
        <v>135</v>
      </c>
      <c r="B12" s="199"/>
      <c r="I12" s="400"/>
      <c r="J12" s="400"/>
      <c r="K12" s="400"/>
      <c r="L12" s="400"/>
      <c r="M12" s="400"/>
      <c r="N12" s="400"/>
      <c r="O12" s="400"/>
      <c r="P12" s="400"/>
      <c r="Q12" s="30"/>
    </row>
    <row r="13" spans="1:17" x14ac:dyDescent="0.25">
      <c r="I13" s="1945"/>
      <c r="J13" s="1946"/>
      <c r="K13" s="1946"/>
      <c r="L13" s="1946"/>
      <c r="M13" s="1946"/>
      <c r="N13" s="1946"/>
      <c r="O13" s="1946"/>
      <c r="P13" s="400"/>
      <c r="Q13" s="30"/>
    </row>
    <row r="14" spans="1:17" x14ac:dyDescent="0.25">
      <c r="I14" s="1947"/>
      <c r="J14" s="1948"/>
      <c r="K14" s="1948"/>
      <c r="L14" s="1948"/>
      <c r="M14" s="1948"/>
      <c r="N14" s="1948"/>
      <c r="O14" s="1948"/>
      <c r="P14" s="400"/>
      <c r="Q14" s="30"/>
    </row>
    <row r="15" spans="1:17" x14ac:dyDescent="0.25">
      <c r="I15" s="1947"/>
      <c r="J15" s="1948"/>
      <c r="K15" s="1948"/>
      <c r="L15" s="1948"/>
      <c r="M15" s="1948"/>
      <c r="N15" s="1948"/>
      <c r="O15" s="1948"/>
      <c r="P15" s="400"/>
      <c r="Q15" s="30"/>
    </row>
    <row r="16" spans="1:17" x14ac:dyDescent="0.25">
      <c r="I16" s="1947"/>
      <c r="J16" s="1948"/>
      <c r="K16" s="1948"/>
      <c r="L16" s="1948"/>
      <c r="M16" s="1948"/>
      <c r="N16" s="1948"/>
      <c r="O16" s="1948"/>
      <c r="P16" s="400"/>
      <c r="Q16" s="30"/>
    </row>
    <row r="17" spans="9:17" x14ac:dyDescent="0.25">
      <c r="I17" s="1947"/>
      <c r="J17" s="1948"/>
      <c r="K17" s="1948"/>
      <c r="L17" s="1948"/>
      <c r="M17" s="1948"/>
      <c r="N17" s="1948"/>
      <c r="O17" s="1948"/>
      <c r="P17" s="400"/>
      <c r="Q17" s="30"/>
    </row>
    <row r="18" spans="9:17" x14ac:dyDescent="0.25">
      <c r="I18" s="1949"/>
      <c r="J18" s="1950"/>
      <c r="K18" s="1950"/>
      <c r="L18" s="1950"/>
      <c r="M18" s="1950"/>
      <c r="N18" s="1950"/>
      <c r="O18" s="1950"/>
      <c r="P18" s="449"/>
    </row>
    <row r="19" spans="9:17" x14ac:dyDescent="0.25">
      <c r="I19" s="449"/>
      <c r="J19" s="449"/>
      <c r="K19" s="449"/>
      <c r="L19" s="449"/>
      <c r="M19" s="449"/>
      <c r="N19" s="449"/>
      <c r="O19" s="449"/>
      <c r="P19" s="449"/>
    </row>
    <row r="20" spans="9:17" x14ac:dyDescent="0.25">
      <c r="I20" s="449"/>
      <c r="J20" s="449"/>
      <c r="K20" s="449"/>
      <c r="L20" s="449"/>
      <c r="M20" s="449"/>
      <c r="N20" s="449"/>
      <c r="O20" s="449"/>
      <c r="P20" s="449"/>
    </row>
  </sheetData>
  <hyperlinks>
    <hyperlink ref="A12:B12" location="Index!A1" display="Back to index" xr:uid="{EC667B10-62DD-4D63-9DB7-E1FC3E5588BE}"/>
  </hyperlink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87BCE-7DFD-4C3E-9843-CDB0A8CF9809}">
  <dimension ref="A1:G51"/>
  <sheetViews>
    <sheetView showGridLines="0" zoomScaleNormal="100" workbookViewId="0"/>
  </sheetViews>
  <sheetFormatPr defaultColWidth="14.85546875" defaultRowHeight="15" x14ac:dyDescent="0.25"/>
  <cols>
    <col min="1" max="1" width="27.28515625" customWidth="1"/>
  </cols>
  <sheetData>
    <row r="1" spans="1:7" x14ac:dyDescent="0.25">
      <c r="A1" s="1894" t="s">
        <v>1265</v>
      </c>
    </row>
    <row r="3" spans="1:7" ht="15" customHeight="1" x14ac:dyDescent="0.25">
      <c r="A3" s="3779" t="s">
        <v>1266</v>
      </c>
      <c r="B3" s="3780"/>
      <c r="C3" s="3780"/>
      <c r="D3" s="3780"/>
      <c r="E3" s="3780"/>
      <c r="F3" s="3780"/>
      <c r="G3" s="3780"/>
    </row>
    <row r="4" spans="1:7" ht="62.25" x14ac:dyDescent="0.25">
      <c r="A4" s="1951"/>
      <c r="B4" s="1952" t="s">
        <v>1267</v>
      </c>
      <c r="C4" s="1952" t="s">
        <v>324</v>
      </c>
      <c r="D4" s="1952" t="s">
        <v>1268</v>
      </c>
      <c r="E4" s="1952" t="s">
        <v>324</v>
      </c>
      <c r="F4" s="1952" t="s">
        <v>1269</v>
      </c>
      <c r="G4" s="1953" t="s">
        <v>324</v>
      </c>
    </row>
    <row r="5" spans="1:7" x14ac:dyDescent="0.25">
      <c r="A5" s="1954" t="s">
        <v>305</v>
      </c>
      <c r="B5" s="1955">
        <v>0.75900000000000001</v>
      </c>
      <c r="C5">
        <v>0.40000000000000568</v>
      </c>
      <c r="D5" s="1955">
        <v>0.04</v>
      </c>
      <c r="E5" s="1956">
        <v>-0.39999999999999947</v>
      </c>
      <c r="F5" s="1955">
        <v>0.20899999999999999</v>
      </c>
      <c r="G5" s="1956">
        <v>0</v>
      </c>
    </row>
    <row r="6" spans="1:7" x14ac:dyDescent="0.25">
      <c r="A6" s="1957" t="s">
        <v>358</v>
      </c>
      <c r="B6" s="1958">
        <v>0.71099999999999997</v>
      </c>
      <c r="C6" s="1959">
        <v>-1.4000000000000057</v>
      </c>
      <c r="D6" s="1960">
        <v>4.2999999999999997E-2</v>
      </c>
      <c r="E6" s="1961">
        <v>-1.7000000000000002</v>
      </c>
      <c r="F6" s="1960">
        <v>0.25700000000000001</v>
      </c>
      <c r="G6" s="1961">
        <v>2.8999999999999986</v>
      </c>
    </row>
    <row r="7" spans="1:7" x14ac:dyDescent="0.25">
      <c r="A7" s="1962" t="s">
        <v>1270</v>
      </c>
      <c r="B7" s="1955">
        <v>0.74299999999999999</v>
      </c>
      <c r="C7">
        <v>-0.10000000000000853</v>
      </c>
      <c r="D7" s="99">
        <v>4.1000000000000002E-2</v>
      </c>
      <c r="E7" s="1956">
        <v>0</v>
      </c>
      <c r="F7" s="99">
        <v>0.22500000000000001</v>
      </c>
      <c r="G7" s="1956">
        <v>9.9999999999997868E-2</v>
      </c>
    </row>
    <row r="8" spans="1:7" ht="15.75" customHeight="1" x14ac:dyDescent="0.25">
      <c r="A8" s="1963" t="s">
        <v>360</v>
      </c>
      <c r="B8" s="1958">
        <v>0.74</v>
      </c>
      <c r="C8" s="1964">
        <v>0.5</v>
      </c>
      <c r="D8" s="1960">
        <v>4.2000000000000003E-2</v>
      </c>
      <c r="E8" s="1961">
        <v>-0.59999999999999964</v>
      </c>
      <c r="F8" s="1960">
        <v>0.22700000000000001</v>
      </c>
      <c r="G8" s="1961">
        <v>-0.10000000000000142</v>
      </c>
    </row>
    <row r="9" spans="1:7" x14ac:dyDescent="0.25">
      <c r="A9" s="1965" t="s">
        <v>361</v>
      </c>
      <c r="B9" s="1955">
        <v>0.746</v>
      </c>
      <c r="C9" s="247">
        <v>0.5</v>
      </c>
      <c r="D9" s="99">
        <v>4.1000000000000002E-2</v>
      </c>
      <c r="E9" s="1956">
        <v>0.10000000000000053</v>
      </c>
      <c r="F9" s="99">
        <v>0.221</v>
      </c>
      <c r="G9" s="1956">
        <v>-0.69999999999999929</v>
      </c>
    </row>
    <row r="10" spans="1:7" x14ac:dyDescent="0.25">
      <c r="A10" s="1957" t="s">
        <v>362</v>
      </c>
      <c r="B10" s="1958">
        <v>0.749</v>
      </c>
      <c r="C10" s="1959">
        <v>2.6000000000000085</v>
      </c>
      <c r="D10" s="1960">
        <v>4.4999999999999998E-2</v>
      </c>
      <c r="E10" s="1961">
        <v>-1.3000000000000007</v>
      </c>
      <c r="F10" s="1960">
        <v>0.214</v>
      </c>
      <c r="G10" s="1961">
        <v>-1.8000000000000043</v>
      </c>
    </row>
    <row r="11" spans="1:7" x14ac:dyDescent="0.25">
      <c r="A11" s="1965" t="s">
        <v>363</v>
      </c>
      <c r="B11" s="1955">
        <v>0.78700000000000003</v>
      </c>
      <c r="C11">
        <v>1.2999999999999972</v>
      </c>
      <c r="D11" s="99">
        <v>3.2000000000000001E-2</v>
      </c>
      <c r="E11" s="1956">
        <v>-0.90000000000000036</v>
      </c>
      <c r="F11" s="99">
        <v>0.186</v>
      </c>
      <c r="G11" s="1956">
        <v>-0.59999999999999787</v>
      </c>
    </row>
    <row r="12" spans="1:7" x14ac:dyDescent="0.25">
      <c r="A12" s="1957" t="s">
        <v>364</v>
      </c>
      <c r="B12" s="1958">
        <v>0.746</v>
      </c>
      <c r="C12" s="1959">
        <v>0.19999999999998863</v>
      </c>
      <c r="D12" s="1960">
        <v>4.9000000000000002E-2</v>
      </c>
      <c r="E12" s="1961">
        <v>-0.59999999999999964</v>
      </c>
      <c r="F12" s="1960">
        <v>0.215</v>
      </c>
      <c r="G12" s="1961">
        <v>0.30000000000000071</v>
      </c>
    </row>
    <row r="13" spans="1:7" x14ac:dyDescent="0.25">
      <c r="A13" s="1965" t="s">
        <v>365</v>
      </c>
      <c r="B13" s="1955">
        <v>0.78400000000000003</v>
      </c>
      <c r="C13">
        <v>-0.70000000000000284</v>
      </c>
      <c r="D13" s="99">
        <v>3.6999999999999998E-2</v>
      </c>
      <c r="E13" s="1956">
        <v>0.49999999999999956</v>
      </c>
      <c r="F13" s="99">
        <v>0.186</v>
      </c>
      <c r="G13" s="1956">
        <v>0.40000000000000213</v>
      </c>
    </row>
    <row r="14" spans="1:7" x14ac:dyDescent="0.25">
      <c r="A14" s="1957" t="s">
        <v>366</v>
      </c>
      <c r="B14" s="1958">
        <v>0.79400000000000004</v>
      </c>
      <c r="C14" s="1959">
        <v>0.70000000000000284</v>
      </c>
      <c r="D14" s="1960">
        <v>2.9000000000000001E-2</v>
      </c>
      <c r="E14" s="1961">
        <v>-0.60000000000000009</v>
      </c>
      <c r="F14" s="1960">
        <v>0.18099999999999999</v>
      </c>
      <c r="G14" s="1961">
        <v>-0.20000000000000284</v>
      </c>
    </row>
    <row r="15" spans="1:7" x14ac:dyDescent="0.25">
      <c r="A15" s="1954" t="s">
        <v>317</v>
      </c>
      <c r="B15" s="1955">
        <v>0.74199999999999999</v>
      </c>
      <c r="C15" s="247">
        <v>1.5</v>
      </c>
      <c r="D15" s="99">
        <v>4.2999999999999997E-2</v>
      </c>
      <c r="E15" s="1956">
        <v>-0.20000000000000018</v>
      </c>
      <c r="F15" s="99">
        <v>0.223</v>
      </c>
      <c r="G15" s="1956">
        <v>-1.4999999999999964</v>
      </c>
    </row>
    <row r="16" spans="1:7" x14ac:dyDescent="0.25">
      <c r="A16" s="1959" t="s">
        <v>316</v>
      </c>
      <c r="B16" s="1958">
        <v>0.752</v>
      </c>
      <c r="C16" s="1959">
        <v>0</v>
      </c>
      <c r="D16" s="1960">
        <v>4.2000000000000003E-2</v>
      </c>
      <c r="E16" s="1961">
        <v>0.30000000000000027</v>
      </c>
      <c r="F16" s="1960">
        <v>0.215</v>
      </c>
      <c r="G16" s="1961">
        <v>-0.30000000000000071</v>
      </c>
    </row>
    <row r="17" spans="1:7" x14ac:dyDescent="0.25">
      <c r="A17" s="1954" t="s">
        <v>1271</v>
      </c>
      <c r="B17" s="1955">
        <v>0.69299999999999995</v>
      </c>
      <c r="C17">
        <v>0.10000000000000853</v>
      </c>
      <c r="D17" s="99">
        <v>3.7999999999999999E-2</v>
      </c>
      <c r="E17" s="1956">
        <v>-1.5</v>
      </c>
      <c r="F17" s="99">
        <v>0.27900000000000003</v>
      </c>
      <c r="G17" s="1956">
        <v>1</v>
      </c>
    </row>
    <row r="18" spans="1:7" s="67" customFormat="1" x14ac:dyDescent="0.25">
      <c r="A18" s="1966" t="s">
        <v>318</v>
      </c>
      <c r="B18" s="1967">
        <v>0.75600000000000001</v>
      </c>
      <c r="C18" s="1959">
        <v>0.5</v>
      </c>
      <c r="D18" s="1968">
        <v>0.04</v>
      </c>
      <c r="E18" s="1961">
        <v>-0.39999999999999947</v>
      </c>
      <c r="F18" s="1968">
        <v>0.21199999999999999</v>
      </c>
      <c r="G18" s="1961">
        <v>-0.10000000000000142</v>
      </c>
    </row>
    <row r="20" spans="1:7" x14ac:dyDescent="0.25">
      <c r="A20" s="98" t="s">
        <v>1272</v>
      </c>
    </row>
    <row r="21" spans="1:7" s="23" customFormat="1" x14ac:dyDescent="0.25">
      <c r="A21" s="123" t="s">
        <v>384</v>
      </c>
      <c r="B21" s="123"/>
      <c r="C21" s="123"/>
      <c r="D21" s="123"/>
      <c r="E21" s="123"/>
      <c r="F21" s="123"/>
      <c r="G21" s="123"/>
    </row>
    <row r="22" spans="1:7" s="25" customFormat="1" x14ac:dyDescent="0.25">
      <c r="A22" s="98" t="s">
        <v>1273</v>
      </c>
      <c r="B22" s="98"/>
      <c r="C22" s="98"/>
      <c r="D22" s="98"/>
      <c r="E22" s="98"/>
      <c r="F22" s="98"/>
      <c r="G22" s="98"/>
    </row>
    <row r="23" spans="1:7" s="25" customFormat="1" x14ac:dyDescent="0.25">
      <c r="A23" s="98" t="s">
        <v>1274</v>
      </c>
      <c r="B23" s="98"/>
      <c r="C23" s="98"/>
      <c r="D23" s="98"/>
      <c r="E23" s="98"/>
      <c r="F23" s="98"/>
      <c r="G23" s="98"/>
    </row>
    <row r="24" spans="1:7" s="25" customFormat="1" x14ac:dyDescent="0.25">
      <c r="A24" s="98" t="s">
        <v>1275</v>
      </c>
      <c r="B24" s="98"/>
      <c r="C24" s="98"/>
      <c r="D24" s="98"/>
      <c r="E24" s="98"/>
      <c r="F24" s="98"/>
      <c r="G24" s="98"/>
    </row>
    <row r="26" spans="1:7" x14ac:dyDescent="0.25">
      <c r="A26" s="3779" t="s">
        <v>1276</v>
      </c>
      <c r="B26" s="3780"/>
      <c r="C26" s="3780"/>
      <c r="D26" s="3780"/>
    </row>
    <row r="27" spans="1:7" ht="45" x14ac:dyDescent="0.25">
      <c r="A27" s="1951"/>
      <c r="B27" s="1952" t="s">
        <v>1277</v>
      </c>
      <c r="C27" s="1952" t="s">
        <v>1278</v>
      </c>
      <c r="D27" s="1953" t="s">
        <v>1279</v>
      </c>
    </row>
    <row r="28" spans="1:7" x14ac:dyDescent="0.25">
      <c r="A28" s="1954" t="s">
        <v>305</v>
      </c>
      <c r="B28" s="221">
        <v>0.755</v>
      </c>
      <c r="C28" s="221">
        <v>4.3999999999999997E-2</v>
      </c>
      <c r="D28" s="167">
        <v>0.20899999999999999</v>
      </c>
      <c r="E28" s="99"/>
    </row>
    <row r="29" spans="1:7" x14ac:dyDescent="0.25">
      <c r="A29" s="1969" t="s">
        <v>358</v>
      </c>
      <c r="B29" s="1970">
        <v>0.72499999999999998</v>
      </c>
      <c r="C29" s="1970">
        <v>0.06</v>
      </c>
      <c r="D29" s="1971">
        <v>0.22800000000000001</v>
      </c>
      <c r="E29" s="99"/>
    </row>
    <row r="30" spans="1:7" x14ac:dyDescent="0.25">
      <c r="A30" s="1972" t="s">
        <v>1270</v>
      </c>
      <c r="B30" s="221">
        <v>0.74399999999999999</v>
      </c>
      <c r="C30" s="221">
        <v>4.1000000000000002E-2</v>
      </c>
      <c r="D30" s="167">
        <v>0.224</v>
      </c>
      <c r="E30" s="99"/>
    </row>
    <row r="31" spans="1:7" ht="16.5" customHeight="1" x14ac:dyDescent="0.25">
      <c r="A31" s="1973" t="s">
        <v>360</v>
      </c>
      <c r="B31" s="1970">
        <v>0.73499999999999999</v>
      </c>
      <c r="C31" s="1970">
        <v>4.8000000000000001E-2</v>
      </c>
      <c r="D31" s="1971">
        <v>0.22800000000000001</v>
      </c>
      <c r="E31" s="99"/>
    </row>
    <row r="32" spans="1:7" x14ac:dyDescent="0.25">
      <c r="A32" s="1974" t="s">
        <v>361</v>
      </c>
      <c r="B32" s="221">
        <v>0.74099999999999999</v>
      </c>
      <c r="C32" s="221">
        <v>0.04</v>
      </c>
      <c r="D32" s="167">
        <v>0.22800000000000001</v>
      </c>
      <c r="E32" s="99"/>
    </row>
    <row r="33" spans="1:7" x14ac:dyDescent="0.25">
      <c r="A33" s="1969" t="s">
        <v>362</v>
      </c>
      <c r="B33" s="1970">
        <v>0.72299999999999998</v>
      </c>
      <c r="C33" s="1970">
        <v>5.8000000000000003E-2</v>
      </c>
      <c r="D33" s="1971">
        <v>0.23200000000000001</v>
      </c>
      <c r="E33" s="99"/>
    </row>
    <row r="34" spans="1:7" x14ac:dyDescent="0.25">
      <c r="A34" s="1974" t="s">
        <v>363</v>
      </c>
      <c r="B34" s="221">
        <v>0.77400000000000002</v>
      </c>
      <c r="C34" s="221">
        <v>4.1000000000000002E-2</v>
      </c>
      <c r="D34" s="167">
        <v>0.192</v>
      </c>
      <c r="E34" s="99"/>
    </row>
    <row r="35" spans="1:7" x14ac:dyDescent="0.25">
      <c r="A35" s="1969" t="s">
        <v>364</v>
      </c>
      <c r="B35" s="1970">
        <v>0.74399999999999999</v>
      </c>
      <c r="C35" s="1970">
        <v>5.5E-2</v>
      </c>
      <c r="D35" s="1971">
        <v>0.21199999999999999</v>
      </c>
      <c r="E35" s="99"/>
    </row>
    <row r="36" spans="1:7" x14ac:dyDescent="0.25">
      <c r="A36" s="1974" t="s">
        <v>365</v>
      </c>
      <c r="B36" s="221">
        <v>0.79100000000000004</v>
      </c>
      <c r="C36" s="221">
        <v>3.2000000000000001E-2</v>
      </c>
      <c r="D36" s="167">
        <v>0.182</v>
      </c>
      <c r="E36" s="99"/>
    </row>
    <row r="37" spans="1:7" x14ac:dyDescent="0.25">
      <c r="A37" s="1969" t="s">
        <v>366</v>
      </c>
      <c r="B37" s="1970">
        <v>0.78700000000000003</v>
      </c>
      <c r="C37" s="1970">
        <v>3.5000000000000003E-2</v>
      </c>
      <c r="D37" s="1971">
        <v>0.183</v>
      </c>
      <c r="E37" s="99"/>
    </row>
    <row r="38" spans="1:7" x14ac:dyDescent="0.25">
      <c r="A38" s="1954" t="s">
        <v>317</v>
      </c>
      <c r="B38" s="221">
        <v>0.72699999999999998</v>
      </c>
      <c r="C38" s="221">
        <v>4.4999999999999998E-2</v>
      </c>
      <c r="D38" s="167">
        <v>0.23799999999999999</v>
      </c>
      <c r="E38" s="99"/>
    </row>
    <row r="39" spans="1:7" x14ac:dyDescent="0.25">
      <c r="A39" s="1959" t="s">
        <v>316</v>
      </c>
      <c r="B39" s="1970">
        <v>0.752</v>
      </c>
      <c r="C39" s="1970">
        <v>3.9E-2</v>
      </c>
      <c r="D39" s="1971">
        <v>0.218</v>
      </c>
      <c r="E39" s="99"/>
    </row>
    <row r="40" spans="1:7" x14ac:dyDescent="0.25">
      <c r="A40" s="1954" t="s">
        <v>1271</v>
      </c>
      <c r="B40" s="221">
        <v>0.69199999999999995</v>
      </c>
      <c r="C40" s="221">
        <v>5.2999999999999999E-2</v>
      </c>
      <c r="D40" s="167">
        <v>0.26900000000000002</v>
      </c>
      <c r="E40" s="99"/>
    </row>
    <row r="41" spans="1:7" x14ac:dyDescent="0.25">
      <c r="A41" s="1966" t="s">
        <v>318</v>
      </c>
      <c r="B41" s="1975">
        <v>0.751</v>
      </c>
      <c r="C41" s="1975">
        <v>4.3999999999999997E-2</v>
      </c>
      <c r="D41" s="1976">
        <v>0.21299999999999999</v>
      </c>
      <c r="E41" s="99"/>
    </row>
    <row r="43" spans="1:7" s="23" customFormat="1" x14ac:dyDescent="0.25">
      <c r="A43" s="98" t="s">
        <v>1280</v>
      </c>
    </row>
    <row r="44" spans="1:7" x14ac:dyDescent="0.25">
      <c r="A44" s="123" t="s">
        <v>384</v>
      </c>
      <c r="B44" s="123"/>
      <c r="C44" s="123"/>
      <c r="D44" s="123"/>
      <c r="E44" s="123"/>
      <c r="F44" s="123"/>
      <c r="G44" s="123"/>
    </row>
    <row r="45" spans="1:7" x14ac:dyDescent="0.25">
      <c r="A45" s="98" t="s">
        <v>1273</v>
      </c>
      <c r="B45" s="98"/>
      <c r="C45" s="98"/>
      <c r="D45" s="98"/>
      <c r="E45" s="98"/>
      <c r="F45" s="98"/>
      <c r="G45" s="98"/>
    </row>
    <row r="46" spans="1:7" x14ac:dyDescent="0.25">
      <c r="A46" s="98" t="s">
        <v>1274</v>
      </c>
      <c r="B46" s="98"/>
      <c r="C46" s="98"/>
      <c r="D46" s="98"/>
      <c r="E46" s="98"/>
      <c r="F46" s="98"/>
      <c r="G46" s="98"/>
    </row>
    <row r="47" spans="1:7" x14ac:dyDescent="0.25">
      <c r="A47" s="98" t="s">
        <v>1275</v>
      </c>
      <c r="B47" s="98"/>
      <c r="C47" s="98"/>
      <c r="D47" s="98"/>
      <c r="E47" s="98"/>
      <c r="F47" s="98"/>
      <c r="G47" s="98"/>
    </row>
    <row r="49" spans="1:1" x14ac:dyDescent="0.25">
      <c r="A49" s="199" t="s">
        <v>135</v>
      </c>
    </row>
    <row r="51" spans="1:1" x14ac:dyDescent="0.25">
      <c r="A51" s="23"/>
    </row>
  </sheetData>
  <mergeCells count="2">
    <mergeCell ref="A3:G3"/>
    <mergeCell ref="A26:D26"/>
  </mergeCells>
  <hyperlinks>
    <hyperlink ref="A49" location="Index!A1" display="Back to index" xr:uid="{A3DDA2A4-7701-40DF-A0B9-A46C0A267749}"/>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30BE-4EC6-4D4B-AE61-E3FA9F638E32}">
  <dimension ref="A1:J18"/>
  <sheetViews>
    <sheetView showGridLines="0" zoomScaleNormal="100" workbookViewId="0">
      <selection activeCell="C23" sqref="C23"/>
    </sheetView>
  </sheetViews>
  <sheetFormatPr defaultColWidth="9.140625" defaultRowHeight="15" x14ac:dyDescent="0.25"/>
  <cols>
    <col min="1" max="1" width="13.140625" customWidth="1"/>
    <col min="2" max="2" width="17.5703125" customWidth="1"/>
    <col min="3" max="3" width="18.42578125" customWidth="1"/>
    <col min="4" max="4" width="16.42578125" customWidth="1"/>
    <col min="8" max="8" width="20.85546875" customWidth="1"/>
    <col min="9" max="9" width="19.5703125" bestFit="1" customWidth="1"/>
    <col min="10" max="10" width="21.28515625" customWidth="1"/>
  </cols>
  <sheetData>
    <row r="1" spans="1:10" x14ac:dyDescent="0.25">
      <c r="A1" s="1977" t="s">
        <v>1281</v>
      </c>
      <c r="B1" s="67"/>
      <c r="C1" s="67"/>
      <c r="D1" s="67"/>
      <c r="E1" s="67"/>
    </row>
    <row r="2" spans="1:10" x14ac:dyDescent="0.25">
      <c r="H2" s="1978"/>
      <c r="I2" s="1978"/>
      <c r="J2" s="1978"/>
    </row>
    <row r="3" spans="1:10" ht="47.25" customHeight="1" x14ac:dyDescent="0.25">
      <c r="A3" s="1979"/>
      <c r="B3" s="1952" t="s">
        <v>1282</v>
      </c>
      <c r="C3" s="1952" t="s">
        <v>796</v>
      </c>
      <c r="D3" s="1953" t="s">
        <v>1283</v>
      </c>
      <c r="H3" s="1978"/>
      <c r="I3" s="1978"/>
      <c r="J3" s="1978"/>
    </row>
    <row r="4" spans="1:10" x14ac:dyDescent="0.25">
      <c r="A4" s="1954" t="s">
        <v>318</v>
      </c>
      <c r="B4" s="1955">
        <v>0.8256</v>
      </c>
      <c r="C4" s="99">
        <v>0.83130000000000004</v>
      </c>
      <c r="D4" s="1955">
        <v>0.83150000000000002</v>
      </c>
      <c r="E4" s="1978"/>
      <c r="H4" s="1978"/>
      <c r="I4" s="1980"/>
      <c r="J4" s="1978"/>
    </row>
    <row r="5" spans="1:10" x14ac:dyDescent="0.25">
      <c r="A5" s="1957" t="s">
        <v>1284</v>
      </c>
      <c r="B5" s="1958">
        <v>0.1744</v>
      </c>
      <c r="C5" s="1981">
        <v>0.16869999999999999</v>
      </c>
      <c r="D5" s="1960">
        <v>0.16850000000000001</v>
      </c>
      <c r="E5" s="1978"/>
      <c r="H5" s="1978"/>
      <c r="I5" s="1980"/>
      <c r="J5" s="1978"/>
    </row>
    <row r="6" spans="1:10" x14ac:dyDescent="0.25">
      <c r="A6" s="1962" t="s">
        <v>400</v>
      </c>
      <c r="B6" s="1955">
        <v>0.87839999999999996</v>
      </c>
      <c r="C6" s="99">
        <v>0.90900000000000003</v>
      </c>
      <c r="D6" s="99">
        <v>0.90980000000000005</v>
      </c>
      <c r="E6" s="1978"/>
      <c r="H6" s="1978"/>
      <c r="I6" s="1980"/>
      <c r="J6" s="1978"/>
    </row>
    <row r="7" spans="1:10" x14ac:dyDescent="0.25">
      <c r="A7" s="1963" t="s">
        <v>401</v>
      </c>
      <c r="B7" s="1958">
        <v>0.1216</v>
      </c>
      <c r="C7" s="1981">
        <v>9.01E-2</v>
      </c>
      <c r="D7" s="1960">
        <v>9.0200000000000002E-2</v>
      </c>
      <c r="E7" s="1978"/>
      <c r="H7" s="1978"/>
      <c r="I7" s="1980"/>
      <c r="J7" s="1978"/>
    </row>
    <row r="8" spans="1:10" x14ac:dyDescent="0.25">
      <c r="A8" s="1965" t="s">
        <v>440</v>
      </c>
      <c r="B8" s="1955">
        <v>0.52980000000000005</v>
      </c>
      <c r="C8" s="99">
        <v>0.78300000000000003</v>
      </c>
      <c r="D8" s="99">
        <v>0.90259999999999996</v>
      </c>
      <c r="E8" s="1978"/>
    </row>
    <row r="9" spans="1:10" x14ac:dyDescent="0.25">
      <c r="A9" s="1957" t="s">
        <v>441</v>
      </c>
      <c r="B9" s="1958">
        <v>0.47020000000000001</v>
      </c>
      <c r="C9" s="1981">
        <v>0.217</v>
      </c>
      <c r="D9" s="1960">
        <v>9.74E-2</v>
      </c>
      <c r="E9" s="1978"/>
    </row>
    <row r="10" spans="1:10" x14ac:dyDescent="0.25">
      <c r="C10" s="1978"/>
      <c r="D10" s="1978"/>
      <c r="E10" s="1978"/>
    </row>
    <row r="11" spans="1:10" x14ac:dyDescent="0.25">
      <c r="A11" s="98" t="s">
        <v>1272</v>
      </c>
    </row>
    <row r="12" spans="1:10" x14ac:dyDescent="0.25">
      <c r="A12" s="199"/>
    </row>
    <row r="13" spans="1:10" x14ac:dyDescent="0.25">
      <c r="A13" s="199" t="s">
        <v>135</v>
      </c>
    </row>
    <row r="14" spans="1:10" x14ac:dyDescent="0.25">
      <c r="A14" s="23"/>
    </row>
    <row r="18" spans="5:5" x14ac:dyDescent="0.25">
      <c r="E18" s="23"/>
    </row>
  </sheetData>
  <hyperlinks>
    <hyperlink ref="A13" location="Index!A1" display="Back to index" xr:uid="{B5E7A13E-D787-427D-A674-75B7C648DDE1}"/>
  </hyperlink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243E-95EC-4635-B4FA-C2250331C5E0}">
  <dimension ref="A1:O78"/>
  <sheetViews>
    <sheetView showGridLines="0" zoomScaleNormal="100" workbookViewId="0">
      <pane xSplit="1" ySplit="3" topLeftCell="B4" activePane="bottomRight" state="frozen"/>
      <selection pane="topRight" activeCell="B1" sqref="B1"/>
      <selection pane="bottomLeft" activeCell="A4" sqref="A4"/>
      <selection pane="bottomRight" activeCell="L6" sqref="L6"/>
    </sheetView>
  </sheetViews>
  <sheetFormatPr defaultColWidth="12.28515625" defaultRowHeight="15" x14ac:dyDescent="0.25"/>
  <cols>
    <col min="1" max="1" width="37.85546875" style="40" customWidth="1"/>
    <col min="2" max="2" width="11.5703125" style="1983" bestFit="1" customWidth="1"/>
    <col min="3" max="4" width="12.28515625" style="1983"/>
    <col min="5" max="5" width="14" style="2003" customWidth="1"/>
    <col min="6" max="6" width="12.28515625" style="1983"/>
    <col min="7" max="7" width="12.28515625" style="2003"/>
    <col min="8" max="8" width="12.28515625" style="1983"/>
    <col min="9" max="9" width="14.140625" style="2003" bestFit="1" customWidth="1"/>
    <col min="10" max="10" width="12.28515625" style="1983"/>
    <col min="11" max="11" width="12.28515625" style="2003"/>
    <col min="12" max="12" width="12.28515625" style="1983"/>
    <col min="13" max="13" width="17" style="2003" customWidth="1"/>
    <col min="14" max="16384" width="12.28515625" style="1983"/>
  </cols>
  <sheetData>
    <row r="1" spans="1:15" x14ac:dyDescent="0.25">
      <c r="A1" s="1982" t="s">
        <v>1285</v>
      </c>
      <c r="B1" s="1982"/>
      <c r="C1" s="1982"/>
      <c r="D1" s="1982"/>
      <c r="E1" s="1982"/>
      <c r="F1" s="1982"/>
      <c r="G1" s="1982"/>
      <c r="H1" s="1982"/>
      <c r="I1" s="1982"/>
      <c r="J1" s="1982"/>
      <c r="K1" s="1982"/>
      <c r="L1" s="1982"/>
      <c r="M1" s="1982"/>
      <c r="N1" s="1982"/>
    </row>
    <row r="3" spans="1:15" s="3183" customFormat="1" ht="30" x14ac:dyDescent="0.25">
      <c r="A3" s="3182" t="s">
        <v>318</v>
      </c>
      <c r="B3" s="3781" t="s">
        <v>338</v>
      </c>
      <c r="C3" s="3781"/>
      <c r="D3" s="3781" t="s">
        <v>163</v>
      </c>
      <c r="E3" s="3781"/>
      <c r="F3" s="3781" t="s">
        <v>162</v>
      </c>
      <c r="G3" s="3781"/>
      <c r="H3" s="3781" t="s">
        <v>343</v>
      </c>
      <c r="I3" s="3781"/>
      <c r="J3" s="3781" t="s">
        <v>1042</v>
      </c>
      <c r="K3" s="3781"/>
      <c r="L3" s="3781" t="s">
        <v>1286</v>
      </c>
      <c r="M3" s="3781"/>
      <c r="N3" s="2093" t="s">
        <v>336</v>
      </c>
    </row>
    <row r="4" spans="1:15" ht="15.75" customHeight="1" x14ac:dyDescent="0.25">
      <c r="A4" s="1984" t="s">
        <v>996</v>
      </c>
      <c r="B4" s="1985" t="s">
        <v>151</v>
      </c>
      <c r="C4" s="1985" t="s">
        <v>1287</v>
      </c>
      <c r="D4" s="1985" t="s">
        <v>151</v>
      </c>
      <c r="E4" s="1985" t="s">
        <v>1287</v>
      </c>
      <c r="F4" s="1985" t="s">
        <v>151</v>
      </c>
      <c r="G4" s="1985" t="s">
        <v>1287</v>
      </c>
      <c r="H4" s="1985" t="s">
        <v>151</v>
      </c>
      <c r="I4" s="1985" t="s">
        <v>1287</v>
      </c>
      <c r="J4" s="1985" t="s">
        <v>151</v>
      </c>
      <c r="K4" s="1985" t="s">
        <v>1287</v>
      </c>
      <c r="L4" s="1985" t="s">
        <v>151</v>
      </c>
      <c r="M4" s="1986" t="s">
        <v>1288</v>
      </c>
      <c r="N4" s="1985" t="s">
        <v>151</v>
      </c>
    </row>
    <row r="5" spans="1:15" x14ac:dyDescent="0.25">
      <c r="A5" s="1987">
        <v>2017</v>
      </c>
      <c r="B5" s="1988">
        <v>61320</v>
      </c>
      <c r="C5" s="1989">
        <f>B5/L5</f>
        <v>1.0665620280958738E-2</v>
      </c>
      <c r="D5" s="1988">
        <v>2401305</v>
      </c>
      <c r="E5" s="1989">
        <f>D5/L5</f>
        <v>0.41766809048870873</v>
      </c>
      <c r="F5" s="1988">
        <v>1007668</v>
      </c>
      <c r="G5" s="1989">
        <f>F5/L5</f>
        <v>0.17526751887268638</v>
      </c>
      <c r="H5" s="1988">
        <v>1137989</v>
      </c>
      <c r="I5" s="1989">
        <f>H5/L5</f>
        <v>0.19793474491043628</v>
      </c>
      <c r="J5" s="1988">
        <v>1141032</v>
      </c>
      <c r="K5" s="1989">
        <f>J5/L5</f>
        <v>0.19846402544720987</v>
      </c>
      <c r="L5" s="1988">
        <v>5749314</v>
      </c>
      <c r="M5" s="1989">
        <v>0.18890296904158188</v>
      </c>
      <c r="N5" s="1990">
        <v>30435276</v>
      </c>
      <c r="O5" s="1991"/>
    </row>
    <row r="6" spans="1:15" x14ac:dyDescent="0.25">
      <c r="A6" s="1992">
        <v>2018</v>
      </c>
      <c r="B6" s="1993">
        <v>53568</v>
      </c>
      <c r="C6" s="1994">
        <f>B6/L6</f>
        <v>9.1632919564264663E-3</v>
      </c>
      <c r="D6" s="1993">
        <v>2425364</v>
      </c>
      <c r="E6" s="1994">
        <f>D6/L6</f>
        <v>0.41488049642708935</v>
      </c>
      <c r="F6" s="1993">
        <v>1040450</v>
      </c>
      <c r="G6" s="1994">
        <f>F6/L6</f>
        <v>0.17797840345101398</v>
      </c>
      <c r="H6" s="1993">
        <v>1154259</v>
      </c>
      <c r="I6" s="1994">
        <f>H6/L6</f>
        <v>0.19744646449994133</v>
      </c>
      <c r="J6" s="1995">
        <v>1172293</v>
      </c>
      <c r="K6" s="1994">
        <f>J6/L6</f>
        <v>0.20053134366552888</v>
      </c>
      <c r="L6" s="1993">
        <v>5845934</v>
      </c>
      <c r="M6" s="1994">
        <v>0.1897104326047053</v>
      </c>
      <c r="N6" s="1993">
        <v>30815037</v>
      </c>
    </row>
    <row r="7" spans="1:15" x14ac:dyDescent="0.25">
      <c r="A7" s="1992"/>
      <c r="B7" s="1995"/>
      <c r="C7" s="1994"/>
      <c r="D7" s="1995"/>
      <c r="E7" s="1994"/>
      <c r="F7" s="1995"/>
      <c r="G7" s="1994"/>
      <c r="H7" s="1995"/>
      <c r="I7" s="1994"/>
      <c r="J7" s="1995"/>
      <c r="K7" s="1994"/>
      <c r="L7" s="1995"/>
      <c r="M7" s="1994"/>
      <c r="N7" s="1996"/>
    </row>
    <row r="8" spans="1:15" s="3183" customFormat="1" ht="30" x14ac:dyDescent="0.25">
      <c r="A8" s="3182" t="s">
        <v>305</v>
      </c>
      <c r="B8" s="3781" t="s">
        <v>338</v>
      </c>
      <c r="C8" s="3781"/>
      <c r="D8" s="3781" t="s">
        <v>163</v>
      </c>
      <c r="E8" s="3781"/>
      <c r="F8" s="3781" t="s">
        <v>162</v>
      </c>
      <c r="G8" s="3781"/>
      <c r="H8" s="3781" t="s">
        <v>343</v>
      </c>
      <c r="I8" s="3781"/>
      <c r="J8" s="3781" t="s">
        <v>1042</v>
      </c>
      <c r="K8" s="3781"/>
      <c r="L8" s="3781" t="s">
        <v>1286</v>
      </c>
      <c r="M8" s="3781"/>
      <c r="N8" s="2093" t="s">
        <v>336</v>
      </c>
    </row>
    <row r="9" spans="1:15" x14ac:dyDescent="0.25">
      <c r="A9" s="1997" t="s">
        <v>996</v>
      </c>
      <c r="B9" s="1998" t="s">
        <v>151</v>
      </c>
      <c r="C9" s="1998" t="s">
        <v>1287</v>
      </c>
      <c r="D9" s="1998" t="s">
        <v>151</v>
      </c>
      <c r="E9" s="1998" t="s">
        <v>1287</v>
      </c>
      <c r="F9" s="1998" t="s">
        <v>151</v>
      </c>
      <c r="G9" s="1998" t="s">
        <v>1287</v>
      </c>
      <c r="H9" s="1998" t="s">
        <v>151</v>
      </c>
      <c r="I9" s="1998" t="s">
        <v>1287</v>
      </c>
      <c r="J9" s="1998" t="s">
        <v>151</v>
      </c>
      <c r="K9" s="1998" t="s">
        <v>1287</v>
      </c>
      <c r="L9" s="1998" t="s">
        <v>151</v>
      </c>
      <c r="M9" s="1998" t="s">
        <v>1287</v>
      </c>
      <c r="N9" s="1998" t="s">
        <v>151</v>
      </c>
    </row>
    <row r="10" spans="1:15" x14ac:dyDescent="0.25">
      <c r="A10" s="1987">
        <v>2017</v>
      </c>
      <c r="B10" s="1988">
        <v>28027</v>
      </c>
      <c r="C10" s="1989">
        <v>5.6223152978049761E-3</v>
      </c>
      <c r="D10" s="1988">
        <v>2058782</v>
      </c>
      <c r="E10" s="1989">
        <v>0.41299894863686887</v>
      </c>
      <c r="F10" s="1988">
        <v>853425</v>
      </c>
      <c r="G10" s="1989">
        <v>0.17120007253823855</v>
      </c>
      <c r="H10" s="1988">
        <v>1059876</v>
      </c>
      <c r="I10" s="1989">
        <v>0.2126148731072304</v>
      </c>
      <c r="J10" s="1988">
        <v>984847</v>
      </c>
      <c r="K10" s="1989">
        <v>0.19756379041985719</v>
      </c>
      <c r="L10" s="1988">
        <v>4984957</v>
      </c>
      <c r="M10" s="1989">
        <v>0.18879090444916399</v>
      </c>
      <c r="N10" s="1990">
        <v>26404646</v>
      </c>
    </row>
    <row r="11" spans="1:15" x14ac:dyDescent="0.25">
      <c r="A11" s="1992">
        <v>2018</v>
      </c>
      <c r="B11" s="163">
        <v>26640</v>
      </c>
      <c r="C11" s="1994">
        <v>5.2563112730710923E-3</v>
      </c>
      <c r="D11" s="163">
        <v>2084765</v>
      </c>
      <c r="E11" s="1994">
        <v>0.41134285927943154</v>
      </c>
      <c r="F11" s="163">
        <v>882417</v>
      </c>
      <c r="G11" s="1994">
        <v>0.17410879972408311</v>
      </c>
      <c r="H11" s="163">
        <v>1077294</v>
      </c>
      <c r="I11" s="1994">
        <v>0.21255978215509946</v>
      </c>
      <c r="J11" s="1995">
        <v>997077</v>
      </c>
      <c r="K11" s="1994">
        <v>0.19673224756831478</v>
      </c>
      <c r="L11" s="163">
        <v>5068193</v>
      </c>
      <c r="M11" s="1994">
        <v>0.18927767845352134</v>
      </c>
      <c r="N11" s="163">
        <v>26776496</v>
      </c>
    </row>
    <row r="12" spans="1:15" x14ac:dyDescent="0.25">
      <c r="A12" s="1992"/>
      <c r="B12" s="1995"/>
      <c r="C12" s="1994"/>
      <c r="D12" s="1995"/>
      <c r="E12" s="1994"/>
      <c r="F12" s="1995"/>
      <c r="G12" s="1994"/>
      <c r="H12" s="1995"/>
      <c r="I12" s="1994"/>
      <c r="J12" s="1995"/>
      <c r="K12" s="1994"/>
      <c r="L12" s="1995"/>
      <c r="M12" s="1994"/>
      <c r="N12" s="1999"/>
    </row>
    <row r="13" spans="1:15" s="3183" customFormat="1" ht="30" x14ac:dyDescent="0.25">
      <c r="A13" s="3182" t="s">
        <v>306</v>
      </c>
      <c r="B13" s="3781" t="s">
        <v>338</v>
      </c>
      <c r="C13" s="3781"/>
      <c r="D13" s="3781" t="s">
        <v>163</v>
      </c>
      <c r="E13" s="3781"/>
      <c r="F13" s="3781" t="s">
        <v>162</v>
      </c>
      <c r="G13" s="3781"/>
      <c r="H13" s="3781" t="s">
        <v>343</v>
      </c>
      <c r="I13" s="3781"/>
      <c r="J13" s="3781" t="s">
        <v>1042</v>
      </c>
      <c r="K13" s="3781"/>
      <c r="L13" s="3781" t="s">
        <v>1286</v>
      </c>
      <c r="M13" s="3781"/>
      <c r="N13" s="2093" t="s">
        <v>336</v>
      </c>
    </row>
    <row r="14" spans="1:15" x14ac:dyDescent="0.25">
      <c r="A14" s="1997" t="s">
        <v>996</v>
      </c>
      <c r="B14" s="1998" t="s">
        <v>151</v>
      </c>
      <c r="C14" s="1998" t="s">
        <v>1287</v>
      </c>
      <c r="D14" s="1998" t="s">
        <v>151</v>
      </c>
      <c r="E14" s="1998" t="s">
        <v>1287</v>
      </c>
      <c r="F14" s="1998" t="s">
        <v>151</v>
      </c>
      <c r="G14" s="1998" t="s">
        <v>1287</v>
      </c>
      <c r="H14" s="1998" t="s">
        <v>151</v>
      </c>
      <c r="I14" s="1998" t="s">
        <v>1287</v>
      </c>
      <c r="J14" s="1998" t="s">
        <v>151</v>
      </c>
      <c r="K14" s="1998" t="s">
        <v>1287</v>
      </c>
      <c r="L14" s="1998" t="s">
        <v>151</v>
      </c>
      <c r="M14" s="1998" t="s">
        <v>1287</v>
      </c>
      <c r="N14" s="1998" t="s">
        <v>151</v>
      </c>
    </row>
    <row r="15" spans="1:15" x14ac:dyDescent="0.25">
      <c r="A15" s="1987">
        <v>2017</v>
      </c>
      <c r="B15" s="1988">
        <v>1319</v>
      </c>
      <c r="C15" s="1989">
        <v>7.6162649698005569E-3</v>
      </c>
      <c r="D15" s="1988">
        <v>92573</v>
      </c>
      <c r="E15" s="1989">
        <v>0.53454169601921675</v>
      </c>
      <c r="F15" s="1988">
        <v>32267</v>
      </c>
      <c r="G15" s="1989">
        <v>0.18631843956069338</v>
      </c>
      <c r="H15" s="1988">
        <v>14767</v>
      </c>
      <c r="I15" s="1989">
        <v>8.5268676883278868E-2</v>
      </c>
      <c r="J15" s="1988">
        <v>31987</v>
      </c>
      <c r="K15" s="1989">
        <v>0.18470164335785474</v>
      </c>
      <c r="L15" s="1988">
        <v>173182</v>
      </c>
      <c r="M15" s="1989">
        <v>0.1751443169268484</v>
      </c>
      <c r="N15" s="1990">
        <v>988796</v>
      </c>
    </row>
    <row r="16" spans="1:15" x14ac:dyDescent="0.25">
      <c r="A16" s="1992">
        <v>2018</v>
      </c>
      <c r="B16" s="163">
        <v>1178</v>
      </c>
      <c r="C16" s="1994">
        <v>6.6916609861395141E-3</v>
      </c>
      <c r="D16" s="163">
        <v>94147</v>
      </c>
      <c r="E16" s="1994">
        <v>0.53480458986593959</v>
      </c>
      <c r="F16" s="163">
        <v>33882</v>
      </c>
      <c r="G16" s="1994">
        <v>0.19246762099522835</v>
      </c>
      <c r="H16" s="163">
        <v>15480</v>
      </c>
      <c r="I16" s="1994">
        <v>8.7934560327198361E-2</v>
      </c>
      <c r="J16" s="1995">
        <v>31080</v>
      </c>
      <c r="K16" s="1994">
        <v>0.17655078391274712</v>
      </c>
      <c r="L16" s="163">
        <v>176040</v>
      </c>
      <c r="M16" s="1994">
        <v>0.17612119186945183</v>
      </c>
      <c r="N16" s="163">
        <v>999539</v>
      </c>
    </row>
    <row r="17" spans="1:14" x14ac:dyDescent="0.25">
      <c r="A17" s="1992"/>
      <c r="B17" s="1995"/>
      <c r="C17" s="1994"/>
      <c r="D17" s="1995"/>
      <c r="E17" s="1994"/>
      <c r="F17" s="1995"/>
      <c r="G17" s="1994"/>
      <c r="H17" s="1995"/>
      <c r="I17" s="1994"/>
      <c r="J17" s="1995"/>
      <c r="K17" s="1994"/>
      <c r="L17" s="1995"/>
      <c r="M17" s="1994"/>
      <c r="N17" s="1999"/>
    </row>
    <row r="18" spans="1:14" s="3183" customFormat="1" ht="30" x14ac:dyDescent="0.25">
      <c r="A18" s="3182" t="s">
        <v>325</v>
      </c>
      <c r="B18" s="3781" t="s">
        <v>338</v>
      </c>
      <c r="C18" s="3781"/>
      <c r="D18" s="3781" t="s">
        <v>163</v>
      </c>
      <c r="E18" s="3781"/>
      <c r="F18" s="3781" t="s">
        <v>162</v>
      </c>
      <c r="G18" s="3781"/>
      <c r="H18" s="3781" t="s">
        <v>343</v>
      </c>
      <c r="I18" s="3781"/>
      <c r="J18" s="3781" t="s">
        <v>1042</v>
      </c>
      <c r="K18" s="3781"/>
      <c r="L18" s="3781" t="s">
        <v>1286</v>
      </c>
      <c r="M18" s="3781"/>
      <c r="N18" s="2093" t="s">
        <v>336</v>
      </c>
    </row>
    <row r="19" spans="1:14" x14ac:dyDescent="0.25">
      <c r="A19" s="1997" t="s">
        <v>996</v>
      </c>
      <c r="B19" s="1998" t="s">
        <v>151</v>
      </c>
      <c r="C19" s="1998" t="s">
        <v>1287</v>
      </c>
      <c r="D19" s="1998" t="s">
        <v>151</v>
      </c>
      <c r="E19" s="1998" t="s">
        <v>1287</v>
      </c>
      <c r="F19" s="1998" t="s">
        <v>151</v>
      </c>
      <c r="G19" s="1998" t="s">
        <v>1287</v>
      </c>
      <c r="H19" s="1998" t="s">
        <v>151</v>
      </c>
      <c r="I19" s="1998" t="s">
        <v>1287</v>
      </c>
      <c r="J19" s="1998" t="s">
        <v>151</v>
      </c>
      <c r="K19" s="1998" t="s">
        <v>1287</v>
      </c>
      <c r="L19" s="1998" t="s">
        <v>151</v>
      </c>
      <c r="M19" s="1998" t="s">
        <v>1287</v>
      </c>
      <c r="N19" s="1998" t="s">
        <v>151</v>
      </c>
    </row>
    <row r="20" spans="1:14" x14ac:dyDescent="0.25">
      <c r="A20" s="1987">
        <v>2017</v>
      </c>
      <c r="B20" s="1988" t="s">
        <v>382</v>
      </c>
      <c r="C20" s="1989" t="s">
        <v>382</v>
      </c>
      <c r="D20" s="1988">
        <v>295710</v>
      </c>
      <c r="E20" s="1989">
        <v>0.546542317246274</v>
      </c>
      <c r="F20" s="1988">
        <v>86642</v>
      </c>
      <c r="G20" s="1989">
        <v>0.16013499526851194</v>
      </c>
      <c r="H20" s="1988">
        <v>62374</v>
      </c>
      <c r="I20" s="1989">
        <v>0.11528196711615803</v>
      </c>
      <c r="J20" s="1988">
        <v>93969</v>
      </c>
      <c r="K20" s="1989">
        <v>0.17367703158268274</v>
      </c>
      <c r="L20" s="1988">
        <v>541056</v>
      </c>
      <c r="M20" s="1989">
        <v>0.18827636387931657</v>
      </c>
      <c r="N20" s="1990">
        <v>2873733</v>
      </c>
    </row>
    <row r="21" spans="1:14" x14ac:dyDescent="0.25">
      <c r="A21" s="1992">
        <v>2018</v>
      </c>
      <c r="B21" s="163">
        <v>1345</v>
      </c>
      <c r="C21" s="1994">
        <v>2.4593296361106387E-3</v>
      </c>
      <c r="D21" s="163">
        <v>296149</v>
      </c>
      <c r="E21" s="1994">
        <v>0.54150781591414832</v>
      </c>
      <c r="F21" s="163">
        <v>90133</v>
      </c>
      <c r="G21" s="1994">
        <v>0.16480799858108566</v>
      </c>
      <c r="H21" s="163">
        <v>62897</v>
      </c>
      <c r="I21" s="1994">
        <v>0.1150070305743129</v>
      </c>
      <c r="J21" s="1995">
        <v>95316</v>
      </c>
      <c r="K21" s="1994">
        <v>0.1742851030449975</v>
      </c>
      <c r="L21" s="163">
        <v>546897</v>
      </c>
      <c r="M21" s="1994">
        <v>0.18511891645434911</v>
      </c>
      <c r="N21" s="163">
        <v>2954301</v>
      </c>
    </row>
    <row r="22" spans="1:14" x14ac:dyDescent="0.25">
      <c r="A22" s="1992"/>
      <c r="B22" s="1995"/>
      <c r="C22" s="1994"/>
      <c r="D22" s="1995"/>
      <c r="E22" s="1994"/>
      <c r="F22" s="1995"/>
      <c r="G22" s="1994"/>
      <c r="H22" s="1995"/>
      <c r="I22" s="1994"/>
      <c r="J22" s="1995"/>
      <c r="K22" s="1994"/>
      <c r="L22" s="1995"/>
      <c r="M22" s="1994"/>
      <c r="N22" s="1999"/>
    </row>
    <row r="23" spans="1:14" s="3183" customFormat="1" ht="30" x14ac:dyDescent="0.25">
      <c r="A23" s="3182" t="s">
        <v>1289</v>
      </c>
      <c r="B23" s="3781" t="s">
        <v>338</v>
      </c>
      <c r="C23" s="3781"/>
      <c r="D23" s="3781" t="s">
        <v>163</v>
      </c>
      <c r="E23" s="3781"/>
      <c r="F23" s="3781" t="s">
        <v>162</v>
      </c>
      <c r="G23" s="3781"/>
      <c r="H23" s="3781" t="s">
        <v>343</v>
      </c>
      <c r="I23" s="3781"/>
      <c r="J23" s="3781" t="s">
        <v>1042</v>
      </c>
      <c r="K23" s="3781"/>
      <c r="L23" s="3781" t="s">
        <v>1286</v>
      </c>
      <c r="M23" s="3781"/>
      <c r="N23" s="2093" t="s">
        <v>336</v>
      </c>
    </row>
    <row r="24" spans="1:14" x14ac:dyDescent="0.25">
      <c r="A24" s="1997" t="s">
        <v>996</v>
      </c>
      <c r="B24" s="1998" t="s">
        <v>151</v>
      </c>
      <c r="C24" s="1998" t="s">
        <v>1287</v>
      </c>
      <c r="D24" s="1998" t="s">
        <v>151</v>
      </c>
      <c r="E24" s="1998" t="s">
        <v>1287</v>
      </c>
      <c r="F24" s="1998" t="s">
        <v>151</v>
      </c>
      <c r="G24" s="1998" t="s">
        <v>1287</v>
      </c>
      <c r="H24" s="1998" t="s">
        <v>151</v>
      </c>
      <c r="I24" s="1998" t="s">
        <v>1287</v>
      </c>
      <c r="J24" s="1998" t="s">
        <v>151</v>
      </c>
      <c r="K24" s="1998" t="s">
        <v>1287</v>
      </c>
      <c r="L24" s="1998" t="s">
        <v>151</v>
      </c>
      <c r="M24" s="1998" t="s">
        <v>1287</v>
      </c>
      <c r="N24" s="1998" t="s">
        <v>151</v>
      </c>
    </row>
    <row r="25" spans="1:14" x14ac:dyDescent="0.25">
      <c r="A25" s="1987">
        <v>2017</v>
      </c>
      <c r="B25" s="1988" t="s">
        <v>382</v>
      </c>
      <c r="C25" s="1989" t="s">
        <v>382</v>
      </c>
      <c r="D25" s="1988">
        <v>246565</v>
      </c>
      <c r="E25" s="1989">
        <v>0.56621993395459491</v>
      </c>
      <c r="F25" s="1988">
        <v>74847</v>
      </c>
      <c r="G25" s="1989">
        <v>0.17188109989941625</v>
      </c>
      <c r="H25" s="1988">
        <v>43242</v>
      </c>
      <c r="I25" s="1989">
        <v>9.9302343739235466E-2</v>
      </c>
      <c r="J25" s="1988">
        <v>67590</v>
      </c>
      <c r="K25" s="1989">
        <v>0.1552158876401398</v>
      </c>
      <c r="L25" s="1988">
        <v>435458</v>
      </c>
      <c r="M25" s="1989">
        <v>0.18239032697718874</v>
      </c>
      <c r="N25" s="1990">
        <v>2387506</v>
      </c>
    </row>
    <row r="26" spans="1:14" x14ac:dyDescent="0.25">
      <c r="A26" s="1992">
        <v>2018</v>
      </c>
      <c r="B26" s="2000" t="s">
        <v>382</v>
      </c>
      <c r="C26" s="2000" t="s">
        <v>382</v>
      </c>
      <c r="D26" s="163">
        <v>251590</v>
      </c>
      <c r="E26" s="1994">
        <v>0.5636431253416494</v>
      </c>
      <c r="F26" s="163">
        <v>77636</v>
      </c>
      <c r="G26" s="1994">
        <v>0.17392979720586785</v>
      </c>
      <c r="H26" s="163">
        <v>45418</v>
      </c>
      <c r="I26" s="1994">
        <v>0.10175103727003074</v>
      </c>
      <c r="J26" s="1995">
        <v>68919</v>
      </c>
      <c r="K26" s="1994">
        <v>0.15440089254509773</v>
      </c>
      <c r="L26" s="163">
        <v>446364</v>
      </c>
      <c r="M26" s="1994">
        <v>0.18700338929084639</v>
      </c>
      <c r="N26" s="163">
        <v>2386930</v>
      </c>
    </row>
    <row r="27" spans="1:14" x14ac:dyDescent="0.25">
      <c r="A27" s="1992"/>
      <c r="B27" s="1995"/>
      <c r="C27" s="1994"/>
      <c r="D27" s="1995"/>
      <c r="E27" s="1994"/>
      <c r="F27" s="1995"/>
      <c r="G27" s="1994"/>
      <c r="H27" s="1995"/>
      <c r="I27" s="1994"/>
      <c r="J27" s="1995"/>
      <c r="K27" s="1994"/>
      <c r="L27" s="1995"/>
      <c r="M27" s="1994"/>
      <c r="N27" s="1999"/>
    </row>
    <row r="28" spans="1:14" s="3183" customFormat="1" ht="30" x14ac:dyDescent="0.25">
      <c r="A28" s="3182" t="s">
        <v>327</v>
      </c>
      <c r="B28" s="3781" t="s">
        <v>338</v>
      </c>
      <c r="C28" s="3781"/>
      <c r="D28" s="3781" t="s">
        <v>163</v>
      </c>
      <c r="E28" s="3781"/>
      <c r="F28" s="3781" t="s">
        <v>162</v>
      </c>
      <c r="G28" s="3781"/>
      <c r="H28" s="3781" t="s">
        <v>343</v>
      </c>
      <c r="I28" s="3781"/>
      <c r="J28" s="3781" t="s">
        <v>1042</v>
      </c>
      <c r="K28" s="3781"/>
      <c r="L28" s="3781" t="s">
        <v>1286</v>
      </c>
      <c r="M28" s="3781"/>
      <c r="N28" s="2093" t="s">
        <v>336</v>
      </c>
    </row>
    <row r="29" spans="1:14" x14ac:dyDescent="0.25">
      <c r="A29" s="1997" t="s">
        <v>996</v>
      </c>
      <c r="B29" s="1998" t="s">
        <v>151</v>
      </c>
      <c r="C29" s="1998" t="s">
        <v>1287</v>
      </c>
      <c r="D29" s="1998" t="s">
        <v>151</v>
      </c>
      <c r="E29" s="1998" t="s">
        <v>1287</v>
      </c>
      <c r="F29" s="1998" t="s">
        <v>151</v>
      </c>
      <c r="G29" s="1998" t="s">
        <v>1287</v>
      </c>
      <c r="H29" s="1998" t="s">
        <v>151</v>
      </c>
      <c r="I29" s="1998" t="s">
        <v>1287</v>
      </c>
      <c r="J29" s="1998" t="s">
        <v>151</v>
      </c>
      <c r="K29" s="1998" t="s">
        <v>1287</v>
      </c>
      <c r="L29" s="1998" t="s">
        <v>151</v>
      </c>
      <c r="M29" s="1998" t="s">
        <v>1287</v>
      </c>
      <c r="N29" s="1998" t="s">
        <v>151</v>
      </c>
    </row>
    <row r="30" spans="1:14" x14ac:dyDescent="0.25">
      <c r="A30" s="1987">
        <v>2017</v>
      </c>
      <c r="B30" s="1988">
        <v>4981</v>
      </c>
      <c r="C30" s="1989">
        <v>1.175113359158618E-2</v>
      </c>
      <c r="D30" s="1988">
        <v>250371</v>
      </c>
      <c r="E30" s="1989">
        <v>0.59067317174443346</v>
      </c>
      <c r="F30" s="1988">
        <v>71664</v>
      </c>
      <c r="G30" s="1989">
        <v>0.16906911016009474</v>
      </c>
      <c r="H30" s="1988">
        <v>39476</v>
      </c>
      <c r="I30" s="1989">
        <v>9.3131449440163827E-2</v>
      </c>
      <c r="J30" s="1988">
        <v>56552</v>
      </c>
      <c r="K30" s="1989">
        <v>0.13341700599706516</v>
      </c>
      <c r="L30" s="1988">
        <v>423874</v>
      </c>
      <c r="M30" s="1989">
        <v>0.19074065824188335</v>
      </c>
      <c r="N30" s="1990">
        <v>2222253</v>
      </c>
    </row>
    <row r="31" spans="1:14" x14ac:dyDescent="0.25">
      <c r="A31" s="1992">
        <v>2018</v>
      </c>
      <c r="B31" s="163">
        <v>4984</v>
      </c>
      <c r="C31" s="2000">
        <v>1.1777327227271223E-2</v>
      </c>
      <c r="D31" s="163">
        <v>249919</v>
      </c>
      <c r="E31" s="1994">
        <v>0.59056537787166874</v>
      </c>
      <c r="F31" s="163">
        <v>70345</v>
      </c>
      <c r="G31" s="1994">
        <v>0.16622714362006305</v>
      </c>
      <c r="H31" s="163">
        <v>37074</v>
      </c>
      <c r="I31" s="1994">
        <v>8.7606867902057253E-2</v>
      </c>
      <c r="J31" s="1995">
        <v>59927</v>
      </c>
      <c r="K31" s="1994">
        <v>0.1416091269559957</v>
      </c>
      <c r="L31" s="163">
        <v>423186</v>
      </c>
      <c r="M31" s="1994">
        <v>0.19003888471506022</v>
      </c>
      <c r="N31" s="163">
        <v>2226839</v>
      </c>
    </row>
    <row r="32" spans="1:14" x14ac:dyDescent="0.25">
      <c r="A32" s="2001"/>
      <c r="B32" s="163"/>
      <c r="C32" s="163"/>
      <c r="D32" s="1995"/>
      <c r="E32" s="1994"/>
      <c r="F32" s="1995"/>
      <c r="G32" s="1994"/>
      <c r="H32" s="1995"/>
      <c r="I32" s="1994"/>
      <c r="J32" s="1995"/>
      <c r="K32" s="1994"/>
      <c r="L32" s="1995"/>
      <c r="M32" s="1994"/>
      <c r="N32" s="1999"/>
    </row>
    <row r="33" spans="1:14" s="3183" customFormat="1" ht="30" x14ac:dyDescent="0.25">
      <c r="A33" s="3182" t="s">
        <v>328</v>
      </c>
      <c r="B33" s="3781" t="s">
        <v>338</v>
      </c>
      <c r="C33" s="3781"/>
      <c r="D33" s="3781" t="s">
        <v>163</v>
      </c>
      <c r="E33" s="3781"/>
      <c r="F33" s="3781" t="s">
        <v>162</v>
      </c>
      <c r="G33" s="3781"/>
      <c r="H33" s="3781" t="s">
        <v>343</v>
      </c>
      <c r="I33" s="3781"/>
      <c r="J33" s="3781" t="s">
        <v>1042</v>
      </c>
      <c r="K33" s="3781"/>
      <c r="L33" s="3781" t="s">
        <v>1286</v>
      </c>
      <c r="M33" s="3781"/>
      <c r="N33" s="2093" t="s">
        <v>336</v>
      </c>
    </row>
    <row r="34" spans="1:14" x14ac:dyDescent="0.25">
      <c r="A34" s="1997" t="s">
        <v>996</v>
      </c>
      <c r="B34" s="1998" t="s">
        <v>151</v>
      </c>
      <c r="C34" s="1998" t="s">
        <v>1287</v>
      </c>
      <c r="D34" s="1998" t="s">
        <v>151</v>
      </c>
      <c r="E34" s="1998" t="s">
        <v>1287</v>
      </c>
      <c r="F34" s="1998" t="s">
        <v>151</v>
      </c>
      <c r="G34" s="1998" t="s">
        <v>1287</v>
      </c>
      <c r="H34" s="1998" t="s">
        <v>151</v>
      </c>
      <c r="I34" s="1998" t="s">
        <v>1287</v>
      </c>
      <c r="J34" s="1998" t="s">
        <v>151</v>
      </c>
      <c r="K34" s="1998" t="s">
        <v>1287</v>
      </c>
      <c r="L34" s="1998" t="s">
        <v>151</v>
      </c>
      <c r="M34" s="1998" t="s">
        <v>1287</v>
      </c>
      <c r="N34" s="1998" t="s">
        <v>151</v>
      </c>
    </row>
    <row r="35" spans="1:14" x14ac:dyDescent="0.25">
      <c r="A35" s="1987">
        <v>2017</v>
      </c>
      <c r="B35" s="1988" t="s">
        <v>382</v>
      </c>
      <c r="C35" s="1989" t="s">
        <v>382</v>
      </c>
      <c r="D35" s="1988">
        <v>299758</v>
      </c>
      <c r="E35" s="1989">
        <v>0.56795367819532916</v>
      </c>
      <c r="F35" s="1988">
        <v>72051</v>
      </c>
      <c r="G35" s="1989">
        <v>0.13651555744184196</v>
      </c>
      <c r="H35" s="1988">
        <v>52350</v>
      </c>
      <c r="I35" s="1989">
        <v>9.9187928440693768E-2</v>
      </c>
      <c r="J35" s="1988">
        <v>101295</v>
      </c>
      <c r="K35" s="1989">
        <v>0.19192437844126217</v>
      </c>
      <c r="L35" s="1988">
        <v>527786</v>
      </c>
      <c r="M35" s="1989">
        <v>0.20997415634140365</v>
      </c>
      <c r="N35" s="1990">
        <v>2513576</v>
      </c>
    </row>
    <row r="36" spans="1:14" x14ac:dyDescent="0.25">
      <c r="A36" s="1992">
        <v>2018</v>
      </c>
      <c r="B36" s="163">
        <v>2024</v>
      </c>
      <c r="C36" s="2002">
        <v>0.37</v>
      </c>
      <c r="D36" s="163">
        <v>312789</v>
      </c>
      <c r="E36" s="1994">
        <v>0.57168836770651321</v>
      </c>
      <c r="F36" s="163">
        <v>74591</v>
      </c>
      <c r="G36" s="1994">
        <v>0.13633090369417253</v>
      </c>
      <c r="H36" s="163">
        <v>51525</v>
      </c>
      <c r="I36" s="1994">
        <v>9.4172886981569351E-2</v>
      </c>
      <c r="J36" s="1995">
        <v>105133</v>
      </c>
      <c r="K36" s="1994">
        <v>0.19215289911758041</v>
      </c>
      <c r="L36" s="163">
        <v>547132</v>
      </c>
      <c r="M36" s="1994">
        <v>0.21247918924765175</v>
      </c>
      <c r="N36" s="163">
        <v>2574991</v>
      </c>
    </row>
    <row r="37" spans="1:14" x14ac:dyDescent="0.25">
      <c r="A37" s="1992"/>
      <c r="B37" s="1995"/>
      <c r="C37" s="1994"/>
      <c r="D37" s="1995"/>
      <c r="E37" s="1994"/>
      <c r="F37" s="1995"/>
      <c r="G37" s="1994"/>
      <c r="H37" s="1995"/>
      <c r="I37" s="1994"/>
      <c r="J37" s="1995"/>
      <c r="K37" s="1994"/>
      <c r="L37" s="1995"/>
      <c r="M37" s="1994"/>
      <c r="N37" s="1999"/>
    </row>
    <row r="38" spans="1:14" s="3183" customFormat="1" ht="30" x14ac:dyDescent="0.25">
      <c r="A38" s="3182" t="s">
        <v>329</v>
      </c>
      <c r="B38" s="3781" t="s">
        <v>338</v>
      </c>
      <c r="C38" s="3781"/>
      <c r="D38" s="3781" t="s">
        <v>163</v>
      </c>
      <c r="E38" s="3781"/>
      <c r="F38" s="3781" t="s">
        <v>162</v>
      </c>
      <c r="G38" s="3781"/>
      <c r="H38" s="3781" t="s">
        <v>343</v>
      </c>
      <c r="I38" s="3781"/>
      <c r="J38" s="3781" t="s">
        <v>1042</v>
      </c>
      <c r="K38" s="3781"/>
      <c r="L38" s="3781" t="s">
        <v>1286</v>
      </c>
      <c r="M38" s="3781"/>
      <c r="N38" s="2093" t="s">
        <v>336</v>
      </c>
    </row>
    <row r="39" spans="1:14" x14ac:dyDescent="0.25">
      <c r="A39" s="1997" t="s">
        <v>996</v>
      </c>
      <c r="B39" s="1998" t="s">
        <v>151</v>
      </c>
      <c r="C39" s="1998" t="s">
        <v>1287</v>
      </c>
      <c r="D39" s="1998" t="s">
        <v>151</v>
      </c>
      <c r="E39" s="1998" t="s">
        <v>1287</v>
      </c>
      <c r="F39" s="1998" t="s">
        <v>151</v>
      </c>
      <c r="G39" s="1998" t="s">
        <v>1287</v>
      </c>
      <c r="H39" s="1998" t="s">
        <v>151</v>
      </c>
      <c r="I39" s="1998" t="s">
        <v>1287</v>
      </c>
      <c r="J39" s="1998" t="s">
        <v>151</v>
      </c>
      <c r="K39" s="1998" t="s">
        <v>1287</v>
      </c>
      <c r="L39" s="1998" t="s">
        <v>151</v>
      </c>
      <c r="M39" s="1998" t="s">
        <v>1287</v>
      </c>
      <c r="N39" s="1998" t="s">
        <v>151</v>
      </c>
    </row>
    <row r="40" spans="1:14" x14ac:dyDescent="0.25">
      <c r="A40" s="1987">
        <v>2017</v>
      </c>
      <c r="B40" s="1988">
        <v>994</v>
      </c>
      <c r="C40" s="1989">
        <v>0.18</v>
      </c>
      <c r="D40" s="1988">
        <v>216049</v>
      </c>
      <c r="E40" s="1989">
        <v>0.39146190544352905</v>
      </c>
      <c r="F40" s="1988">
        <v>119377</v>
      </c>
      <c r="G40" s="1989">
        <v>0.21630069051989209</v>
      </c>
      <c r="H40" s="1988">
        <v>95924</v>
      </c>
      <c r="I40" s="1989">
        <v>0.17380590429840026</v>
      </c>
      <c r="J40" s="1988">
        <v>119310</v>
      </c>
      <c r="K40" s="1989">
        <v>0.21617929237565298</v>
      </c>
      <c r="L40" s="1988">
        <v>551903</v>
      </c>
      <c r="M40" s="1989">
        <v>0.17885410846945271</v>
      </c>
      <c r="N40" s="1990">
        <v>3085772</v>
      </c>
    </row>
    <row r="41" spans="1:14" x14ac:dyDescent="0.25">
      <c r="A41" s="1992">
        <v>2018</v>
      </c>
      <c r="B41" s="163">
        <v>1576</v>
      </c>
      <c r="C41" s="2002">
        <v>0.37</v>
      </c>
      <c r="D41" s="163">
        <v>218673</v>
      </c>
      <c r="E41" s="1994">
        <v>0.37952861134734539</v>
      </c>
      <c r="F41" s="163">
        <v>129991</v>
      </c>
      <c r="G41" s="1994">
        <v>0.22561223250082441</v>
      </c>
      <c r="H41" s="163">
        <v>105986</v>
      </c>
      <c r="I41" s="1994">
        <v>0.18394918166513355</v>
      </c>
      <c r="J41" s="1995">
        <v>119695</v>
      </c>
      <c r="K41" s="1994">
        <v>0.20774250655188573</v>
      </c>
      <c r="L41" s="163">
        <v>576170</v>
      </c>
      <c r="M41" s="1994">
        <v>0.18496623275562352</v>
      </c>
      <c r="N41" s="163">
        <v>3115001</v>
      </c>
    </row>
    <row r="42" spans="1:14" x14ac:dyDescent="0.25">
      <c r="A42" s="1992"/>
      <c r="B42" s="1995"/>
      <c r="C42" s="1994"/>
      <c r="D42" s="1995"/>
      <c r="E42" s="1994"/>
      <c r="F42" s="1995"/>
      <c r="G42" s="1994"/>
      <c r="H42" s="1995"/>
      <c r="I42" s="1994"/>
      <c r="J42" s="1995"/>
      <c r="K42" s="1994"/>
      <c r="L42" s="1995"/>
      <c r="M42" s="1994"/>
      <c r="N42" s="1999"/>
    </row>
    <row r="43" spans="1:14" s="3183" customFormat="1" ht="30" x14ac:dyDescent="0.25">
      <c r="A43" s="3182" t="s">
        <v>330</v>
      </c>
      <c r="B43" s="3781" t="s">
        <v>338</v>
      </c>
      <c r="C43" s="3781"/>
      <c r="D43" s="3781" t="s">
        <v>163</v>
      </c>
      <c r="E43" s="3781"/>
      <c r="F43" s="3781" t="s">
        <v>162</v>
      </c>
      <c r="G43" s="3781"/>
      <c r="H43" s="3781" t="s">
        <v>343</v>
      </c>
      <c r="I43" s="3781"/>
      <c r="J43" s="3781" t="s">
        <v>1042</v>
      </c>
      <c r="K43" s="3781"/>
      <c r="L43" s="3781" t="s">
        <v>1286</v>
      </c>
      <c r="M43" s="3781"/>
      <c r="N43" s="2093" t="s">
        <v>336</v>
      </c>
    </row>
    <row r="44" spans="1:14" x14ac:dyDescent="0.25">
      <c r="A44" s="1997" t="s">
        <v>996</v>
      </c>
      <c r="B44" s="1998" t="s">
        <v>151</v>
      </c>
      <c r="C44" s="1998" t="s">
        <v>1287</v>
      </c>
      <c r="D44" s="1998" t="s">
        <v>151</v>
      </c>
      <c r="E44" s="1998" t="s">
        <v>1287</v>
      </c>
      <c r="F44" s="1998" t="s">
        <v>151</v>
      </c>
      <c r="G44" s="1998" t="s">
        <v>1287</v>
      </c>
      <c r="H44" s="1998" t="s">
        <v>151</v>
      </c>
      <c r="I44" s="1998" t="s">
        <v>1287</v>
      </c>
      <c r="J44" s="1998" t="s">
        <v>151</v>
      </c>
      <c r="K44" s="1998" t="s">
        <v>1287</v>
      </c>
      <c r="L44" s="1998" t="s">
        <v>151</v>
      </c>
      <c r="M44" s="1998" t="s">
        <v>1287</v>
      </c>
      <c r="N44" s="1998" t="s">
        <v>151</v>
      </c>
    </row>
    <row r="45" spans="1:14" x14ac:dyDescent="0.25">
      <c r="A45" s="1987">
        <v>2017</v>
      </c>
      <c r="B45" s="1988">
        <v>8568</v>
      </c>
      <c r="C45" s="1989">
        <v>9.7470632535260303E-3</v>
      </c>
      <c r="D45" s="1988">
        <v>146654</v>
      </c>
      <c r="E45" s="1989">
        <v>0.16683541250964126</v>
      </c>
      <c r="F45" s="1988">
        <v>125283</v>
      </c>
      <c r="G45" s="1989">
        <v>0.14252349738462905</v>
      </c>
      <c r="H45" s="1988">
        <v>409684</v>
      </c>
      <c r="I45" s="1989">
        <v>0.46606160853846379</v>
      </c>
      <c r="J45" s="1988">
        <v>188670</v>
      </c>
      <c r="K45" s="1989">
        <v>0.21463333613944399</v>
      </c>
      <c r="L45" s="1988">
        <v>879034</v>
      </c>
      <c r="M45" s="1989">
        <v>0.14835538634957085</v>
      </c>
      <c r="N45" s="1990">
        <v>5925191</v>
      </c>
    </row>
    <row r="46" spans="1:14" x14ac:dyDescent="0.25">
      <c r="A46" s="1992">
        <v>2018</v>
      </c>
      <c r="B46" s="163">
        <v>7094</v>
      </c>
      <c r="C46" s="2002">
        <v>7.8208459610853934E-3</v>
      </c>
      <c r="D46" s="163">
        <v>158506</v>
      </c>
      <c r="E46" s="1994">
        <v>0.17474640680967032</v>
      </c>
      <c r="F46" s="163">
        <v>132015</v>
      </c>
      <c r="G46" s="1994">
        <v>0.14554115866262873</v>
      </c>
      <c r="H46" s="163">
        <v>422103</v>
      </c>
      <c r="I46" s="1994">
        <v>0.4653513592771395</v>
      </c>
      <c r="J46" s="1995">
        <v>187171</v>
      </c>
      <c r="K46" s="1994">
        <v>0.20634840137895605</v>
      </c>
      <c r="L46" s="163">
        <v>907063</v>
      </c>
      <c r="M46" s="1994">
        <v>0.15048139087572096</v>
      </c>
      <c r="N46" s="163">
        <v>6027742</v>
      </c>
    </row>
    <row r="47" spans="1:14" x14ac:dyDescent="0.25">
      <c r="A47" s="1992"/>
      <c r="B47" s="1995"/>
      <c r="C47" s="1994"/>
      <c r="D47" s="1995"/>
      <c r="E47" s="1994"/>
      <c r="F47" s="1995"/>
      <c r="G47" s="1994"/>
      <c r="H47" s="1995"/>
      <c r="I47" s="1994"/>
      <c r="J47" s="1995"/>
      <c r="K47" s="1994"/>
      <c r="L47" s="1995"/>
      <c r="M47" s="1994"/>
      <c r="N47" s="1999"/>
    </row>
    <row r="48" spans="1:14" s="3183" customFormat="1" ht="30" x14ac:dyDescent="0.25">
      <c r="A48" s="3182" t="s">
        <v>331</v>
      </c>
      <c r="B48" s="3781" t="s">
        <v>338</v>
      </c>
      <c r="C48" s="3781"/>
      <c r="D48" s="3781" t="s">
        <v>163</v>
      </c>
      <c r="E48" s="3781"/>
      <c r="F48" s="3781" t="s">
        <v>162</v>
      </c>
      <c r="G48" s="3781"/>
      <c r="H48" s="3781" t="s">
        <v>343</v>
      </c>
      <c r="I48" s="3781"/>
      <c r="J48" s="3781" t="s">
        <v>1042</v>
      </c>
      <c r="K48" s="3781"/>
      <c r="L48" s="3781" t="s">
        <v>1286</v>
      </c>
      <c r="M48" s="3781"/>
      <c r="N48" s="2093" t="s">
        <v>336</v>
      </c>
    </row>
    <row r="49" spans="1:14" x14ac:dyDescent="0.25">
      <c r="A49" s="1997" t="s">
        <v>996</v>
      </c>
      <c r="B49" s="1998" t="s">
        <v>151</v>
      </c>
      <c r="C49" s="1998" t="s">
        <v>1287</v>
      </c>
      <c r="D49" s="1998" t="s">
        <v>151</v>
      </c>
      <c r="E49" s="1998" t="s">
        <v>1287</v>
      </c>
      <c r="F49" s="1998" t="s">
        <v>151</v>
      </c>
      <c r="G49" s="1998" t="s">
        <v>1287</v>
      </c>
      <c r="H49" s="1998" t="s">
        <v>151</v>
      </c>
      <c r="I49" s="1998" t="s">
        <v>1287</v>
      </c>
      <c r="J49" s="1998" t="s">
        <v>151</v>
      </c>
      <c r="K49" s="1998" t="s">
        <v>1287</v>
      </c>
      <c r="L49" s="1998" t="s">
        <v>151</v>
      </c>
      <c r="M49" s="1998" t="s">
        <v>1287</v>
      </c>
      <c r="N49" s="1998" t="s">
        <v>151</v>
      </c>
    </row>
    <row r="50" spans="1:14" x14ac:dyDescent="0.25">
      <c r="A50" s="1987">
        <v>2017</v>
      </c>
      <c r="B50" s="1988">
        <v>3215</v>
      </c>
      <c r="C50" s="1989">
        <v>3.3364362709539094E-3</v>
      </c>
      <c r="D50" s="1988">
        <v>327171</v>
      </c>
      <c r="E50" s="1989">
        <v>0.339528830856691</v>
      </c>
      <c r="F50" s="1988">
        <v>182900</v>
      </c>
      <c r="G50" s="1989">
        <v>0.18980845846266564</v>
      </c>
      <c r="H50" s="1988">
        <v>275364</v>
      </c>
      <c r="I50" s="1989">
        <v>0.28576498827836777</v>
      </c>
      <c r="J50" s="1988">
        <v>172608</v>
      </c>
      <c r="K50" s="1989">
        <v>0.17912771130849531</v>
      </c>
      <c r="L50" s="1988">
        <v>963603</v>
      </c>
      <c r="M50" s="1989">
        <v>0.23054975753591023</v>
      </c>
      <c r="N50" s="1990">
        <v>4179588</v>
      </c>
    </row>
    <row r="51" spans="1:14" x14ac:dyDescent="0.25">
      <c r="A51" s="1992">
        <v>2018</v>
      </c>
      <c r="B51" s="163" t="s">
        <v>382</v>
      </c>
      <c r="C51" s="2002" t="s">
        <v>382</v>
      </c>
      <c r="D51" s="163">
        <v>313494</v>
      </c>
      <c r="E51" s="1994">
        <v>0.33309745119789874</v>
      </c>
      <c r="F51" s="163">
        <v>182709</v>
      </c>
      <c r="G51" s="1994">
        <v>0.19413418505909805</v>
      </c>
      <c r="H51" s="163">
        <v>269302</v>
      </c>
      <c r="I51" s="1994">
        <v>0.28614203079643158</v>
      </c>
      <c r="J51" s="1995">
        <v>171152</v>
      </c>
      <c r="K51" s="1994">
        <v>0.18185450109865822</v>
      </c>
      <c r="L51" s="163">
        <v>941148</v>
      </c>
      <c r="M51" s="1994">
        <v>0.22347733996932123</v>
      </c>
      <c r="N51" s="163">
        <v>4211380</v>
      </c>
    </row>
    <row r="52" spans="1:14" x14ac:dyDescent="0.25">
      <c r="A52" s="1992"/>
      <c r="B52" s="1995"/>
      <c r="C52" s="1994"/>
      <c r="D52" s="1995"/>
      <c r="E52" s="1994"/>
      <c r="F52" s="1995"/>
      <c r="G52" s="1994"/>
      <c r="H52" s="1995"/>
      <c r="I52" s="1994"/>
      <c r="J52" s="1995"/>
      <c r="K52" s="1994"/>
      <c r="L52" s="1995"/>
      <c r="M52" s="1994"/>
      <c r="N52" s="1999"/>
    </row>
    <row r="53" spans="1:14" s="3183" customFormat="1" ht="30" x14ac:dyDescent="0.25">
      <c r="A53" s="3182" t="s">
        <v>480</v>
      </c>
      <c r="B53" s="3781" t="s">
        <v>338</v>
      </c>
      <c r="C53" s="3781"/>
      <c r="D53" s="3781" t="s">
        <v>163</v>
      </c>
      <c r="E53" s="3781"/>
      <c r="F53" s="3781" t="s">
        <v>162</v>
      </c>
      <c r="G53" s="3781"/>
      <c r="H53" s="3781" t="s">
        <v>343</v>
      </c>
      <c r="I53" s="3781"/>
      <c r="J53" s="3781" t="s">
        <v>1042</v>
      </c>
      <c r="K53" s="3781"/>
      <c r="L53" s="3781" t="s">
        <v>1286</v>
      </c>
      <c r="M53" s="3781"/>
      <c r="N53" s="2093" t="s">
        <v>336</v>
      </c>
    </row>
    <row r="54" spans="1:14" x14ac:dyDescent="0.25">
      <c r="A54" s="1997" t="s">
        <v>996</v>
      </c>
      <c r="B54" s="1998" t="s">
        <v>151</v>
      </c>
      <c r="C54" s="1998" t="s">
        <v>1287</v>
      </c>
      <c r="D54" s="1998" t="s">
        <v>151</v>
      </c>
      <c r="E54" s="1998" t="s">
        <v>1287</v>
      </c>
      <c r="F54" s="1998" t="s">
        <v>151</v>
      </c>
      <c r="G54" s="1998" t="s">
        <v>1287</v>
      </c>
      <c r="H54" s="1998" t="s">
        <v>151</v>
      </c>
      <c r="I54" s="1998" t="s">
        <v>1287</v>
      </c>
      <c r="J54" s="1998" t="s">
        <v>151</v>
      </c>
      <c r="K54" s="1998" t="s">
        <v>1287</v>
      </c>
      <c r="L54" s="1998" t="s">
        <v>151</v>
      </c>
      <c r="M54" s="1998" t="s">
        <v>1287</v>
      </c>
      <c r="N54" s="1998" t="s">
        <v>151</v>
      </c>
    </row>
    <row r="55" spans="1:14" x14ac:dyDescent="0.25">
      <c r="A55" s="1987">
        <v>2017</v>
      </c>
      <c r="B55" s="1988" t="s">
        <v>382</v>
      </c>
      <c r="C55" s="1989" t="s">
        <v>382</v>
      </c>
      <c r="D55" s="1988">
        <v>183931</v>
      </c>
      <c r="E55" s="1989">
        <v>0.37609009919008057</v>
      </c>
      <c r="F55" s="1988">
        <v>88394</v>
      </c>
      <c r="G55" s="1989">
        <v>0.18074227959293421</v>
      </c>
      <c r="H55" s="1988">
        <v>66695</v>
      </c>
      <c r="I55" s="1989">
        <v>0.13637358120970594</v>
      </c>
      <c r="J55" s="1988">
        <v>98838</v>
      </c>
      <c r="K55" s="1989">
        <v>0.20209748886130768</v>
      </c>
      <c r="L55" s="1988">
        <v>489061</v>
      </c>
      <c r="M55" s="1989">
        <v>0.21948397630227745</v>
      </c>
      <c r="N55" s="1990">
        <v>2228231</v>
      </c>
    </row>
    <row r="56" spans="1:14" x14ac:dyDescent="0.25">
      <c r="A56" s="1992">
        <v>2018</v>
      </c>
      <c r="B56" s="163" t="s">
        <v>382</v>
      </c>
      <c r="C56" s="2002" t="s">
        <v>382</v>
      </c>
      <c r="D56" s="163">
        <v>189498</v>
      </c>
      <c r="E56" s="1994">
        <v>0.375844170783807</v>
      </c>
      <c r="F56" s="163">
        <v>91115</v>
      </c>
      <c r="G56" s="1994">
        <v>0.18071452796845652</v>
      </c>
      <c r="H56" s="163">
        <v>67509</v>
      </c>
      <c r="I56" s="1994">
        <v>0.13389515522825585</v>
      </c>
      <c r="J56" s="1995">
        <v>101336</v>
      </c>
      <c r="K56" s="1994">
        <v>0.20098652698470626</v>
      </c>
      <c r="L56" s="163">
        <v>504193</v>
      </c>
      <c r="M56" s="1994">
        <v>0.22115929963202477</v>
      </c>
      <c r="N56" s="163">
        <v>2279773</v>
      </c>
    </row>
    <row r="57" spans="1:14" x14ac:dyDescent="0.25">
      <c r="A57" s="1992"/>
      <c r="B57" s="1995"/>
      <c r="C57" s="1994"/>
      <c r="D57" s="1995"/>
      <c r="E57" s="1994"/>
      <c r="F57" s="1995"/>
      <c r="G57" s="1994"/>
      <c r="H57" s="1995"/>
      <c r="I57" s="1994"/>
      <c r="J57" s="1995"/>
      <c r="K57" s="1994"/>
      <c r="L57" s="1995"/>
      <c r="M57" s="1994"/>
      <c r="N57" s="1999"/>
    </row>
    <row r="58" spans="1:14" s="3183" customFormat="1" ht="30" x14ac:dyDescent="0.25">
      <c r="A58" s="3182" t="s">
        <v>315</v>
      </c>
      <c r="B58" s="3781" t="s">
        <v>338</v>
      </c>
      <c r="C58" s="3781"/>
      <c r="D58" s="3781" t="s">
        <v>163</v>
      </c>
      <c r="E58" s="3781"/>
      <c r="F58" s="3781" t="s">
        <v>162</v>
      </c>
      <c r="G58" s="3781"/>
      <c r="H58" s="3781" t="s">
        <v>343</v>
      </c>
      <c r="I58" s="3781"/>
      <c r="J58" s="3781" t="s">
        <v>1042</v>
      </c>
      <c r="K58" s="3781"/>
      <c r="L58" s="3781" t="s">
        <v>1286</v>
      </c>
      <c r="M58" s="3781"/>
      <c r="N58" s="2093" t="s">
        <v>336</v>
      </c>
    </row>
    <row r="59" spans="1:14" x14ac:dyDescent="0.25">
      <c r="A59" s="1997" t="s">
        <v>996</v>
      </c>
      <c r="B59" s="1998" t="s">
        <v>151</v>
      </c>
      <c r="C59" s="1998" t="s">
        <v>1287</v>
      </c>
      <c r="D59" s="1998" t="s">
        <v>151</v>
      </c>
      <c r="E59" s="1998" t="s">
        <v>1287</v>
      </c>
      <c r="F59" s="1998" t="s">
        <v>151</v>
      </c>
      <c r="G59" s="1998" t="s">
        <v>1287</v>
      </c>
      <c r="H59" s="1998" t="s">
        <v>151</v>
      </c>
      <c r="I59" s="1998" t="s">
        <v>1287</v>
      </c>
      <c r="J59" s="1998" t="s">
        <v>151</v>
      </c>
      <c r="K59" s="1998" t="s">
        <v>1287</v>
      </c>
      <c r="L59" s="1998" t="s">
        <v>151</v>
      </c>
      <c r="M59" s="1998" t="s">
        <v>1287</v>
      </c>
      <c r="N59" s="1998" t="s">
        <v>151</v>
      </c>
    </row>
    <row r="60" spans="1:14" x14ac:dyDescent="0.25">
      <c r="A60" s="1987">
        <v>2017</v>
      </c>
      <c r="B60" s="1988">
        <v>1436</v>
      </c>
      <c r="C60" s="1989">
        <v>1.0903651508363768E-2</v>
      </c>
      <c r="D60" s="1988">
        <v>70687</v>
      </c>
      <c r="E60" s="1989">
        <v>0.5367314861919984</v>
      </c>
      <c r="F60" s="1988">
        <v>30733</v>
      </c>
      <c r="G60" s="1989">
        <v>0.23335788426639534</v>
      </c>
      <c r="H60" s="1988">
        <v>12138</v>
      </c>
      <c r="I60" s="1989">
        <v>9.216470891958177E-2</v>
      </c>
      <c r="J60" s="1988">
        <v>16478</v>
      </c>
      <c r="K60" s="1989">
        <v>0.12511864175126614</v>
      </c>
      <c r="L60" s="1988">
        <v>131699</v>
      </c>
      <c r="M60" s="1989">
        <v>0.18422300524976604</v>
      </c>
      <c r="N60" s="1990">
        <v>714889</v>
      </c>
    </row>
    <row r="61" spans="1:14" x14ac:dyDescent="0.25">
      <c r="A61" s="1992">
        <v>2018</v>
      </c>
      <c r="B61" s="163">
        <v>1077</v>
      </c>
      <c r="C61" s="2002">
        <v>8.0136909855277362E-3</v>
      </c>
      <c r="D61" s="163">
        <v>71599</v>
      </c>
      <c r="E61" s="1994">
        <v>0.53275047434800404</v>
      </c>
      <c r="F61" s="163">
        <v>31348</v>
      </c>
      <c r="G61" s="1994">
        <v>0.2332527251757878</v>
      </c>
      <c r="H61" s="163">
        <v>13199</v>
      </c>
      <c r="I61" s="1994">
        <v>9.8210498902488938E-2</v>
      </c>
      <c r="J61" s="1995">
        <v>16945</v>
      </c>
      <c r="K61" s="1994">
        <v>0.12608355965623722</v>
      </c>
      <c r="L61" s="163">
        <v>134395</v>
      </c>
      <c r="M61" s="1994">
        <v>0.18513824583251254</v>
      </c>
      <c r="N61" s="163">
        <v>725917</v>
      </c>
    </row>
    <row r="62" spans="1:14" x14ac:dyDescent="0.25">
      <c r="A62" s="1992"/>
      <c r="B62" s="1995"/>
      <c r="C62" s="1994"/>
      <c r="D62" s="1995"/>
      <c r="E62" s="1994"/>
      <c r="F62" s="1995"/>
      <c r="G62" s="1994"/>
      <c r="H62" s="1995"/>
      <c r="I62" s="1994"/>
      <c r="J62" s="1995"/>
      <c r="K62" s="1994"/>
      <c r="L62" s="1995"/>
      <c r="M62" s="1994"/>
      <c r="N62" s="1999"/>
    </row>
    <row r="63" spans="1:14" s="3183" customFormat="1" ht="30" x14ac:dyDescent="0.25">
      <c r="A63" s="3182" t="s">
        <v>316</v>
      </c>
      <c r="B63" s="3781" t="s">
        <v>338</v>
      </c>
      <c r="C63" s="3781"/>
      <c r="D63" s="3781" t="s">
        <v>163</v>
      </c>
      <c r="E63" s="3781"/>
      <c r="F63" s="3781" t="s">
        <v>162</v>
      </c>
      <c r="G63" s="3781"/>
      <c r="H63" s="3781" t="s">
        <v>343</v>
      </c>
      <c r="I63" s="3781"/>
      <c r="J63" s="3781" t="s">
        <v>1042</v>
      </c>
      <c r="K63" s="3781"/>
      <c r="L63" s="3781" t="s">
        <v>1286</v>
      </c>
      <c r="M63" s="3781"/>
      <c r="N63" s="2093" t="s">
        <v>336</v>
      </c>
    </row>
    <row r="64" spans="1:14" x14ac:dyDescent="0.25">
      <c r="A64" s="1997" t="s">
        <v>996</v>
      </c>
      <c r="B64" s="1998" t="s">
        <v>151</v>
      </c>
      <c r="C64" s="1998" t="s">
        <v>1287</v>
      </c>
      <c r="D64" s="1998" t="s">
        <v>151</v>
      </c>
      <c r="E64" s="1998" t="s">
        <v>1287</v>
      </c>
      <c r="F64" s="1998" t="s">
        <v>151</v>
      </c>
      <c r="G64" s="1998" t="s">
        <v>1287</v>
      </c>
      <c r="H64" s="1998" t="s">
        <v>151</v>
      </c>
      <c r="I64" s="1998" t="s">
        <v>1287</v>
      </c>
      <c r="J64" s="1998" t="s">
        <v>151</v>
      </c>
      <c r="K64" s="1998" t="s">
        <v>1287</v>
      </c>
      <c r="L64" s="1998" t="s">
        <v>151</v>
      </c>
      <c r="M64" s="1998" t="s">
        <v>1287</v>
      </c>
      <c r="N64" s="1998" t="s">
        <v>151</v>
      </c>
    </row>
    <row r="65" spans="1:14" x14ac:dyDescent="0.25">
      <c r="A65" s="1987">
        <v>2017</v>
      </c>
      <c r="B65" s="1988">
        <v>30618</v>
      </c>
      <c r="C65" s="1989">
        <v>7.1680073417176249E-2</v>
      </c>
      <c r="D65" s="1988">
        <v>154343</v>
      </c>
      <c r="E65" s="1989">
        <v>0.36133377658329197</v>
      </c>
      <c r="F65" s="1988">
        <v>83765</v>
      </c>
      <c r="G65" s="1989">
        <v>0.19610299006433368</v>
      </c>
      <c r="H65" s="1988">
        <v>50748</v>
      </c>
      <c r="I65" s="1989">
        <v>0.11880659630853943</v>
      </c>
      <c r="J65" s="1988">
        <v>107283</v>
      </c>
      <c r="K65" s="1989">
        <v>0.2511611900324946</v>
      </c>
      <c r="L65" s="1988">
        <v>427148</v>
      </c>
      <c r="M65" s="1989">
        <v>0.19023738922622924</v>
      </c>
      <c r="N65" s="1990">
        <v>2245342</v>
      </c>
    </row>
    <row r="66" spans="1:14" x14ac:dyDescent="0.25">
      <c r="A66" s="1992">
        <v>2018</v>
      </c>
      <c r="B66" s="163">
        <v>24191</v>
      </c>
      <c r="C66" s="2002">
        <v>5.5807139973470213E-2</v>
      </c>
      <c r="D66" s="163">
        <v>153789</v>
      </c>
      <c r="E66" s="1994">
        <v>0.35478170598073705</v>
      </c>
      <c r="F66" s="163">
        <v>85568</v>
      </c>
      <c r="G66" s="1994">
        <v>0.19740008074283408</v>
      </c>
      <c r="H66" s="163">
        <v>48234</v>
      </c>
      <c r="I66" s="1994">
        <v>0.11127285310571544</v>
      </c>
      <c r="J66" s="1995">
        <v>121249</v>
      </c>
      <c r="K66" s="1994">
        <v>0.27971393967356828</v>
      </c>
      <c r="L66" s="163">
        <v>433475</v>
      </c>
      <c r="M66" s="1994">
        <v>0.1941026120956858</v>
      </c>
      <c r="N66" s="163">
        <v>2233226</v>
      </c>
    </row>
    <row r="67" spans="1:14" x14ac:dyDescent="0.25">
      <c r="A67" s="1992"/>
      <c r="B67" s="1995"/>
      <c r="C67" s="1994"/>
      <c r="D67" s="1995"/>
      <c r="E67" s="1994"/>
      <c r="F67" s="1995"/>
      <c r="G67" s="1994"/>
      <c r="H67" s="1995"/>
      <c r="I67" s="1994"/>
      <c r="J67" s="1995"/>
      <c r="K67" s="1994"/>
      <c r="L67" s="1995"/>
      <c r="M67" s="1994"/>
      <c r="N67" s="1999"/>
    </row>
    <row r="68" spans="1:14" s="3183" customFormat="1" ht="30" x14ac:dyDescent="0.25">
      <c r="A68" s="3182" t="s">
        <v>317</v>
      </c>
      <c r="B68" s="3781" t="s">
        <v>338</v>
      </c>
      <c r="C68" s="3781"/>
      <c r="D68" s="3781" t="s">
        <v>163</v>
      </c>
      <c r="E68" s="3781"/>
      <c r="F68" s="3781" t="s">
        <v>162</v>
      </c>
      <c r="G68" s="3781"/>
      <c r="H68" s="3781" t="s">
        <v>343</v>
      </c>
      <c r="I68" s="3781"/>
      <c r="J68" s="3781" t="s">
        <v>1042</v>
      </c>
      <c r="K68" s="3781"/>
      <c r="L68" s="3781" t="s">
        <v>1286</v>
      </c>
      <c r="M68" s="3781"/>
      <c r="N68" s="2093" t="s">
        <v>336</v>
      </c>
    </row>
    <row r="69" spans="1:14" x14ac:dyDescent="0.25">
      <c r="A69" s="1997" t="s">
        <v>996</v>
      </c>
      <c r="B69" s="1998" t="s">
        <v>151</v>
      </c>
      <c r="C69" s="1998" t="s">
        <v>1287</v>
      </c>
      <c r="D69" s="1998" t="s">
        <v>151</v>
      </c>
      <c r="E69" s="1998" t="s">
        <v>1287</v>
      </c>
      <c r="F69" s="1998" t="s">
        <v>151</v>
      </c>
      <c r="G69" s="1998" t="s">
        <v>1287</v>
      </c>
      <c r="H69" s="1998" t="s">
        <v>151</v>
      </c>
      <c r="I69" s="1998" t="s">
        <v>1287</v>
      </c>
      <c r="J69" s="1998" t="s">
        <v>151</v>
      </c>
      <c r="K69" s="1998" t="s">
        <v>1287</v>
      </c>
      <c r="L69" s="1998" t="s">
        <v>151</v>
      </c>
      <c r="M69" s="1998" t="s">
        <v>1287</v>
      </c>
      <c r="N69" s="1998" t="s">
        <v>151</v>
      </c>
    </row>
    <row r="70" spans="1:14" x14ac:dyDescent="0.25">
      <c r="A70" s="1987">
        <v>2017</v>
      </c>
      <c r="B70" s="1988">
        <v>1239</v>
      </c>
      <c r="C70" s="1989">
        <v>6.0289037029828234E-3</v>
      </c>
      <c r="D70" s="1988">
        <v>117493</v>
      </c>
      <c r="E70" s="1989">
        <v>0.57171427181159062</v>
      </c>
      <c r="F70" s="1988">
        <v>39745</v>
      </c>
      <c r="G70" s="1989">
        <v>0.1933969149919712</v>
      </c>
      <c r="H70" s="1988">
        <v>15227</v>
      </c>
      <c r="I70" s="1989">
        <v>7.4093718067247336E-2</v>
      </c>
      <c r="J70" s="1988">
        <v>31452</v>
      </c>
      <c r="K70" s="1989">
        <v>0.15304364751107002</v>
      </c>
      <c r="L70" s="1988">
        <v>205510</v>
      </c>
      <c r="M70" s="1989">
        <v>0.19199382660110856</v>
      </c>
      <c r="N70" s="1990">
        <v>1070399</v>
      </c>
    </row>
    <row r="71" spans="1:14" x14ac:dyDescent="0.25">
      <c r="A71" s="1992">
        <v>2018</v>
      </c>
      <c r="B71" s="163">
        <v>1660</v>
      </c>
      <c r="C71" s="2002">
        <v>7.9096206717459774E-3</v>
      </c>
      <c r="D71" s="163">
        <v>115211</v>
      </c>
      <c r="E71" s="1994">
        <v>0.54896102844128059</v>
      </c>
      <c r="F71" s="163">
        <v>41117</v>
      </c>
      <c r="G71" s="1994">
        <v>0.19591558624107189</v>
      </c>
      <c r="H71" s="163">
        <v>15532</v>
      </c>
      <c r="I71" s="1994">
        <v>7.4007366429854532E-2</v>
      </c>
      <c r="J71" s="1995">
        <v>35981</v>
      </c>
      <c r="K71" s="1994">
        <v>0.17144341047595904</v>
      </c>
      <c r="L71" s="163">
        <v>209871</v>
      </c>
      <c r="M71" s="1994">
        <v>0.19443337860548193</v>
      </c>
      <c r="N71" s="163">
        <v>1079398</v>
      </c>
    </row>
    <row r="72" spans="1:14" x14ac:dyDescent="0.25">
      <c r="A72" s="1992"/>
      <c r="B72" s="1995"/>
      <c r="C72" s="1994"/>
      <c r="D72" s="1995"/>
      <c r="E72" s="1994"/>
      <c r="F72" s="1995"/>
      <c r="G72" s="1994"/>
      <c r="H72" s="1995"/>
      <c r="I72" s="1994"/>
      <c r="J72" s="1995"/>
      <c r="K72" s="1994"/>
      <c r="L72" s="1995"/>
      <c r="M72" s="1994"/>
      <c r="N72" s="1999"/>
    </row>
    <row r="73" spans="1:14" x14ac:dyDescent="0.25">
      <c r="A73" s="1636" t="s">
        <v>1290</v>
      </c>
    </row>
    <row r="74" spans="1:14" x14ac:dyDescent="0.25">
      <c r="A74" s="2004" t="s">
        <v>1291</v>
      </c>
    </row>
    <row r="75" spans="1:14" x14ac:dyDescent="0.25">
      <c r="A75" s="2004" t="s">
        <v>1292</v>
      </c>
    </row>
    <row r="76" spans="1:14" x14ac:dyDescent="0.25">
      <c r="A76" s="2005" t="s">
        <v>1293</v>
      </c>
    </row>
    <row r="77" spans="1:14" x14ac:dyDescent="0.25">
      <c r="A77" s="2005"/>
    </row>
    <row r="78" spans="1:14" s="23" customFormat="1" x14ac:dyDescent="0.25">
      <c r="A78" s="1857" t="s">
        <v>135</v>
      </c>
      <c r="B78" s="199"/>
    </row>
  </sheetData>
  <mergeCells count="84">
    <mergeCell ref="L68:M68"/>
    <mergeCell ref="B63:C63"/>
    <mergeCell ref="D63:E63"/>
    <mergeCell ref="F63:G63"/>
    <mergeCell ref="H63:I63"/>
    <mergeCell ref="J63:K63"/>
    <mergeCell ref="L63:M63"/>
    <mergeCell ref="B68:C68"/>
    <mergeCell ref="D68:E68"/>
    <mergeCell ref="F68:G68"/>
    <mergeCell ref="H68:I68"/>
    <mergeCell ref="J68:K68"/>
    <mergeCell ref="L58:M58"/>
    <mergeCell ref="B53:C53"/>
    <mergeCell ref="D53:E53"/>
    <mergeCell ref="F53:G53"/>
    <mergeCell ref="H53:I53"/>
    <mergeCell ref="J53:K53"/>
    <mergeCell ref="L53:M53"/>
    <mergeCell ref="B58:C58"/>
    <mergeCell ref="D58:E58"/>
    <mergeCell ref="F58:G58"/>
    <mergeCell ref="H58:I58"/>
    <mergeCell ref="J58:K58"/>
    <mergeCell ref="L48:M48"/>
    <mergeCell ref="B43:C43"/>
    <mergeCell ref="D43:E43"/>
    <mergeCell ref="F43:G43"/>
    <mergeCell ref="H43:I43"/>
    <mergeCell ref="J43:K43"/>
    <mergeCell ref="L43:M43"/>
    <mergeCell ref="B48:C48"/>
    <mergeCell ref="D48:E48"/>
    <mergeCell ref="F48:G48"/>
    <mergeCell ref="H48:I48"/>
    <mergeCell ref="J48:K48"/>
    <mergeCell ref="L38:M38"/>
    <mergeCell ref="B33:C33"/>
    <mergeCell ref="D33:E33"/>
    <mergeCell ref="F33:G33"/>
    <mergeCell ref="H33:I33"/>
    <mergeCell ref="J33:K33"/>
    <mergeCell ref="L33:M33"/>
    <mergeCell ref="B38:C38"/>
    <mergeCell ref="D38:E38"/>
    <mergeCell ref="F38:G38"/>
    <mergeCell ref="H38:I38"/>
    <mergeCell ref="J38:K38"/>
    <mergeCell ref="L28:M28"/>
    <mergeCell ref="B23:C23"/>
    <mergeCell ref="D23:E23"/>
    <mergeCell ref="F23:G23"/>
    <mergeCell ref="H23:I23"/>
    <mergeCell ref="J23:K23"/>
    <mergeCell ref="L23:M23"/>
    <mergeCell ref="B28:C28"/>
    <mergeCell ref="D28:E28"/>
    <mergeCell ref="F28:G28"/>
    <mergeCell ref="H28:I28"/>
    <mergeCell ref="J28:K28"/>
    <mergeCell ref="L18:M18"/>
    <mergeCell ref="B13:C13"/>
    <mergeCell ref="D13:E13"/>
    <mergeCell ref="F13:G13"/>
    <mergeCell ref="H13:I13"/>
    <mergeCell ref="J13:K13"/>
    <mergeCell ref="L13:M13"/>
    <mergeCell ref="B18:C18"/>
    <mergeCell ref="D18:E18"/>
    <mergeCell ref="F18:G18"/>
    <mergeCell ref="H18:I18"/>
    <mergeCell ref="J18:K18"/>
    <mergeCell ref="L8:M8"/>
    <mergeCell ref="B3:C3"/>
    <mergeCell ref="D3:E3"/>
    <mergeCell ref="F3:G3"/>
    <mergeCell ref="H3:I3"/>
    <mergeCell ref="J3:K3"/>
    <mergeCell ref="L3:M3"/>
    <mergeCell ref="B8:C8"/>
    <mergeCell ref="D8:E8"/>
    <mergeCell ref="F8:G8"/>
    <mergeCell ref="H8:I8"/>
    <mergeCell ref="J8:K8"/>
  </mergeCells>
  <conditionalFormatting sqref="B32">
    <cfRule type="cellIs" dxfId="0" priority="1" stopIfTrue="1" operator="equal">
      <formula>"..C"</formula>
    </cfRule>
  </conditionalFormatting>
  <hyperlinks>
    <hyperlink ref="A78:B78" location="Index!A1" display="Back to index" xr:uid="{BAB87A39-9965-4E6D-8D54-B70D906D3AD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1073-376E-445A-A5F2-8B7A5C79CB4B}">
  <dimension ref="A1:DD22"/>
  <sheetViews>
    <sheetView showGridLines="0" workbookViewId="0">
      <selection activeCell="A22" sqref="A22"/>
    </sheetView>
  </sheetViews>
  <sheetFormatPr defaultColWidth="11.5703125" defaultRowHeight="15" x14ac:dyDescent="0.25"/>
  <cols>
    <col min="1" max="1" width="26.7109375" customWidth="1"/>
    <col min="4" max="5" width="14.42578125" customWidth="1"/>
    <col min="6" max="7" width="12.28515625" customWidth="1"/>
  </cols>
  <sheetData>
    <row r="1" spans="1:108" x14ac:dyDescent="0.25">
      <c r="A1" s="67" t="s">
        <v>333</v>
      </c>
    </row>
    <row r="3" spans="1:108" ht="51.75" customHeight="1" x14ac:dyDescent="0.25">
      <c r="A3" s="3037" t="s">
        <v>303</v>
      </c>
      <c r="B3" s="3662" t="s">
        <v>174</v>
      </c>
      <c r="C3" s="3664"/>
      <c r="D3" s="3662" t="s">
        <v>163</v>
      </c>
      <c r="E3" s="3664"/>
      <c r="F3" s="3662" t="s">
        <v>162</v>
      </c>
      <c r="G3" s="3664"/>
      <c r="H3" s="3662" t="s">
        <v>334</v>
      </c>
      <c r="I3" s="3664"/>
      <c r="J3" s="3662" t="s">
        <v>335</v>
      </c>
      <c r="K3" s="3664"/>
      <c r="L3" s="3662" t="s">
        <v>336</v>
      </c>
      <c r="M3" s="3663"/>
    </row>
    <row r="4" spans="1:108" x14ac:dyDescent="0.25">
      <c r="B4" s="3047">
        <v>2017</v>
      </c>
      <c r="C4" s="3047">
        <v>2018</v>
      </c>
      <c r="D4" s="3047">
        <v>2017</v>
      </c>
      <c r="E4" s="3047">
        <v>2018</v>
      </c>
      <c r="F4" s="3047">
        <v>2017</v>
      </c>
      <c r="G4" s="3047">
        <v>2018</v>
      </c>
      <c r="H4" s="3047">
        <v>2017</v>
      </c>
      <c r="I4" s="3047">
        <v>2018</v>
      </c>
      <c r="J4" s="3047">
        <v>2017</v>
      </c>
      <c r="K4" s="3047">
        <v>2018</v>
      </c>
      <c r="L4" s="3047">
        <v>2017</v>
      </c>
      <c r="M4" s="3047">
        <v>2018</v>
      </c>
    </row>
    <row r="5" spans="1:108" x14ac:dyDescent="0.25">
      <c r="A5" s="146" t="s">
        <v>305</v>
      </c>
      <c r="B5" s="162">
        <v>780</v>
      </c>
      <c r="C5" s="147">
        <v>805</v>
      </c>
      <c r="D5" s="147">
        <v>114940</v>
      </c>
      <c r="E5" s="147">
        <v>115345</v>
      </c>
      <c r="F5" s="147">
        <v>164980</v>
      </c>
      <c r="G5" s="147">
        <v>170605</v>
      </c>
      <c r="H5" s="147">
        <v>194665</v>
      </c>
      <c r="I5" s="147">
        <v>196385</v>
      </c>
      <c r="J5" s="147">
        <v>625855</v>
      </c>
      <c r="K5" s="147">
        <v>632485</v>
      </c>
      <c r="L5" s="147">
        <v>2320885</v>
      </c>
      <c r="M5" s="73">
        <v>2318060</v>
      </c>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row>
    <row r="6" spans="1:108" x14ac:dyDescent="0.25">
      <c r="A6" s="150" t="s">
        <v>2590</v>
      </c>
      <c r="B6" s="165">
        <v>40</v>
      </c>
      <c r="C6" s="151">
        <v>40</v>
      </c>
      <c r="D6" s="151">
        <v>4320</v>
      </c>
      <c r="E6" s="151">
        <v>4335</v>
      </c>
      <c r="F6" s="151">
        <v>5390</v>
      </c>
      <c r="G6" s="151">
        <v>5575</v>
      </c>
      <c r="H6" s="151">
        <v>3145</v>
      </c>
      <c r="I6" s="151">
        <v>3155</v>
      </c>
      <c r="J6" s="151">
        <v>19950</v>
      </c>
      <c r="K6" s="151">
        <v>19700</v>
      </c>
      <c r="L6" s="151">
        <v>69830</v>
      </c>
      <c r="M6" s="77">
        <v>69390</v>
      </c>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row>
    <row r="7" spans="1:108" x14ac:dyDescent="0.25">
      <c r="A7" s="146" t="s">
        <v>2589</v>
      </c>
      <c r="B7" s="162">
        <v>70</v>
      </c>
      <c r="C7" s="147">
        <v>70</v>
      </c>
      <c r="D7" s="147">
        <v>14460</v>
      </c>
      <c r="E7" s="147">
        <v>14715</v>
      </c>
      <c r="F7" s="147">
        <v>16905</v>
      </c>
      <c r="G7" s="147">
        <v>17510</v>
      </c>
      <c r="H7" s="147">
        <v>14855</v>
      </c>
      <c r="I7" s="147">
        <v>15000</v>
      </c>
      <c r="J7" s="147">
        <v>65165</v>
      </c>
      <c r="K7" s="147">
        <v>66665</v>
      </c>
      <c r="L7" s="147">
        <v>260060</v>
      </c>
      <c r="M7" s="73">
        <v>267765</v>
      </c>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row>
    <row r="8" spans="1:108" x14ac:dyDescent="0.25">
      <c r="A8" s="150" t="s">
        <v>2588</v>
      </c>
      <c r="B8" s="165">
        <v>85</v>
      </c>
      <c r="C8" s="151">
        <v>95</v>
      </c>
      <c r="D8" s="151">
        <v>12015</v>
      </c>
      <c r="E8" s="151">
        <v>12070</v>
      </c>
      <c r="F8" s="151">
        <v>13830</v>
      </c>
      <c r="G8" s="151">
        <v>13980</v>
      </c>
      <c r="H8" s="151">
        <v>9435</v>
      </c>
      <c r="I8" s="151">
        <v>9530</v>
      </c>
      <c r="J8" s="151">
        <v>47540</v>
      </c>
      <c r="K8" s="151">
        <v>47675</v>
      </c>
      <c r="L8" s="151">
        <v>185135</v>
      </c>
      <c r="M8" s="77">
        <v>183275</v>
      </c>
    </row>
    <row r="9" spans="1:108" x14ac:dyDescent="0.25">
      <c r="A9" s="146" t="s">
        <v>2587</v>
      </c>
      <c r="B9" s="162">
        <v>85</v>
      </c>
      <c r="C9" s="147">
        <v>90</v>
      </c>
      <c r="D9" s="147">
        <v>12165</v>
      </c>
      <c r="E9" s="147">
        <v>12015</v>
      </c>
      <c r="F9" s="147">
        <v>13330</v>
      </c>
      <c r="G9" s="147">
        <v>13700</v>
      </c>
      <c r="H9" s="147">
        <v>9570</v>
      </c>
      <c r="I9" s="147">
        <v>9570</v>
      </c>
      <c r="J9" s="147">
        <v>47060</v>
      </c>
      <c r="K9" s="147">
        <v>47220</v>
      </c>
      <c r="L9" s="147">
        <v>177385</v>
      </c>
      <c r="M9" s="73">
        <v>178745</v>
      </c>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row>
    <row r="10" spans="1:108" x14ac:dyDescent="0.25">
      <c r="A10" s="154" t="s">
        <v>328</v>
      </c>
      <c r="B10" s="165">
        <v>60</v>
      </c>
      <c r="C10" s="151">
        <v>60</v>
      </c>
      <c r="D10" s="151">
        <v>14470</v>
      </c>
      <c r="E10" s="151">
        <v>14325</v>
      </c>
      <c r="F10" s="151">
        <v>14425</v>
      </c>
      <c r="G10" s="151">
        <v>14900</v>
      </c>
      <c r="H10" s="151">
        <v>12435</v>
      </c>
      <c r="I10" s="151">
        <v>12195</v>
      </c>
      <c r="J10" s="151">
        <v>56535</v>
      </c>
      <c r="K10" s="151">
        <v>56395</v>
      </c>
      <c r="L10" s="151">
        <v>213455</v>
      </c>
      <c r="M10" s="77">
        <v>212505</v>
      </c>
    </row>
    <row r="11" spans="1:108" x14ac:dyDescent="0.25">
      <c r="A11" s="156" t="s">
        <v>329</v>
      </c>
      <c r="B11" s="162">
        <v>85</v>
      </c>
      <c r="C11" s="147">
        <v>85</v>
      </c>
      <c r="D11" s="147">
        <v>13930</v>
      </c>
      <c r="E11" s="147">
        <v>13920</v>
      </c>
      <c r="F11" s="147">
        <v>23580</v>
      </c>
      <c r="G11" s="147">
        <v>24465</v>
      </c>
      <c r="H11" s="147">
        <v>21245</v>
      </c>
      <c r="I11" s="147">
        <v>21440</v>
      </c>
      <c r="J11" s="147">
        <v>76940</v>
      </c>
      <c r="K11" s="147">
        <v>77840</v>
      </c>
      <c r="L11" s="147">
        <v>271340</v>
      </c>
      <c r="M11" s="73">
        <v>263895</v>
      </c>
    </row>
    <row r="12" spans="1:108" x14ac:dyDescent="0.25">
      <c r="A12" s="154" t="s">
        <v>330</v>
      </c>
      <c r="B12" s="165">
        <v>160</v>
      </c>
      <c r="C12" s="151">
        <v>165</v>
      </c>
      <c r="D12" s="151">
        <v>13060</v>
      </c>
      <c r="E12" s="151">
        <v>13270</v>
      </c>
      <c r="F12" s="151">
        <v>27445</v>
      </c>
      <c r="G12" s="151">
        <v>28990</v>
      </c>
      <c r="H12" s="151">
        <v>65345</v>
      </c>
      <c r="I12" s="151">
        <v>66410</v>
      </c>
      <c r="J12" s="151">
        <v>130170</v>
      </c>
      <c r="K12" s="151">
        <v>132950</v>
      </c>
      <c r="L12" s="151">
        <v>505655</v>
      </c>
      <c r="M12" s="77">
        <v>506180</v>
      </c>
    </row>
    <row r="13" spans="1:108" x14ac:dyDescent="0.25">
      <c r="A13" s="156" t="s">
        <v>331</v>
      </c>
      <c r="B13" s="162">
        <v>100</v>
      </c>
      <c r="C13" s="147">
        <v>105</v>
      </c>
      <c r="D13" s="147">
        <v>18490</v>
      </c>
      <c r="E13" s="147">
        <v>18515</v>
      </c>
      <c r="F13" s="147">
        <v>31810</v>
      </c>
      <c r="G13" s="147">
        <v>32690</v>
      </c>
      <c r="H13" s="147">
        <v>43035</v>
      </c>
      <c r="I13" s="147">
        <v>43515</v>
      </c>
      <c r="J13" s="147">
        <v>121065</v>
      </c>
      <c r="K13" s="147">
        <v>122045</v>
      </c>
      <c r="L13" s="147">
        <v>403680</v>
      </c>
      <c r="M13" s="73">
        <v>404555</v>
      </c>
    </row>
    <row r="14" spans="1:108" x14ac:dyDescent="0.25">
      <c r="A14" s="154" t="s">
        <v>314</v>
      </c>
      <c r="B14" s="165">
        <v>95</v>
      </c>
      <c r="C14" s="151">
        <v>95</v>
      </c>
      <c r="D14" s="151">
        <v>12030</v>
      </c>
      <c r="E14" s="151">
        <v>12180</v>
      </c>
      <c r="F14" s="151">
        <v>18265</v>
      </c>
      <c r="G14" s="151">
        <v>18795</v>
      </c>
      <c r="H14" s="151">
        <v>15600</v>
      </c>
      <c r="I14" s="151">
        <v>15570</v>
      </c>
      <c r="J14" s="151">
        <v>61430</v>
      </c>
      <c r="K14" s="151">
        <v>61995</v>
      </c>
      <c r="L14" s="151">
        <v>234345</v>
      </c>
      <c r="M14" s="77">
        <v>231750</v>
      </c>
    </row>
    <row r="15" spans="1:108" x14ac:dyDescent="0.25">
      <c r="A15" s="146" t="s">
        <v>315</v>
      </c>
      <c r="B15" s="162">
        <v>90</v>
      </c>
      <c r="C15" s="147">
        <v>85</v>
      </c>
      <c r="D15" s="147">
        <v>4055</v>
      </c>
      <c r="E15" s="147">
        <v>4185</v>
      </c>
      <c r="F15" s="147">
        <v>6450</v>
      </c>
      <c r="G15" s="147">
        <v>6775</v>
      </c>
      <c r="H15" s="147">
        <v>1735</v>
      </c>
      <c r="I15" s="147">
        <v>1850</v>
      </c>
      <c r="J15" s="147">
        <v>15925</v>
      </c>
      <c r="K15" s="147">
        <v>16720</v>
      </c>
      <c r="L15" s="147">
        <v>70715</v>
      </c>
      <c r="M15" s="73">
        <v>73120</v>
      </c>
    </row>
    <row r="16" spans="1:108" x14ac:dyDescent="0.25">
      <c r="A16" s="150" t="s">
        <v>316</v>
      </c>
      <c r="B16" s="165">
        <v>225</v>
      </c>
      <c r="C16" s="151">
        <v>230</v>
      </c>
      <c r="D16" s="151">
        <v>8895</v>
      </c>
      <c r="E16" s="151">
        <v>9120</v>
      </c>
      <c r="F16" s="151">
        <v>11315</v>
      </c>
      <c r="G16" s="151">
        <v>11560</v>
      </c>
      <c r="H16" s="155">
        <v>9960</v>
      </c>
      <c r="I16" s="151">
        <v>9945</v>
      </c>
      <c r="J16" s="151">
        <v>47740</v>
      </c>
      <c r="K16" s="151">
        <v>47710</v>
      </c>
      <c r="L16" s="151">
        <v>174625</v>
      </c>
      <c r="M16" s="77">
        <v>174730</v>
      </c>
    </row>
    <row r="17" spans="1:13" x14ac:dyDescent="0.25">
      <c r="A17" s="146" t="s">
        <v>317</v>
      </c>
      <c r="B17" s="162">
        <v>60</v>
      </c>
      <c r="C17" s="147">
        <v>70</v>
      </c>
      <c r="D17" s="147">
        <v>5645</v>
      </c>
      <c r="E17" s="147">
        <v>5720</v>
      </c>
      <c r="F17" s="147">
        <v>8180</v>
      </c>
      <c r="G17" s="147">
        <v>8275</v>
      </c>
      <c r="H17" s="147">
        <v>4330</v>
      </c>
      <c r="I17" s="147">
        <v>4315</v>
      </c>
      <c r="J17" s="147">
        <v>24935</v>
      </c>
      <c r="K17" s="147">
        <v>25025</v>
      </c>
      <c r="L17" s="147">
        <v>102585</v>
      </c>
      <c r="M17" s="73">
        <v>103530</v>
      </c>
    </row>
    <row r="18" spans="1:13" x14ac:dyDescent="0.25">
      <c r="A18" s="164" t="s">
        <v>332</v>
      </c>
      <c r="B18" s="218">
        <v>1155</v>
      </c>
      <c r="C18" s="171">
        <v>1190</v>
      </c>
      <c r="D18" s="171">
        <v>133535</v>
      </c>
      <c r="E18" s="171">
        <v>134370</v>
      </c>
      <c r="F18" s="171">
        <v>190925</v>
      </c>
      <c r="G18" s="171">
        <v>197215</v>
      </c>
      <c r="H18" s="171">
        <v>210690</v>
      </c>
      <c r="I18" s="171">
        <v>212495</v>
      </c>
      <c r="J18" s="171">
        <v>714455</v>
      </c>
      <c r="K18" s="171">
        <v>721940</v>
      </c>
      <c r="L18" s="171">
        <v>2668810</v>
      </c>
      <c r="M18" s="96">
        <v>2669440</v>
      </c>
    </row>
    <row r="20" spans="1:13" x14ac:dyDescent="0.25">
      <c r="A20" s="65" t="s">
        <v>2331</v>
      </c>
    </row>
    <row r="22" spans="1:13" x14ac:dyDescent="0.25">
      <c r="A22" s="64" t="s">
        <v>135</v>
      </c>
      <c r="B22" s="64"/>
    </row>
  </sheetData>
  <mergeCells count="6">
    <mergeCell ref="L3:M3"/>
    <mergeCell ref="B3:C3"/>
    <mergeCell ref="D3:E3"/>
    <mergeCell ref="F3:G3"/>
    <mergeCell ref="H3:I3"/>
    <mergeCell ref="J3:K3"/>
  </mergeCells>
  <hyperlinks>
    <hyperlink ref="A22:B22" location="Index!A1" display="Back to index" xr:uid="{0275F901-EB8F-4177-8264-1079268C2038}"/>
  </hyperlink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1EF94-68A2-45D9-844B-5E94EF190BB6}">
  <dimension ref="A1:O29"/>
  <sheetViews>
    <sheetView showGridLines="0" workbookViewId="0">
      <pane xSplit="1" topLeftCell="B1" activePane="topRight" state="frozen"/>
      <selection pane="topRight" activeCell="G4" sqref="G4"/>
    </sheetView>
  </sheetViews>
  <sheetFormatPr defaultColWidth="12.28515625" defaultRowHeight="15" x14ac:dyDescent="0.25"/>
  <cols>
    <col min="1" max="1" width="8.42578125" style="1983" customWidth="1"/>
    <col min="2" max="2" width="13.28515625" style="1983" customWidth="1"/>
    <col min="3" max="3" width="14.140625" style="1983" customWidth="1"/>
    <col min="4" max="7" width="13.28515625" style="1983" customWidth="1"/>
    <col min="8" max="8" width="13.85546875" style="1983" customWidth="1"/>
    <col min="9" max="9" width="15.5703125" style="1983" customWidth="1"/>
    <col min="10" max="10" width="13.28515625" style="1983" customWidth="1"/>
    <col min="11" max="11" width="14.28515625" style="1983" customWidth="1"/>
    <col min="12" max="15" width="13.28515625" style="1983" customWidth="1"/>
    <col min="16" max="255" width="12.28515625" style="1983"/>
    <col min="256" max="256" width="20.85546875" style="1983" customWidth="1"/>
    <col min="257" max="511" width="12.28515625" style="1983"/>
    <col min="512" max="512" width="20.85546875" style="1983" customWidth="1"/>
    <col min="513" max="767" width="12.28515625" style="1983"/>
    <col min="768" max="768" width="20.85546875" style="1983" customWidth="1"/>
    <col min="769" max="1023" width="12.28515625" style="1983"/>
    <col min="1024" max="1024" width="20.85546875" style="1983" customWidth="1"/>
    <col min="1025" max="1279" width="12.28515625" style="1983"/>
    <col min="1280" max="1280" width="20.85546875" style="1983" customWidth="1"/>
    <col min="1281" max="1535" width="12.28515625" style="1983"/>
    <col min="1536" max="1536" width="20.85546875" style="1983" customWidth="1"/>
    <col min="1537" max="1791" width="12.28515625" style="1983"/>
    <col min="1792" max="1792" width="20.85546875" style="1983" customWidth="1"/>
    <col min="1793" max="2047" width="12.28515625" style="1983"/>
    <col min="2048" max="2048" width="20.85546875" style="1983" customWidth="1"/>
    <col min="2049" max="2303" width="12.28515625" style="1983"/>
    <col min="2304" max="2304" width="20.85546875" style="1983" customWidth="1"/>
    <col min="2305" max="2559" width="12.28515625" style="1983"/>
    <col min="2560" max="2560" width="20.85546875" style="1983" customWidth="1"/>
    <col min="2561" max="2815" width="12.28515625" style="1983"/>
    <col min="2816" max="2816" width="20.85546875" style="1983" customWidth="1"/>
    <col min="2817" max="3071" width="12.28515625" style="1983"/>
    <col min="3072" max="3072" width="20.85546875" style="1983" customWidth="1"/>
    <col min="3073" max="3327" width="12.28515625" style="1983"/>
    <col min="3328" max="3328" width="20.85546875" style="1983" customWidth="1"/>
    <col min="3329" max="3583" width="12.28515625" style="1983"/>
    <col min="3584" max="3584" width="20.85546875" style="1983" customWidth="1"/>
    <col min="3585" max="3839" width="12.28515625" style="1983"/>
    <col min="3840" max="3840" width="20.85546875" style="1983" customWidth="1"/>
    <col min="3841" max="4095" width="12.28515625" style="1983"/>
    <col min="4096" max="4096" width="20.85546875" style="1983" customWidth="1"/>
    <col min="4097" max="4351" width="12.28515625" style="1983"/>
    <col min="4352" max="4352" width="20.85546875" style="1983" customWidth="1"/>
    <col min="4353" max="4607" width="12.28515625" style="1983"/>
    <col min="4608" max="4608" width="20.85546875" style="1983" customWidth="1"/>
    <col min="4609" max="4863" width="12.28515625" style="1983"/>
    <col min="4864" max="4864" width="20.85546875" style="1983" customWidth="1"/>
    <col min="4865" max="5119" width="12.28515625" style="1983"/>
    <col min="5120" max="5120" width="20.85546875" style="1983" customWidth="1"/>
    <col min="5121" max="5375" width="12.28515625" style="1983"/>
    <col min="5376" max="5376" width="20.85546875" style="1983" customWidth="1"/>
    <col min="5377" max="5631" width="12.28515625" style="1983"/>
    <col min="5632" max="5632" width="20.85546875" style="1983" customWidth="1"/>
    <col min="5633" max="5887" width="12.28515625" style="1983"/>
    <col min="5888" max="5888" width="20.85546875" style="1983" customWidth="1"/>
    <col min="5889" max="6143" width="12.28515625" style="1983"/>
    <col min="6144" max="6144" width="20.85546875" style="1983" customWidth="1"/>
    <col min="6145" max="6399" width="12.28515625" style="1983"/>
    <col min="6400" max="6400" width="20.85546875" style="1983" customWidth="1"/>
    <col min="6401" max="6655" width="12.28515625" style="1983"/>
    <col min="6656" max="6656" width="20.85546875" style="1983" customWidth="1"/>
    <col min="6657" max="6911" width="12.28515625" style="1983"/>
    <col min="6912" max="6912" width="20.85546875" style="1983" customWidth="1"/>
    <col min="6913" max="7167" width="12.28515625" style="1983"/>
    <col min="7168" max="7168" width="20.85546875" style="1983" customWidth="1"/>
    <col min="7169" max="7423" width="12.28515625" style="1983"/>
    <col min="7424" max="7424" width="20.85546875" style="1983" customWidth="1"/>
    <col min="7425" max="7679" width="12.28515625" style="1983"/>
    <col min="7680" max="7680" width="20.85546875" style="1983" customWidth="1"/>
    <col min="7681" max="7935" width="12.28515625" style="1983"/>
    <col min="7936" max="7936" width="20.85546875" style="1983" customWidth="1"/>
    <col min="7937" max="8191" width="12.28515625" style="1983"/>
    <col min="8192" max="8192" width="20.85546875" style="1983" customWidth="1"/>
    <col min="8193" max="8447" width="12.28515625" style="1983"/>
    <col min="8448" max="8448" width="20.85546875" style="1983" customWidth="1"/>
    <col min="8449" max="8703" width="12.28515625" style="1983"/>
    <col min="8704" max="8704" width="20.85546875" style="1983" customWidth="1"/>
    <col min="8705" max="8959" width="12.28515625" style="1983"/>
    <col min="8960" max="8960" width="20.85546875" style="1983" customWidth="1"/>
    <col min="8961" max="9215" width="12.28515625" style="1983"/>
    <col min="9216" max="9216" width="20.85546875" style="1983" customWidth="1"/>
    <col min="9217" max="9471" width="12.28515625" style="1983"/>
    <col min="9472" max="9472" width="20.85546875" style="1983" customWidth="1"/>
    <col min="9473" max="9727" width="12.28515625" style="1983"/>
    <col min="9728" max="9728" width="20.85546875" style="1983" customWidth="1"/>
    <col min="9729" max="9983" width="12.28515625" style="1983"/>
    <col min="9984" max="9984" width="20.85546875" style="1983" customWidth="1"/>
    <col min="9985" max="10239" width="12.28515625" style="1983"/>
    <col min="10240" max="10240" width="20.85546875" style="1983" customWidth="1"/>
    <col min="10241" max="10495" width="12.28515625" style="1983"/>
    <col min="10496" max="10496" width="20.85546875" style="1983" customWidth="1"/>
    <col min="10497" max="10751" width="12.28515625" style="1983"/>
    <col min="10752" max="10752" width="20.85546875" style="1983" customWidth="1"/>
    <col min="10753" max="11007" width="12.28515625" style="1983"/>
    <col min="11008" max="11008" width="20.85546875" style="1983" customWidth="1"/>
    <col min="11009" max="11263" width="12.28515625" style="1983"/>
    <col min="11264" max="11264" width="20.85546875" style="1983" customWidth="1"/>
    <col min="11265" max="11519" width="12.28515625" style="1983"/>
    <col min="11520" max="11520" width="20.85546875" style="1983" customWidth="1"/>
    <col min="11521" max="11775" width="12.28515625" style="1983"/>
    <col min="11776" max="11776" width="20.85546875" style="1983" customWidth="1"/>
    <col min="11777" max="12031" width="12.28515625" style="1983"/>
    <col min="12032" max="12032" width="20.85546875" style="1983" customWidth="1"/>
    <col min="12033" max="12287" width="12.28515625" style="1983"/>
    <col min="12288" max="12288" width="20.85546875" style="1983" customWidth="1"/>
    <col min="12289" max="12543" width="12.28515625" style="1983"/>
    <col min="12544" max="12544" width="20.85546875" style="1983" customWidth="1"/>
    <col min="12545" max="12799" width="12.28515625" style="1983"/>
    <col min="12800" max="12800" width="20.85546875" style="1983" customWidth="1"/>
    <col min="12801" max="13055" width="12.28515625" style="1983"/>
    <col min="13056" max="13056" width="20.85546875" style="1983" customWidth="1"/>
    <col min="13057" max="13311" width="12.28515625" style="1983"/>
    <col min="13312" max="13312" width="20.85546875" style="1983" customWidth="1"/>
    <col min="13313" max="13567" width="12.28515625" style="1983"/>
    <col min="13568" max="13568" width="20.85546875" style="1983" customWidth="1"/>
    <col min="13569" max="13823" width="12.28515625" style="1983"/>
    <col min="13824" max="13824" width="20.85546875" style="1983" customWidth="1"/>
    <col min="13825" max="14079" width="12.28515625" style="1983"/>
    <col min="14080" max="14080" width="20.85546875" style="1983" customWidth="1"/>
    <col min="14081" max="14335" width="12.28515625" style="1983"/>
    <col min="14336" max="14336" width="20.85546875" style="1983" customWidth="1"/>
    <col min="14337" max="14591" width="12.28515625" style="1983"/>
    <col min="14592" max="14592" width="20.85546875" style="1983" customWidth="1"/>
    <col min="14593" max="14847" width="12.28515625" style="1983"/>
    <col min="14848" max="14848" width="20.85546875" style="1983" customWidth="1"/>
    <col min="14849" max="15103" width="12.28515625" style="1983"/>
    <col min="15104" max="15104" width="20.85546875" style="1983" customWidth="1"/>
    <col min="15105" max="15359" width="12.28515625" style="1983"/>
    <col min="15360" max="15360" width="20.85546875" style="1983" customWidth="1"/>
    <col min="15361" max="15615" width="12.28515625" style="1983"/>
    <col min="15616" max="15616" width="20.85546875" style="1983" customWidth="1"/>
    <col min="15617" max="15871" width="12.28515625" style="1983"/>
    <col min="15872" max="15872" width="20.85546875" style="1983" customWidth="1"/>
    <col min="15873" max="16127" width="12.28515625" style="1983"/>
    <col min="16128" max="16128" width="20.85546875" style="1983" customWidth="1"/>
    <col min="16129" max="16384" width="12.28515625" style="1983"/>
  </cols>
  <sheetData>
    <row r="1" spans="1:15" x14ac:dyDescent="0.25">
      <c r="A1" s="1982" t="s">
        <v>1294</v>
      </c>
    </row>
    <row r="3" spans="1:15" s="3184" customFormat="1" ht="30" x14ac:dyDescent="0.25">
      <c r="A3" s="2093"/>
      <c r="B3" s="3152" t="s">
        <v>338</v>
      </c>
      <c r="C3" s="3152" t="s">
        <v>163</v>
      </c>
      <c r="D3" s="3152" t="s">
        <v>339</v>
      </c>
      <c r="E3" s="3152" t="s">
        <v>340</v>
      </c>
      <c r="F3" s="3152" t="s">
        <v>162</v>
      </c>
      <c r="G3" s="3152" t="s">
        <v>341</v>
      </c>
      <c r="H3" s="3152" t="s">
        <v>342</v>
      </c>
      <c r="I3" s="3152" t="s">
        <v>1295</v>
      </c>
      <c r="J3" s="3152" t="s">
        <v>344</v>
      </c>
      <c r="K3" s="3152" t="s">
        <v>345</v>
      </c>
      <c r="L3" s="3152" t="s">
        <v>346</v>
      </c>
      <c r="M3" s="3152" t="s">
        <v>347</v>
      </c>
      <c r="N3" s="3152" t="s">
        <v>165</v>
      </c>
      <c r="O3" s="3152" t="s">
        <v>336</v>
      </c>
    </row>
    <row r="4" spans="1:15" x14ac:dyDescent="0.25">
      <c r="A4" s="2007">
        <v>2017</v>
      </c>
      <c r="B4" s="1993">
        <v>61320</v>
      </c>
      <c r="C4" s="1993">
        <v>2401305</v>
      </c>
      <c r="D4" s="1993">
        <v>111816</v>
      </c>
      <c r="E4" s="1993">
        <v>105132</v>
      </c>
      <c r="F4" s="1993">
        <v>1007668</v>
      </c>
      <c r="G4" s="1993">
        <v>225447</v>
      </c>
      <c r="H4" s="1993">
        <v>1686</v>
      </c>
      <c r="I4" s="1993">
        <v>1137989</v>
      </c>
      <c r="J4" s="1993">
        <v>606860</v>
      </c>
      <c r="K4" s="1993">
        <v>9767</v>
      </c>
      <c r="L4" s="1993">
        <v>46240</v>
      </c>
      <c r="M4" s="1993">
        <v>34084</v>
      </c>
      <c r="N4" s="2008">
        <v>5749314</v>
      </c>
      <c r="O4" s="2008">
        <v>30435276</v>
      </c>
    </row>
    <row r="5" spans="1:15" x14ac:dyDescent="0.25">
      <c r="A5" s="2009">
        <v>2018</v>
      </c>
      <c r="B5" s="2010">
        <v>53568</v>
      </c>
      <c r="C5" s="2010">
        <v>2425364</v>
      </c>
      <c r="D5" s="2010">
        <v>114265</v>
      </c>
      <c r="E5" s="2010">
        <v>107232</v>
      </c>
      <c r="F5" s="2010">
        <v>1040450</v>
      </c>
      <c r="G5" s="2010">
        <v>230663</v>
      </c>
      <c r="H5" s="2010">
        <v>1707</v>
      </c>
      <c r="I5" s="2010">
        <v>1154259</v>
      </c>
      <c r="J5" s="2010">
        <v>624156</v>
      </c>
      <c r="K5" s="2010">
        <v>10763</v>
      </c>
      <c r="L5" s="2010">
        <v>49536</v>
      </c>
      <c r="M5" s="2010">
        <v>33971</v>
      </c>
      <c r="N5" s="2010">
        <v>5845934</v>
      </c>
      <c r="O5" s="2010">
        <v>30815037</v>
      </c>
    </row>
    <row r="6" spans="1:15" x14ac:dyDescent="0.25">
      <c r="N6" s="1991"/>
    </row>
    <row r="7" spans="1:15" s="2011" customFormat="1" ht="11.25" x14ac:dyDescent="0.25">
      <c r="A7" s="2011" t="s">
        <v>1296</v>
      </c>
    </row>
    <row r="8" spans="1:15" s="2011" customFormat="1" ht="11.25" x14ac:dyDescent="0.25">
      <c r="A8" s="2012" t="s">
        <v>1297</v>
      </c>
    </row>
    <row r="9" spans="1:15" s="2011" customFormat="1" ht="11.25" x14ac:dyDescent="0.25"/>
    <row r="10" spans="1:15" s="2011" customFormat="1" ht="11.25" x14ac:dyDescent="0.25"/>
    <row r="11" spans="1:15" s="23" customFormat="1" x14ac:dyDescent="0.25">
      <c r="A11" s="199" t="s">
        <v>135</v>
      </c>
    </row>
    <row r="15" spans="1:15" x14ac:dyDescent="0.25">
      <c r="B15" s="1993"/>
      <c r="C15" s="1993"/>
    </row>
    <row r="16" spans="1:15" x14ac:dyDescent="0.25">
      <c r="A16" s="2013"/>
      <c r="B16" s="1993"/>
      <c r="C16" s="1993"/>
    </row>
    <row r="17" spans="2:4" x14ac:dyDescent="0.25">
      <c r="B17" s="1993"/>
      <c r="C17" s="1993"/>
    </row>
    <row r="18" spans="2:4" x14ac:dyDescent="0.25">
      <c r="B18" s="1993"/>
      <c r="C18" s="1993"/>
    </row>
    <row r="19" spans="2:4" x14ac:dyDescent="0.25">
      <c r="B19" s="1993"/>
      <c r="C19" s="1993"/>
    </row>
    <row r="20" spans="2:4" x14ac:dyDescent="0.25">
      <c r="B20" s="1993"/>
      <c r="C20" s="1993"/>
    </row>
    <row r="21" spans="2:4" x14ac:dyDescent="0.25">
      <c r="B21" s="1993"/>
      <c r="C21" s="1993"/>
    </row>
    <row r="22" spans="2:4" x14ac:dyDescent="0.25">
      <c r="B22" s="1993"/>
      <c r="C22" s="1993"/>
    </row>
    <row r="23" spans="2:4" x14ac:dyDescent="0.25">
      <c r="B23" s="1993"/>
      <c r="C23" s="1993"/>
    </row>
    <row r="24" spans="2:4" x14ac:dyDescent="0.25">
      <c r="B24" s="1993"/>
      <c r="C24" s="1993"/>
    </row>
    <row r="25" spans="2:4" x14ac:dyDescent="0.25">
      <c r="B25" s="1993"/>
      <c r="C25" s="1993"/>
    </row>
    <row r="26" spans="2:4" x14ac:dyDescent="0.25">
      <c r="B26" s="1993"/>
      <c r="C26" s="1993"/>
    </row>
    <row r="27" spans="2:4" x14ac:dyDescent="0.25">
      <c r="B27" s="2008"/>
      <c r="C27" s="1993"/>
    </row>
    <row r="28" spans="2:4" x14ac:dyDescent="0.25">
      <c r="B28" s="2014"/>
      <c r="C28" s="2015"/>
    </row>
    <row r="29" spans="2:4" x14ac:dyDescent="0.25">
      <c r="B29" s="2008"/>
      <c r="C29" s="1993"/>
      <c r="D29" s="2016"/>
    </row>
  </sheetData>
  <hyperlinks>
    <hyperlink ref="A11" location="Index!A1" display="Back to index" xr:uid="{B5FF7621-9C9D-4A8A-9C67-74C1340935FC}"/>
  </hyperlink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5D83A-F1BF-4843-8B51-8F5E9DF5751E}">
  <dimension ref="A1:G17"/>
  <sheetViews>
    <sheetView showGridLines="0" workbookViewId="0">
      <selection activeCell="B17" sqref="B17"/>
    </sheetView>
  </sheetViews>
  <sheetFormatPr defaultColWidth="13.85546875" defaultRowHeight="15" x14ac:dyDescent="0.25"/>
  <cols>
    <col min="1" max="1" width="8" style="266" customWidth="1"/>
    <col min="2" max="6" width="15.7109375" style="266" customWidth="1"/>
    <col min="7" max="16384" width="13.85546875" style="266"/>
  </cols>
  <sheetData>
    <row r="1" spans="1:7" x14ac:dyDescent="0.25">
      <c r="A1" s="1894" t="s">
        <v>1298</v>
      </c>
    </row>
    <row r="3" spans="1:7" s="3185" customFormat="1" ht="30" customHeight="1" x14ac:dyDescent="0.25">
      <c r="A3" s="3182"/>
      <c r="B3" s="3152" t="s">
        <v>338</v>
      </c>
      <c r="C3" s="3152" t="s">
        <v>163</v>
      </c>
      <c r="D3" s="3152" t="s">
        <v>162</v>
      </c>
      <c r="E3" s="3152" t="s">
        <v>343</v>
      </c>
      <c r="F3" s="3152" t="s">
        <v>1042</v>
      </c>
    </row>
    <row r="4" spans="1:7" x14ac:dyDescent="0.25">
      <c r="A4" s="2018">
        <v>2017</v>
      </c>
      <c r="B4" s="2019">
        <v>1.0834348573062447E-2</v>
      </c>
      <c r="C4" s="2019">
        <v>0.41799999999999998</v>
      </c>
      <c r="D4" s="2019">
        <v>0.17499999999999999</v>
      </c>
      <c r="E4" s="2019">
        <v>0.19800000000000001</v>
      </c>
      <c r="F4" s="2019">
        <v>0.19800000000000001</v>
      </c>
      <c r="G4" s="2020"/>
    </row>
    <row r="5" spans="1:7" x14ac:dyDescent="0.25">
      <c r="A5" s="2021">
        <v>2018</v>
      </c>
      <c r="B5" s="2022">
        <v>8.9999999999999993E-3</v>
      </c>
      <c r="C5" s="2022">
        <v>0.41499999999999998</v>
      </c>
      <c r="D5" s="2022">
        <v>0.17799999999999999</v>
      </c>
      <c r="E5" s="2022">
        <v>0.19700000000000001</v>
      </c>
      <c r="F5" s="2022">
        <v>0.20100000000000001</v>
      </c>
      <c r="G5" s="2020"/>
    </row>
    <row r="7" spans="1:7" s="65" customFormat="1" ht="11.25" x14ac:dyDescent="0.2">
      <c r="A7" s="98" t="s">
        <v>1290</v>
      </c>
    </row>
    <row r="8" spans="1:7" s="65" customFormat="1" ht="11.25" x14ac:dyDescent="0.2">
      <c r="A8" s="2023" t="s">
        <v>1299</v>
      </c>
    </row>
    <row r="10" spans="1:7" s="23" customFormat="1" x14ac:dyDescent="0.25">
      <c r="A10" s="199" t="s">
        <v>135</v>
      </c>
      <c r="B10" s="199"/>
    </row>
    <row r="12" spans="1:7" x14ac:dyDescent="0.25">
      <c r="C12" s="2001"/>
      <c r="D12" s="2024"/>
    </row>
    <row r="13" spans="1:7" x14ac:dyDescent="0.25">
      <c r="C13" s="2001"/>
      <c r="D13" s="2024"/>
    </row>
    <row r="14" spans="1:7" x14ac:dyDescent="0.25">
      <c r="C14" s="2001"/>
      <c r="D14" s="2024"/>
    </row>
    <row r="15" spans="1:7" x14ac:dyDescent="0.25">
      <c r="C15" s="2001"/>
      <c r="D15" s="2024"/>
    </row>
    <row r="16" spans="1:7" x14ac:dyDescent="0.25">
      <c r="C16" s="2001"/>
      <c r="E16" s="23"/>
    </row>
    <row r="17" spans="2:4" x14ac:dyDescent="0.25">
      <c r="B17" s="3574"/>
      <c r="D17" s="2025"/>
    </row>
  </sheetData>
  <hyperlinks>
    <hyperlink ref="A10:B10" location="Index!A1" display="Back to index" xr:uid="{C17C2A59-D154-4D92-88F5-23914A73AE71}"/>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D88F2-E665-4DE0-A57D-1B899B523950}">
  <dimension ref="A1:I28"/>
  <sheetViews>
    <sheetView showGridLines="0" zoomScaleNormal="100" workbookViewId="0"/>
  </sheetViews>
  <sheetFormatPr defaultColWidth="8.85546875" defaultRowHeight="15" x14ac:dyDescent="0.25"/>
  <cols>
    <col min="1" max="1" width="71.5703125" style="266" bestFit="1" customWidth="1"/>
    <col min="2" max="2" width="12.5703125" style="266" customWidth="1"/>
    <col min="3" max="4" width="12.140625" style="266" customWidth="1"/>
    <col min="5" max="5" width="12.42578125" style="266" customWidth="1"/>
    <col min="6" max="7" width="8.85546875" style="266"/>
    <col min="8" max="8" width="29.42578125" style="266" bestFit="1" customWidth="1"/>
    <col min="9" max="16384" width="8.85546875" style="266"/>
  </cols>
  <sheetData>
    <row r="1" spans="1:9" x14ac:dyDescent="0.25">
      <c r="A1" s="2026" t="s">
        <v>1300</v>
      </c>
      <c r="B1" s="2026"/>
      <c r="C1" s="2026"/>
      <c r="D1" s="2026"/>
      <c r="E1" s="2026"/>
    </row>
    <row r="3" spans="1:9" s="3185" customFormat="1" ht="46.5" customHeight="1" x14ac:dyDescent="0.25">
      <c r="A3" s="2167"/>
      <c r="B3" s="3782" t="s">
        <v>796</v>
      </c>
      <c r="C3" s="3783"/>
      <c r="D3" s="3782" t="s">
        <v>1283</v>
      </c>
      <c r="E3" s="3781"/>
    </row>
    <row r="4" spans="1:9" x14ac:dyDescent="0.25">
      <c r="A4" s="2027"/>
      <c r="B4" s="2028" t="s">
        <v>438</v>
      </c>
      <c r="C4" s="2028" t="s">
        <v>150</v>
      </c>
      <c r="D4" s="2029" t="s">
        <v>438</v>
      </c>
      <c r="E4" s="2030" t="s">
        <v>150</v>
      </c>
      <c r="I4" s="2025"/>
    </row>
    <row r="5" spans="1:9" x14ac:dyDescent="0.25">
      <c r="A5" s="2031" t="s">
        <v>1301</v>
      </c>
      <c r="B5" s="2032">
        <v>141896</v>
      </c>
      <c r="C5" s="2033">
        <v>1.89E-2</v>
      </c>
      <c r="D5" s="2034">
        <v>83616</v>
      </c>
      <c r="E5" s="2035">
        <v>1.9400000000000001E-2</v>
      </c>
      <c r="I5" s="2025"/>
    </row>
    <row r="6" spans="1:9" x14ac:dyDescent="0.25">
      <c r="A6" s="2036" t="s">
        <v>1302</v>
      </c>
      <c r="B6" s="2037">
        <v>2854995</v>
      </c>
      <c r="C6" s="2038">
        <v>0.38090000000000002</v>
      </c>
      <c r="D6" s="2039">
        <v>1501380</v>
      </c>
      <c r="E6" s="2040">
        <v>0.34909999999999997</v>
      </c>
      <c r="I6" s="2025"/>
    </row>
    <row r="7" spans="1:9" x14ac:dyDescent="0.25">
      <c r="A7" s="2031" t="s">
        <v>1303</v>
      </c>
      <c r="B7" s="2032">
        <v>162284</v>
      </c>
      <c r="C7" s="2033">
        <v>2.1700000000000001E-2</v>
      </c>
      <c r="D7" s="2034">
        <v>88449</v>
      </c>
      <c r="E7" s="2035">
        <v>2.06E-2</v>
      </c>
      <c r="I7" s="2025"/>
    </row>
    <row r="8" spans="1:9" x14ac:dyDescent="0.25">
      <c r="A8" s="2036" t="s">
        <v>1304</v>
      </c>
      <c r="B8" s="2037">
        <v>198632</v>
      </c>
      <c r="C8" s="2038">
        <v>2.6499999999999999E-2</v>
      </c>
      <c r="D8" s="2039">
        <v>72085</v>
      </c>
      <c r="E8" s="2040">
        <v>1.6799999999999999E-2</v>
      </c>
      <c r="I8" s="2025"/>
    </row>
    <row r="9" spans="1:9" x14ac:dyDescent="0.25">
      <c r="A9" s="2031" t="s">
        <v>1305</v>
      </c>
      <c r="B9" s="2032">
        <v>1773393</v>
      </c>
      <c r="C9" s="2033">
        <v>0.2366</v>
      </c>
      <c r="D9" s="2034">
        <v>1184446</v>
      </c>
      <c r="E9" s="2035">
        <v>0.27539999999999998</v>
      </c>
      <c r="I9" s="2025"/>
    </row>
    <row r="10" spans="1:9" x14ac:dyDescent="0.25">
      <c r="A10" s="2036" t="s">
        <v>1306</v>
      </c>
      <c r="B10" s="2037">
        <v>283914</v>
      </c>
      <c r="C10" s="2038">
        <v>3.7900000000000003E-2</v>
      </c>
      <c r="D10" s="2039">
        <v>184285</v>
      </c>
      <c r="E10" s="2040">
        <v>4.2900000000000001E-2</v>
      </c>
      <c r="I10" s="2025"/>
    </row>
    <row r="11" spans="1:9" x14ac:dyDescent="0.25">
      <c r="A11" s="2031" t="s">
        <v>1307</v>
      </c>
      <c r="B11" s="2032">
        <v>9511</v>
      </c>
      <c r="C11" s="2033">
        <v>1.2999999999999999E-3</v>
      </c>
      <c r="D11" s="2034">
        <v>5366</v>
      </c>
      <c r="E11" s="2035">
        <v>1.1999999999999999E-3</v>
      </c>
      <c r="I11" s="2025"/>
    </row>
    <row r="12" spans="1:9" x14ac:dyDescent="0.25">
      <c r="A12" s="2036" t="s">
        <v>1308</v>
      </c>
      <c r="B12" s="2037">
        <v>909371</v>
      </c>
      <c r="C12" s="2038">
        <v>0.12130000000000001</v>
      </c>
      <c r="D12" s="2039">
        <v>626947</v>
      </c>
      <c r="E12" s="2040">
        <v>0.14580000000000001</v>
      </c>
      <c r="I12" s="2025"/>
    </row>
    <row r="13" spans="1:9" x14ac:dyDescent="0.25">
      <c r="A13" s="2031" t="s">
        <v>1309</v>
      </c>
      <c r="B13" s="2032">
        <v>791462</v>
      </c>
      <c r="C13" s="2033">
        <v>0.1056</v>
      </c>
      <c r="D13" s="2034">
        <v>428164</v>
      </c>
      <c r="E13" s="2035">
        <v>9.9600000000000008E-2</v>
      </c>
      <c r="I13" s="2025"/>
    </row>
    <row r="14" spans="1:9" x14ac:dyDescent="0.25">
      <c r="A14" s="2036" t="s">
        <v>1310</v>
      </c>
      <c r="B14" s="2037">
        <v>47595</v>
      </c>
      <c r="C14" s="2038">
        <v>6.3E-3</v>
      </c>
      <c r="D14" s="2039">
        <v>24392</v>
      </c>
      <c r="E14" s="2040">
        <v>5.6999999999999993E-3</v>
      </c>
      <c r="I14" s="2025"/>
    </row>
    <row r="15" spans="1:9" x14ac:dyDescent="0.25">
      <c r="A15" s="2031" t="s">
        <v>1311</v>
      </c>
      <c r="B15" s="2032">
        <v>256091</v>
      </c>
      <c r="C15" s="2033">
        <v>3.4200000000000001E-2</v>
      </c>
      <c r="D15" s="2034">
        <v>51437</v>
      </c>
      <c r="E15" s="2035">
        <v>1.2E-2</v>
      </c>
      <c r="I15" s="2025"/>
    </row>
    <row r="16" spans="1:9" x14ac:dyDescent="0.25">
      <c r="A16" s="2036" t="s">
        <v>1312</v>
      </c>
      <c r="B16" s="2037">
        <v>66344</v>
      </c>
      <c r="C16" s="2038">
        <v>8.8999999999999999E-3</v>
      </c>
      <c r="D16" s="2039">
        <v>49895</v>
      </c>
      <c r="E16" s="2040">
        <v>1.1599999999999999E-2</v>
      </c>
      <c r="I16" s="2025"/>
    </row>
    <row r="17" spans="1:9" x14ac:dyDescent="0.25">
      <c r="A17" s="2041" t="s">
        <v>298</v>
      </c>
      <c r="B17" s="2042">
        <v>7495488</v>
      </c>
      <c r="C17" s="2043">
        <v>1</v>
      </c>
      <c r="D17" s="2044">
        <v>4300462</v>
      </c>
      <c r="E17" s="2045">
        <v>1</v>
      </c>
      <c r="I17" s="2025"/>
    </row>
    <row r="18" spans="1:9" x14ac:dyDescent="0.25">
      <c r="I18" s="2025"/>
    </row>
    <row r="19" spans="1:9" x14ac:dyDescent="0.25">
      <c r="A19" s="447" t="s">
        <v>1313</v>
      </c>
      <c r="B19" s="1792"/>
      <c r="C19" s="1792"/>
      <c r="D19" s="2046"/>
      <c r="E19" s="2047"/>
    </row>
    <row r="20" spans="1:9" x14ac:dyDescent="0.25">
      <c r="A20" s="1792"/>
      <c r="B20" s="2048"/>
      <c r="C20" s="2049"/>
      <c r="D20" s="2050"/>
      <c r="E20" s="2047"/>
    </row>
    <row r="21" spans="1:9" s="23" customFormat="1" x14ac:dyDescent="0.25">
      <c r="A21" s="199" t="s">
        <v>135</v>
      </c>
      <c r="B21" s="2048"/>
    </row>
    <row r="22" spans="1:9" x14ac:dyDescent="0.25">
      <c r="A22" s="1792"/>
      <c r="B22" s="2048"/>
    </row>
    <row r="23" spans="1:9" x14ac:dyDescent="0.25">
      <c r="A23" s="1792"/>
      <c r="B23" s="2048"/>
    </row>
    <row r="24" spans="1:9" x14ac:dyDescent="0.25">
      <c r="A24" s="1792"/>
      <c r="B24" s="2048"/>
    </row>
    <row r="25" spans="1:9" x14ac:dyDescent="0.25">
      <c r="A25" s="1792"/>
      <c r="B25" s="2048"/>
    </row>
    <row r="26" spans="1:9" x14ac:dyDescent="0.25">
      <c r="A26" s="1792"/>
      <c r="B26" s="2048"/>
    </row>
    <row r="27" spans="1:9" x14ac:dyDescent="0.25">
      <c r="A27" s="1792"/>
      <c r="B27" s="2048"/>
    </row>
    <row r="28" spans="1:9" x14ac:dyDescent="0.25">
      <c r="A28" s="448"/>
      <c r="B28" s="2048"/>
    </row>
  </sheetData>
  <mergeCells count="2">
    <mergeCell ref="B3:C3"/>
    <mergeCell ref="D3:E3"/>
  </mergeCells>
  <hyperlinks>
    <hyperlink ref="A21" location="Index!A1" display="Back to index" xr:uid="{37346423-9467-409F-A1C0-C467C934F6D3}"/>
  </hyperlink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4A7-33EC-4AEA-A900-EDAD1CFCF933}">
  <dimension ref="A1:F21"/>
  <sheetViews>
    <sheetView showGridLines="0" zoomScaleNormal="100" workbookViewId="0"/>
  </sheetViews>
  <sheetFormatPr defaultColWidth="9.140625" defaultRowHeight="15" x14ac:dyDescent="0.25"/>
  <cols>
    <col min="1" max="1" width="19.42578125" style="266" bestFit="1" customWidth="1"/>
    <col min="2" max="2" width="17.28515625" style="266" customWidth="1"/>
    <col min="3" max="3" width="18" style="266" customWidth="1"/>
    <col min="4" max="4" width="18.5703125" style="266" customWidth="1"/>
    <col min="5" max="16384" width="9.140625" style="266"/>
  </cols>
  <sheetData>
    <row r="1" spans="1:6" x14ac:dyDescent="0.25">
      <c r="A1" s="1977" t="s">
        <v>1314</v>
      </c>
      <c r="B1" s="2051"/>
      <c r="C1" s="2051"/>
      <c r="D1" s="2051"/>
      <c r="E1" s="236"/>
      <c r="F1" s="236"/>
    </row>
    <row r="3" spans="1:6" s="3190" customFormat="1" ht="45" x14ac:dyDescent="0.25">
      <c r="A3" s="3187" t="s">
        <v>1315</v>
      </c>
      <c r="B3" s="3188" t="s">
        <v>796</v>
      </c>
      <c r="C3" s="3189" t="s">
        <v>1283</v>
      </c>
      <c r="D3" s="3189" t="s">
        <v>1316</v>
      </c>
    </row>
    <row r="4" spans="1:6" x14ac:dyDescent="0.25">
      <c r="A4" s="462" t="s">
        <v>1317</v>
      </c>
      <c r="B4" s="2055">
        <v>0.32329999999999998</v>
      </c>
      <c r="C4" s="2056">
        <v>0.32729999999999998</v>
      </c>
      <c r="D4" s="2056">
        <v>0.25469999999999998</v>
      </c>
    </row>
    <row r="5" spans="1:6" x14ac:dyDescent="0.25">
      <c r="A5" s="2057" t="s">
        <v>1318</v>
      </c>
      <c r="B5" s="2058">
        <v>0.11199999999999999</v>
      </c>
      <c r="C5" s="2059">
        <v>0.11210000000000001</v>
      </c>
      <c r="D5" s="2059">
        <v>9.0899999999999995E-2</v>
      </c>
    </row>
    <row r="6" spans="1:6" x14ac:dyDescent="0.25">
      <c r="A6" s="462" t="s">
        <v>1319</v>
      </c>
      <c r="B6" s="2055">
        <v>0.3629</v>
      </c>
      <c r="C6" s="2056">
        <v>0.3599</v>
      </c>
      <c r="D6" s="2056">
        <v>0.3826</v>
      </c>
    </row>
    <row r="7" spans="1:6" x14ac:dyDescent="0.25">
      <c r="A7" s="2057" t="s">
        <v>1320</v>
      </c>
      <c r="B7" s="2058">
        <v>0.20180000000000001</v>
      </c>
      <c r="C7" s="2059">
        <v>0.20069999999999999</v>
      </c>
      <c r="D7" s="2059">
        <v>0.27190000000000003</v>
      </c>
    </row>
    <row r="8" spans="1:6" x14ac:dyDescent="0.25">
      <c r="A8" s="2060" t="s">
        <v>165</v>
      </c>
      <c r="B8" s="2061">
        <v>1</v>
      </c>
      <c r="C8" s="2062">
        <v>1</v>
      </c>
      <c r="D8" s="2062">
        <v>1</v>
      </c>
    </row>
    <row r="10" spans="1:6" x14ac:dyDescent="0.25">
      <c r="A10" s="65" t="s">
        <v>1313</v>
      </c>
      <c r="B10" s="65"/>
      <c r="C10" s="65"/>
      <c r="D10" s="65"/>
    </row>
    <row r="12" spans="1:6" x14ac:dyDescent="0.25">
      <c r="A12" s="199" t="s">
        <v>135</v>
      </c>
      <c r="B12" s="23"/>
      <c r="C12" s="23"/>
      <c r="D12" s="23"/>
    </row>
    <row r="19" s="65" customFormat="1" ht="11.25" x14ac:dyDescent="0.2"/>
    <row r="21" s="23" customFormat="1" x14ac:dyDescent="0.25"/>
  </sheetData>
  <hyperlinks>
    <hyperlink ref="A12" location="Index!A1" display="Back to index" xr:uid="{78B6912A-12CF-408D-A88A-8490A0EDBC0E}"/>
  </hyperlink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C6421-94C5-4167-8C90-4F040251346A}">
  <dimension ref="A1:O53"/>
  <sheetViews>
    <sheetView showGridLines="0" zoomScaleNormal="100" workbookViewId="0"/>
  </sheetViews>
  <sheetFormatPr defaultRowHeight="15" x14ac:dyDescent="0.25"/>
  <cols>
    <col min="1" max="1" width="27.7109375" style="2003" customWidth="1"/>
    <col min="2" max="2" width="11.140625" style="1983" customWidth="1"/>
    <col min="3" max="3" width="17.85546875" style="1983" customWidth="1"/>
    <col min="4" max="4" width="11.140625" style="1983" customWidth="1"/>
    <col min="5" max="5" width="17.85546875" style="1983" customWidth="1"/>
    <col min="6" max="6" width="11" style="1983" bestFit="1" customWidth="1"/>
    <col min="7" max="7" width="17.42578125" style="1983" bestFit="1" customWidth="1"/>
    <col min="8" max="8" width="15.7109375" style="1983" customWidth="1"/>
    <col min="9" max="9" width="9.85546875" style="1983" bestFit="1" customWidth="1"/>
    <col min="10" max="10" width="17.42578125" style="1983" bestFit="1" customWidth="1"/>
    <col min="11" max="11" width="11" style="1983" bestFit="1" customWidth="1"/>
    <col min="12" max="13" width="9.140625" style="1983"/>
    <col min="14" max="14" width="24.42578125" style="1983" bestFit="1" customWidth="1"/>
    <col min="15" max="15" width="9.85546875" style="1983" bestFit="1" customWidth="1"/>
    <col min="16" max="244" width="9.140625" style="1983"/>
    <col min="245" max="245" width="12" style="1983" customWidth="1"/>
    <col min="246" max="246" width="9.140625" style="1983"/>
    <col min="247" max="247" width="10.28515625" style="1983" customWidth="1"/>
    <col min="248" max="250" width="9.140625" style="1983"/>
    <col min="251" max="251" width="8.42578125" style="1983" customWidth="1"/>
    <col min="252" max="252" width="11.28515625" style="1983" customWidth="1"/>
    <col min="253" max="256" width="9.140625" style="1983"/>
    <col min="257" max="257" width="10.5703125" style="1983" customWidth="1"/>
    <col min="258" max="258" width="11.140625" style="1983" customWidth="1"/>
    <col min="259" max="262" width="9.140625" style="1983"/>
    <col min="263" max="263" width="8" style="1983" customWidth="1"/>
    <col min="264" max="264" width="9.140625" style="1983"/>
    <col min="265" max="265" width="8.28515625" style="1983" customWidth="1"/>
    <col min="266" max="500" width="9.140625" style="1983"/>
    <col min="501" max="501" width="12" style="1983" customWidth="1"/>
    <col min="502" max="502" width="9.140625" style="1983"/>
    <col min="503" max="503" width="10.28515625" style="1983" customWidth="1"/>
    <col min="504" max="506" width="9.140625" style="1983"/>
    <col min="507" max="507" width="8.42578125" style="1983" customWidth="1"/>
    <col min="508" max="508" width="11.28515625" style="1983" customWidth="1"/>
    <col min="509" max="512" width="9.140625" style="1983"/>
    <col min="513" max="513" width="10.5703125" style="1983" customWidth="1"/>
    <col min="514" max="514" width="11.140625" style="1983" customWidth="1"/>
    <col min="515" max="518" width="9.140625" style="1983"/>
    <col min="519" max="519" width="8" style="1983" customWidth="1"/>
    <col min="520" max="520" width="9.140625" style="1983"/>
    <col min="521" max="521" width="8.28515625" style="1983" customWidth="1"/>
    <col min="522" max="756" width="9.140625" style="1983"/>
    <col min="757" max="757" width="12" style="1983" customWidth="1"/>
    <col min="758" max="758" width="9.140625" style="1983"/>
    <col min="759" max="759" width="10.28515625" style="1983" customWidth="1"/>
    <col min="760" max="762" width="9.140625" style="1983"/>
    <col min="763" max="763" width="8.42578125" style="1983" customWidth="1"/>
    <col min="764" max="764" width="11.28515625" style="1983" customWidth="1"/>
    <col min="765" max="768" width="9.140625" style="1983"/>
    <col min="769" max="769" width="10.5703125" style="1983" customWidth="1"/>
    <col min="770" max="770" width="11.140625" style="1983" customWidth="1"/>
    <col min="771" max="774" width="9.140625" style="1983"/>
    <col min="775" max="775" width="8" style="1983" customWidth="1"/>
    <col min="776" max="776" width="9.140625" style="1983"/>
    <col min="777" max="777" width="8.28515625" style="1983" customWidth="1"/>
    <col min="778" max="1012" width="9.140625" style="1983"/>
    <col min="1013" max="1013" width="12" style="1983" customWidth="1"/>
    <col min="1014" max="1014" width="9.140625" style="1983"/>
    <col min="1015" max="1015" width="10.28515625" style="1983" customWidth="1"/>
    <col min="1016" max="1018" width="9.140625" style="1983"/>
    <col min="1019" max="1019" width="8.42578125" style="1983" customWidth="1"/>
    <col min="1020" max="1020" width="11.28515625" style="1983" customWidth="1"/>
    <col min="1021" max="1024" width="9.140625" style="1983"/>
    <col min="1025" max="1025" width="10.5703125" style="1983" customWidth="1"/>
    <col min="1026" max="1026" width="11.140625" style="1983" customWidth="1"/>
    <col min="1027" max="1030" width="9.140625" style="1983"/>
    <col min="1031" max="1031" width="8" style="1983" customWidth="1"/>
    <col min="1032" max="1032" width="9.140625" style="1983"/>
    <col min="1033" max="1033" width="8.28515625" style="1983" customWidth="1"/>
    <col min="1034" max="1268" width="9.140625" style="1983"/>
    <col min="1269" max="1269" width="12" style="1983" customWidth="1"/>
    <col min="1270" max="1270" width="9.140625" style="1983"/>
    <col min="1271" max="1271" width="10.28515625" style="1983" customWidth="1"/>
    <col min="1272" max="1274" width="9.140625" style="1983"/>
    <col min="1275" max="1275" width="8.42578125" style="1983" customWidth="1"/>
    <col min="1276" max="1276" width="11.28515625" style="1983" customWidth="1"/>
    <col min="1277" max="1280" width="9.140625" style="1983"/>
    <col min="1281" max="1281" width="10.5703125" style="1983" customWidth="1"/>
    <col min="1282" max="1282" width="11.140625" style="1983" customWidth="1"/>
    <col min="1283" max="1286" width="9.140625" style="1983"/>
    <col min="1287" max="1287" width="8" style="1983" customWidth="1"/>
    <col min="1288" max="1288" width="9.140625" style="1983"/>
    <col min="1289" max="1289" width="8.28515625" style="1983" customWidth="1"/>
    <col min="1290" max="1524" width="9.140625" style="1983"/>
    <col min="1525" max="1525" width="12" style="1983" customWidth="1"/>
    <col min="1526" max="1526" width="9.140625" style="1983"/>
    <col min="1527" max="1527" width="10.28515625" style="1983" customWidth="1"/>
    <col min="1528" max="1530" width="9.140625" style="1983"/>
    <col min="1531" max="1531" width="8.42578125" style="1983" customWidth="1"/>
    <col min="1532" max="1532" width="11.28515625" style="1983" customWidth="1"/>
    <col min="1533" max="1536" width="9.140625" style="1983"/>
    <col min="1537" max="1537" width="10.5703125" style="1983" customWidth="1"/>
    <col min="1538" max="1538" width="11.140625" style="1983" customWidth="1"/>
    <col min="1539" max="1542" width="9.140625" style="1983"/>
    <col min="1543" max="1543" width="8" style="1983" customWidth="1"/>
    <col min="1544" max="1544" width="9.140625" style="1983"/>
    <col min="1545" max="1545" width="8.28515625" style="1983" customWidth="1"/>
    <col min="1546" max="1780" width="9.140625" style="1983"/>
    <col min="1781" max="1781" width="12" style="1983" customWidth="1"/>
    <col min="1782" max="1782" width="9.140625" style="1983"/>
    <col min="1783" max="1783" width="10.28515625" style="1983" customWidth="1"/>
    <col min="1784" max="1786" width="9.140625" style="1983"/>
    <col min="1787" max="1787" width="8.42578125" style="1983" customWidth="1"/>
    <col min="1788" max="1788" width="11.28515625" style="1983" customWidth="1"/>
    <col min="1789" max="1792" width="9.140625" style="1983"/>
    <col min="1793" max="1793" width="10.5703125" style="1983" customWidth="1"/>
    <col min="1794" max="1794" width="11.140625" style="1983" customWidth="1"/>
    <col min="1795" max="1798" width="9.140625" style="1983"/>
    <col min="1799" max="1799" width="8" style="1983" customWidth="1"/>
    <col min="1800" max="1800" width="9.140625" style="1983"/>
    <col min="1801" max="1801" width="8.28515625" style="1983" customWidth="1"/>
    <col min="1802" max="2036" width="9.140625" style="1983"/>
    <col min="2037" max="2037" width="12" style="1983" customWidth="1"/>
    <col min="2038" max="2038" width="9.140625" style="1983"/>
    <col min="2039" max="2039" width="10.28515625" style="1983" customWidth="1"/>
    <col min="2040" max="2042" width="9.140625" style="1983"/>
    <col min="2043" max="2043" width="8.42578125" style="1983" customWidth="1"/>
    <col min="2044" max="2044" width="11.28515625" style="1983" customWidth="1"/>
    <col min="2045" max="2048" width="9.140625" style="1983"/>
    <col min="2049" max="2049" width="10.5703125" style="1983" customWidth="1"/>
    <col min="2050" max="2050" width="11.140625" style="1983" customWidth="1"/>
    <col min="2051" max="2054" width="9.140625" style="1983"/>
    <col min="2055" max="2055" width="8" style="1983" customWidth="1"/>
    <col min="2056" max="2056" width="9.140625" style="1983"/>
    <col min="2057" max="2057" width="8.28515625" style="1983" customWidth="1"/>
    <col min="2058" max="2292" width="9.140625" style="1983"/>
    <col min="2293" max="2293" width="12" style="1983" customWidth="1"/>
    <col min="2294" max="2294" width="9.140625" style="1983"/>
    <col min="2295" max="2295" width="10.28515625" style="1983" customWidth="1"/>
    <col min="2296" max="2298" width="9.140625" style="1983"/>
    <col min="2299" max="2299" width="8.42578125" style="1983" customWidth="1"/>
    <col min="2300" max="2300" width="11.28515625" style="1983" customWidth="1"/>
    <col min="2301" max="2304" width="9.140625" style="1983"/>
    <col min="2305" max="2305" width="10.5703125" style="1983" customWidth="1"/>
    <col min="2306" max="2306" width="11.140625" style="1983" customWidth="1"/>
    <col min="2307" max="2310" width="9.140625" style="1983"/>
    <col min="2311" max="2311" width="8" style="1983" customWidth="1"/>
    <col min="2312" max="2312" width="9.140625" style="1983"/>
    <col min="2313" max="2313" width="8.28515625" style="1983" customWidth="1"/>
    <col min="2314" max="2548" width="9.140625" style="1983"/>
    <col min="2549" max="2549" width="12" style="1983" customWidth="1"/>
    <col min="2550" max="2550" width="9.140625" style="1983"/>
    <col min="2551" max="2551" width="10.28515625" style="1983" customWidth="1"/>
    <col min="2552" max="2554" width="9.140625" style="1983"/>
    <col min="2555" max="2555" width="8.42578125" style="1983" customWidth="1"/>
    <col min="2556" max="2556" width="11.28515625" style="1983" customWidth="1"/>
    <col min="2557" max="2560" width="9.140625" style="1983"/>
    <col min="2561" max="2561" width="10.5703125" style="1983" customWidth="1"/>
    <col min="2562" max="2562" width="11.140625" style="1983" customWidth="1"/>
    <col min="2563" max="2566" width="9.140625" style="1983"/>
    <col min="2567" max="2567" width="8" style="1983" customWidth="1"/>
    <col min="2568" max="2568" width="9.140625" style="1983"/>
    <col min="2569" max="2569" width="8.28515625" style="1983" customWidth="1"/>
    <col min="2570" max="2804" width="9.140625" style="1983"/>
    <col min="2805" max="2805" width="12" style="1983" customWidth="1"/>
    <col min="2806" max="2806" width="9.140625" style="1983"/>
    <col min="2807" max="2807" width="10.28515625" style="1983" customWidth="1"/>
    <col min="2808" max="2810" width="9.140625" style="1983"/>
    <col min="2811" max="2811" width="8.42578125" style="1983" customWidth="1"/>
    <col min="2812" max="2812" width="11.28515625" style="1983" customWidth="1"/>
    <col min="2813" max="2816" width="9.140625" style="1983"/>
    <col min="2817" max="2817" width="10.5703125" style="1983" customWidth="1"/>
    <col min="2818" max="2818" width="11.140625" style="1983" customWidth="1"/>
    <col min="2819" max="2822" width="9.140625" style="1983"/>
    <col min="2823" max="2823" width="8" style="1983" customWidth="1"/>
    <col min="2824" max="2824" width="9.140625" style="1983"/>
    <col min="2825" max="2825" width="8.28515625" style="1983" customWidth="1"/>
    <col min="2826" max="3060" width="9.140625" style="1983"/>
    <col min="3061" max="3061" width="12" style="1983" customWidth="1"/>
    <col min="3062" max="3062" width="9.140625" style="1983"/>
    <col min="3063" max="3063" width="10.28515625" style="1983" customWidth="1"/>
    <col min="3064" max="3066" width="9.140625" style="1983"/>
    <col min="3067" max="3067" width="8.42578125" style="1983" customWidth="1"/>
    <col min="3068" max="3068" width="11.28515625" style="1983" customWidth="1"/>
    <col min="3069" max="3072" width="9.140625" style="1983"/>
    <col min="3073" max="3073" width="10.5703125" style="1983" customWidth="1"/>
    <col min="3074" max="3074" width="11.140625" style="1983" customWidth="1"/>
    <col min="3075" max="3078" width="9.140625" style="1983"/>
    <col min="3079" max="3079" width="8" style="1983" customWidth="1"/>
    <col min="3080" max="3080" width="9.140625" style="1983"/>
    <col min="3081" max="3081" width="8.28515625" style="1983" customWidth="1"/>
    <col min="3082" max="3316" width="9.140625" style="1983"/>
    <col min="3317" max="3317" width="12" style="1983" customWidth="1"/>
    <col min="3318" max="3318" width="9.140625" style="1983"/>
    <col min="3319" max="3319" width="10.28515625" style="1983" customWidth="1"/>
    <col min="3320" max="3322" width="9.140625" style="1983"/>
    <col min="3323" max="3323" width="8.42578125" style="1983" customWidth="1"/>
    <col min="3324" max="3324" width="11.28515625" style="1983" customWidth="1"/>
    <col min="3325" max="3328" width="9.140625" style="1983"/>
    <col min="3329" max="3329" width="10.5703125" style="1983" customWidth="1"/>
    <col min="3330" max="3330" width="11.140625" style="1983" customWidth="1"/>
    <col min="3331" max="3334" width="9.140625" style="1983"/>
    <col min="3335" max="3335" width="8" style="1983" customWidth="1"/>
    <col min="3336" max="3336" width="9.140625" style="1983"/>
    <col min="3337" max="3337" width="8.28515625" style="1983" customWidth="1"/>
    <col min="3338" max="3572" width="9.140625" style="1983"/>
    <col min="3573" max="3573" width="12" style="1983" customWidth="1"/>
    <col min="3574" max="3574" width="9.140625" style="1983"/>
    <col min="3575" max="3575" width="10.28515625" style="1983" customWidth="1"/>
    <col min="3576" max="3578" width="9.140625" style="1983"/>
    <col min="3579" max="3579" width="8.42578125" style="1983" customWidth="1"/>
    <col min="3580" max="3580" width="11.28515625" style="1983" customWidth="1"/>
    <col min="3581" max="3584" width="9.140625" style="1983"/>
    <col min="3585" max="3585" width="10.5703125" style="1983" customWidth="1"/>
    <col min="3586" max="3586" width="11.140625" style="1983" customWidth="1"/>
    <col min="3587" max="3590" width="9.140625" style="1983"/>
    <col min="3591" max="3591" width="8" style="1983" customWidth="1"/>
    <col min="3592" max="3592" width="9.140625" style="1983"/>
    <col min="3593" max="3593" width="8.28515625" style="1983" customWidth="1"/>
    <col min="3594" max="3828" width="9.140625" style="1983"/>
    <col min="3829" max="3829" width="12" style="1983" customWidth="1"/>
    <col min="3830" max="3830" width="9.140625" style="1983"/>
    <col min="3831" max="3831" width="10.28515625" style="1983" customWidth="1"/>
    <col min="3832" max="3834" width="9.140625" style="1983"/>
    <col min="3835" max="3835" width="8.42578125" style="1983" customWidth="1"/>
    <col min="3836" max="3836" width="11.28515625" style="1983" customWidth="1"/>
    <col min="3837" max="3840" width="9.140625" style="1983"/>
    <col min="3841" max="3841" width="10.5703125" style="1983" customWidth="1"/>
    <col min="3842" max="3842" width="11.140625" style="1983" customWidth="1"/>
    <col min="3843" max="3846" width="9.140625" style="1983"/>
    <col min="3847" max="3847" width="8" style="1983" customWidth="1"/>
    <col min="3848" max="3848" width="9.140625" style="1983"/>
    <col min="3849" max="3849" width="8.28515625" style="1983" customWidth="1"/>
    <col min="3850" max="4084" width="9.140625" style="1983"/>
    <col min="4085" max="4085" width="12" style="1983" customWidth="1"/>
    <col min="4086" max="4086" width="9.140625" style="1983"/>
    <col min="4087" max="4087" width="10.28515625" style="1983" customWidth="1"/>
    <col min="4088" max="4090" width="9.140625" style="1983"/>
    <col min="4091" max="4091" width="8.42578125" style="1983" customWidth="1"/>
    <col min="4092" max="4092" width="11.28515625" style="1983" customWidth="1"/>
    <col min="4093" max="4096" width="9.140625" style="1983"/>
    <col min="4097" max="4097" width="10.5703125" style="1983" customWidth="1"/>
    <col min="4098" max="4098" width="11.140625" style="1983" customWidth="1"/>
    <col min="4099" max="4102" width="9.140625" style="1983"/>
    <col min="4103" max="4103" width="8" style="1983" customWidth="1"/>
    <col min="4104" max="4104" width="9.140625" style="1983"/>
    <col min="4105" max="4105" width="8.28515625" style="1983" customWidth="1"/>
    <col min="4106" max="4340" width="9.140625" style="1983"/>
    <col min="4341" max="4341" width="12" style="1983" customWidth="1"/>
    <col min="4342" max="4342" width="9.140625" style="1983"/>
    <col min="4343" max="4343" width="10.28515625" style="1983" customWidth="1"/>
    <col min="4344" max="4346" width="9.140625" style="1983"/>
    <col min="4347" max="4347" width="8.42578125" style="1983" customWidth="1"/>
    <col min="4348" max="4348" width="11.28515625" style="1983" customWidth="1"/>
    <col min="4349" max="4352" width="9.140625" style="1983"/>
    <col min="4353" max="4353" width="10.5703125" style="1983" customWidth="1"/>
    <col min="4354" max="4354" width="11.140625" style="1983" customWidth="1"/>
    <col min="4355" max="4358" width="9.140625" style="1983"/>
    <col min="4359" max="4359" width="8" style="1983" customWidth="1"/>
    <col min="4360" max="4360" width="9.140625" style="1983"/>
    <col min="4361" max="4361" width="8.28515625" style="1983" customWidth="1"/>
    <col min="4362" max="4596" width="9.140625" style="1983"/>
    <col min="4597" max="4597" width="12" style="1983" customWidth="1"/>
    <col min="4598" max="4598" width="9.140625" style="1983"/>
    <col min="4599" max="4599" width="10.28515625" style="1983" customWidth="1"/>
    <col min="4600" max="4602" width="9.140625" style="1983"/>
    <col min="4603" max="4603" width="8.42578125" style="1983" customWidth="1"/>
    <col min="4604" max="4604" width="11.28515625" style="1983" customWidth="1"/>
    <col min="4605" max="4608" width="9.140625" style="1983"/>
    <col min="4609" max="4609" width="10.5703125" style="1983" customWidth="1"/>
    <col min="4610" max="4610" width="11.140625" style="1983" customWidth="1"/>
    <col min="4611" max="4614" width="9.140625" style="1983"/>
    <col min="4615" max="4615" width="8" style="1983" customWidth="1"/>
    <col min="4616" max="4616" width="9.140625" style="1983"/>
    <col min="4617" max="4617" width="8.28515625" style="1983" customWidth="1"/>
    <col min="4618" max="4852" width="9.140625" style="1983"/>
    <col min="4853" max="4853" width="12" style="1983" customWidth="1"/>
    <col min="4854" max="4854" width="9.140625" style="1983"/>
    <col min="4855" max="4855" width="10.28515625" style="1983" customWidth="1"/>
    <col min="4856" max="4858" width="9.140625" style="1983"/>
    <col min="4859" max="4859" width="8.42578125" style="1983" customWidth="1"/>
    <col min="4860" max="4860" width="11.28515625" style="1983" customWidth="1"/>
    <col min="4861" max="4864" width="9.140625" style="1983"/>
    <col min="4865" max="4865" width="10.5703125" style="1983" customWidth="1"/>
    <col min="4866" max="4866" width="11.140625" style="1983" customWidth="1"/>
    <col min="4867" max="4870" width="9.140625" style="1983"/>
    <col min="4871" max="4871" width="8" style="1983" customWidth="1"/>
    <col min="4872" max="4872" width="9.140625" style="1983"/>
    <col min="4873" max="4873" width="8.28515625" style="1983" customWidth="1"/>
    <col min="4874" max="5108" width="9.140625" style="1983"/>
    <col min="5109" max="5109" width="12" style="1983" customWidth="1"/>
    <col min="5110" max="5110" width="9.140625" style="1983"/>
    <col min="5111" max="5111" width="10.28515625" style="1983" customWidth="1"/>
    <col min="5112" max="5114" width="9.140625" style="1983"/>
    <col min="5115" max="5115" width="8.42578125" style="1983" customWidth="1"/>
    <col min="5116" max="5116" width="11.28515625" style="1983" customWidth="1"/>
    <col min="5117" max="5120" width="9.140625" style="1983"/>
    <col min="5121" max="5121" width="10.5703125" style="1983" customWidth="1"/>
    <col min="5122" max="5122" width="11.140625" style="1983" customWidth="1"/>
    <col min="5123" max="5126" width="9.140625" style="1983"/>
    <col min="5127" max="5127" width="8" style="1983" customWidth="1"/>
    <col min="5128" max="5128" width="9.140625" style="1983"/>
    <col min="5129" max="5129" width="8.28515625" style="1983" customWidth="1"/>
    <col min="5130" max="5364" width="9.140625" style="1983"/>
    <col min="5365" max="5365" width="12" style="1983" customWidth="1"/>
    <col min="5366" max="5366" width="9.140625" style="1983"/>
    <col min="5367" max="5367" width="10.28515625" style="1983" customWidth="1"/>
    <col min="5368" max="5370" width="9.140625" style="1983"/>
    <col min="5371" max="5371" width="8.42578125" style="1983" customWidth="1"/>
    <col min="5372" max="5372" width="11.28515625" style="1983" customWidth="1"/>
    <col min="5373" max="5376" width="9.140625" style="1983"/>
    <col min="5377" max="5377" width="10.5703125" style="1983" customWidth="1"/>
    <col min="5378" max="5378" width="11.140625" style="1983" customWidth="1"/>
    <col min="5379" max="5382" width="9.140625" style="1983"/>
    <col min="5383" max="5383" width="8" style="1983" customWidth="1"/>
    <col min="5384" max="5384" width="9.140625" style="1983"/>
    <col min="5385" max="5385" width="8.28515625" style="1983" customWidth="1"/>
    <col min="5386" max="5620" width="9.140625" style="1983"/>
    <col min="5621" max="5621" width="12" style="1983" customWidth="1"/>
    <col min="5622" max="5622" width="9.140625" style="1983"/>
    <col min="5623" max="5623" width="10.28515625" style="1983" customWidth="1"/>
    <col min="5624" max="5626" width="9.140625" style="1983"/>
    <col min="5627" max="5627" width="8.42578125" style="1983" customWidth="1"/>
    <col min="5628" max="5628" width="11.28515625" style="1983" customWidth="1"/>
    <col min="5629" max="5632" width="9.140625" style="1983"/>
    <col min="5633" max="5633" width="10.5703125" style="1983" customWidth="1"/>
    <col min="5634" max="5634" width="11.140625" style="1983" customWidth="1"/>
    <col min="5635" max="5638" width="9.140625" style="1983"/>
    <col min="5639" max="5639" width="8" style="1983" customWidth="1"/>
    <col min="5640" max="5640" width="9.140625" style="1983"/>
    <col min="5641" max="5641" width="8.28515625" style="1983" customWidth="1"/>
    <col min="5642" max="5876" width="9.140625" style="1983"/>
    <col min="5877" max="5877" width="12" style="1983" customWidth="1"/>
    <col min="5878" max="5878" width="9.140625" style="1983"/>
    <col min="5879" max="5879" width="10.28515625" style="1983" customWidth="1"/>
    <col min="5880" max="5882" width="9.140625" style="1983"/>
    <col min="5883" max="5883" width="8.42578125" style="1983" customWidth="1"/>
    <col min="5884" max="5884" width="11.28515625" style="1983" customWidth="1"/>
    <col min="5885" max="5888" width="9.140625" style="1983"/>
    <col min="5889" max="5889" width="10.5703125" style="1983" customWidth="1"/>
    <col min="5890" max="5890" width="11.140625" style="1983" customWidth="1"/>
    <col min="5891" max="5894" width="9.140625" style="1983"/>
    <col min="5895" max="5895" width="8" style="1983" customWidth="1"/>
    <col min="5896" max="5896" width="9.140625" style="1983"/>
    <col min="5897" max="5897" width="8.28515625" style="1983" customWidth="1"/>
    <col min="5898" max="6132" width="9.140625" style="1983"/>
    <col min="6133" max="6133" width="12" style="1983" customWidth="1"/>
    <col min="6134" max="6134" width="9.140625" style="1983"/>
    <col min="6135" max="6135" width="10.28515625" style="1983" customWidth="1"/>
    <col min="6136" max="6138" width="9.140625" style="1983"/>
    <col min="6139" max="6139" width="8.42578125" style="1983" customWidth="1"/>
    <col min="6140" max="6140" width="11.28515625" style="1983" customWidth="1"/>
    <col min="6141" max="6144" width="9.140625" style="1983"/>
    <col min="6145" max="6145" width="10.5703125" style="1983" customWidth="1"/>
    <col min="6146" max="6146" width="11.140625" style="1983" customWidth="1"/>
    <col min="6147" max="6150" width="9.140625" style="1983"/>
    <col min="6151" max="6151" width="8" style="1983" customWidth="1"/>
    <col min="6152" max="6152" width="9.140625" style="1983"/>
    <col min="6153" max="6153" width="8.28515625" style="1983" customWidth="1"/>
    <col min="6154" max="6388" width="9.140625" style="1983"/>
    <col min="6389" max="6389" width="12" style="1983" customWidth="1"/>
    <col min="6390" max="6390" width="9.140625" style="1983"/>
    <col min="6391" max="6391" width="10.28515625" style="1983" customWidth="1"/>
    <col min="6392" max="6394" width="9.140625" style="1983"/>
    <col min="6395" max="6395" width="8.42578125" style="1983" customWidth="1"/>
    <col min="6396" max="6396" width="11.28515625" style="1983" customWidth="1"/>
    <col min="6397" max="6400" width="9.140625" style="1983"/>
    <col min="6401" max="6401" width="10.5703125" style="1983" customWidth="1"/>
    <col min="6402" max="6402" width="11.140625" style="1983" customWidth="1"/>
    <col min="6403" max="6406" width="9.140625" style="1983"/>
    <col min="6407" max="6407" width="8" style="1983" customWidth="1"/>
    <col min="6408" max="6408" width="9.140625" style="1983"/>
    <col min="6409" max="6409" width="8.28515625" style="1983" customWidth="1"/>
    <col min="6410" max="6644" width="9.140625" style="1983"/>
    <col min="6645" max="6645" width="12" style="1983" customWidth="1"/>
    <col min="6646" max="6646" width="9.140625" style="1983"/>
    <col min="6647" max="6647" width="10.28515625" style="1983" customWidth="1"/>
    <col min="6648" max="6650" width="9.140625" style="1983"/>
    <col min="6651" max="6651" width="8.42578125" style="1983" customWidth="1"/>
    <col min="6652" max="6652" width="11.28515625" style="1983" customWidth="1"/>
    <col min="6653" max="6656" width="9.140625" style="1983"/>
    <col min="6657" max="6657" width="10.5703125" style="1983" customWidth="1"/>
    <col min="6658" max="6658" width="11.140625" style="1983" customWidth="1"/>
    <col min="6659" max="6662" width="9.140625" style="1983"/>
    <col min="6663" max="6663" width="8" style="1983" customWidth="1"/>
    <col min="6664" max="6664" width="9.140625" style="1983"/>
    <col min="6665" max="6665" width="8.28515625" style="1983" customWidth="1"/>
    <col min="6666" max="6900" width="9.140625" style="1983"/>
    <col min="6901" max="6901" width="12" style="1983" customWidth="1"/>
    <col min="6902" max="6902" width="9.140625" style="1983"/>
    <col min="6903" max="6903" width="10.28515625" style="1983" customWidth="1"/>
    <col min="6904" max="6906" width="9.140625" style="1983"/>
    <col min="6907" max="6907" width="8.42578125" style="1983" customWidth="1"/>
    <col min="6908" max="6908" width="11.28515625" style="1983" customWidth="1"/>
    <col min="6909" max="6912" width="9.140625" style="1983"/>
    <col min="6913" max="6913" width="10.5703125" style="1983" customWidth="1"/>
    <col min="6914" max="6914" width="11.140625" style="1983" customWidth="1"/>
    <col min="6915" max="6918" width="9.140625" style="1983"/>
    <col min="6919" max="6919" width="8" style="1983" customWidth="1"/>
    <col min="6920" max="6920" width="9.140625" style="1983"/>
    <col min="6921" max="6921" width="8.28515625" style="1983" customWidth="1"/>
    <col min="6922" max="7156" width="9.140625" style="1983"/>
    <col min="7157" max="7157" width="12" style="1983" customWidth="1"/>
    <col min="7158" max="7158" width="9.140625" style="1983"/>
    <col min="7159" max="7159" width="10.28515625" style="1983" customWidth="1"/>
    <col min="7160" max="7162" width="9.140625" style="1983"/>
    <col min="7163" max="7163" width="8.42578125" style="1983" customWidth="1"/>
    <col min="7164" max="7164" width="11.28515625" style="1983" customWidth="1"/>
    <col min="7165" max="7168" width="9.140625" style="1983"/>
    <col min="7169" max="7169" width="10.5703125" style="1983" customWidth="1"/>
    <col min="7170" max="7170" width="11.140625" style="1983" customWidth="1"/>
    <col min="7171" max="7174" width="9.140625" style="1983"/>
    <col min="7175" max="7175" width="8" style="1983" customWidth="1"/>
    <col min="7176" max="7176" width="9.140625" style="1983"/>
    <col min="7177" max="7177" width="8.28515625" style="1983" customWidth="1"/>
    <col min="7178" max="7412" width="9.140625" style="1983"/>
    <col min="7413" max="7413" width="12" style="1983" customWidth="1"/>
    <col min="7414" max="7414" width="9.140625" style="1983"/>
    <col min="7415" max="7415" width="10.28515625" style="1983" customWidth="1"/>
    <col min="7416" max="7418" width="9.140625" style="1983"/>
    <col min="7419" max="7419" width="8.42578125" style="1983" customWidth="1"/>
    <col min="7420" max="7420" width="11.28515625" style="1983" customWidth="1"/>
    <col min="7421" max="7424" width="9.140625" style="1983"/>
    <col min="7425" max="7425" width="10.5703125" style="1983" customWidth="1"/>
    <col min="7426" max="7426" width="11.140625" style="1983" customWidth="1"/>
    <col min="7427" max="7430" width="9.140625" style="1983"/>
    <col min="7431" max="7431" width="8" style="1983" customWidth="1"/>
    <col min="7432" max="7432" width="9.140625" style="1983"/>
    <col min="7433" max="7433" width="8.28515625" style="1983" customWidth="1"/>
    <col min="7434" max="7668" width="9.140625" style="1983"/>
    <col min="7669" max="7669" width="12" style="1983" customWidth="1"/>
    <col min="7670" max="7670" width="9.140625" style="1983"/>
    <col min="7671" max="7671" width="10.28515625" style="1983" customWidth="1"/>
    <col min="7672" max="7674" width="9.140625" style="1983"/>
    <col min="7675" max="7675" width="8.42578125" style="1983" customWidth="1"/>
    <col min="7676" max="7676" width="11.28515625" style="1983" customWidth="1"/>
    <col min="7677" max="7680" width="9.140625" style="1983"/>
    <col min="7681" max="7681" width="10.5703125" style="1983" customWidth="1"/>
    <col min="7682" max="7682" width="11.140625" style="1983" customWidth="1"/>
    <col min="7683" max="7686" width="9.140625" style="1983"/>
    <col min="7687" max="7687" width="8" style="1983" customWidth="1"/>
    <col min="7688" max="7688" width="9.140625" style="1983"/>
    <col min="7689" max="7689" width="8.28515625" style="1983" customWidth="1"/>
    <col min="7690" max="7924" width="9.140625" style="1983"/>
    <col min="7925" max="7925" width="12" style="1983" customWidth="1"/>
    <col min="7926" max="7926" width="9.140625" style="1983"/>
    <col min="7927" max="7927" width="10.28515625" style="1983" customWidth="1"/>
    <col min="7928" max="7930" width="9.140625" style="1983"/>
    <col min="7931" max="7931" width="8.42578125" style="1983" customWidth="1"/>
    <col min="7932" max="7932" width="11.28515625" style="1983" customWidth="1"/>
    <col min="7933" max="7936" width="9.140625" style="1983"/>
    <col min="7937" max="7937" width="10.5703125" style="1983" customWidth="1"/>
    <col min="7938" max="7938" width="11.140625" style="1983" customWidth="1"/>
    <col min="7939" max="7942" width="9.140625" style="1983"/>
    <col min="7943" max="7943" width="8" style="1983" customWidth="1"/>
    <col min="7944" max="7944" width="9.140625" style="1983"/>
    <col min="7945" max="7945" width="8.28515625" style="1983" customWidth="1"/>
    <col min="7946" max="8180" width="9.140625" style="1983"/>
    <col min="8181" max="8181" width="12" style="1983" customWidth="1"/>
    <col min="8182" max="8182" width="9.140625" style="1983"/>
    <col min="8183" max="8183" width="10.28515625" style="1983" customWidth="1"/>
    <col min="8184" max="8186" width="9.140625" style="1983"/>
    <col min="8187" max="8187" width="8.42578125" style="1983" customWidth="1"/>
    <col min="8188" max="8188" width="11.28515625" style="1983" customWidth="1"/>
    <col min="8189" max="8192" width="9.140625" style="1983"/>
    <col min="8193" max="8193" width="10.5703125" style="1983" customWidth="1"/>
    <col min="8194" max="8194" width="11.140625" style="1983" customWidth="1"/>
    <col min="8195" max="8198" width="9.140625" style="1983"/>
    <col min="8199" max="8199" width="8" style="1983" customWidth="1"/>
    <col min="8200" max="8200" width="9.140625" style="1983"/>
    <col min="8201" max="8201" width="8.28515625" style="1983" customWidth="1"/>
    <col min="8202" max="8436" width="9.140625" style="1983"/>
    <col min="8437" max="8437" width="12" style="1983" customWidth="1"/>
    <col min="8438" max="8438" width="9.140625" style="1983"/>
    <col min="8439" max="8439" width="10.28515625" style="1983" customWidth="1"/>
    <col min="8440" max="8442" width="9.140625" style="1983"/>
    <col min="8443" max="8443" width="8.42578125" style="1983" customWidth="1"/>
    <col min="8444" max="8444" width="11.28515625" style="1983" customWidth="1"/>
    <col min="8445" max="8448" width="9.140625" style="1983"/>
    <col min="8449" max="8449" width="10.5703125" style="1983" customWidth="1"/>
    <col min="8450" max="8450" width="11.140625" style="1983" customWidth="1"/>
    <col min="8451" max="8454" width="9.140625" style="1983"/>
    <col min="8455" max="8455" width="8" style="1983" customWidth="1"/>
    <col min="8456" max="8456" width="9.140625" style="1983"/>
    <col min="8457" max="8457" width="8.28515625" style="1983" customWidth="1"/>
    <col min="8458" max="8692" width="9.140625" style="1983"/>
    <col min="8693" max="8693" width="12" style="1983" customWidth="1"/>
    <col min="8694" max="8694" width="9.140625" style="1983"/>
    <col min="8695" max="8695" width="10.28515625" style="1983" customWidth="1"/>
    <col min="8696" max="8698" width="9.140625" style="1983"/>
    <col min="8699" max="8699" width="8.42578125" style="1983" customWidth="1"/>
    <col min="8700" max="8700" width="11.28515625" style="1983" customWidth="1"/>
    <col min="8701" max="8704" width="9.140625" style="1983"/>
    <col min="8705" max="8705" width="10.5703125" style="1983" customWidth="1"/>
    <col min="8706" max="8706" width="11.140625" style="1983" customWidth="1"/>
    <col min="8707" max="8710" width="9.140625" style="1983"/>
    <col min="8711" max="8711" width="8" style="1983" customWidth="1"/>
    <col min="8712" max="8712" width="9.140625" style="1983"/>
    <col min="8713" max="8713" width="8.28515625" style="1983" customWidth="1"/>
    <col min="8714" max="8948" width="9.140625" style="1983"/>
    <col min="8949" max="8949" width="12" style="1983" customWidth="1"/>
    <col min="8950" max="8950" width="9.140625" style="1983"/>
    <col min="8951" max="8951" width="10.28515625" style="1983" customWidth="1"/>
    <col min="8952" max="8954" width="9.140625" style="1983"/>
    <col min="8955" max="8955" width="8.42578125" style="1983" customWidth="1"/>
    <col min="8956" max="8956" width="11.28515625" style="1983" customWidth="1"/>
    <col min="8957" max="8960" width="9.140625" style="1983"/>
    <col min="8961" max="8961" width="10.5703125" style="1983" customWidth="1"/>
    <col min="8962" max="8962" width="11.140625" style="1983" customWidth="1"/>
    <col min="8963" max="8966" width="9.140625" style="1983"/>
    <col min="8967" max="8967" width="8" style="1983" customWidth="1"/>
    <col min="8968" max="8968" width="9.140625" style="1983"/>
    <col min="8969" max="8969" width="8.28515625" style="1983" customWidth="1"/>
    <col min="8970" max="9204" width="9.140625" style="1983"/>
    <col min="9205" max="9205" width="12" style="1983" customWidth="1"/>
    <col min="9206" max="9206" width="9.140625" style="1983"/>
    <col min="9207" max="9207" width="10.28515625" style="1983" customWidth="1"/>
    <col min="9208" max="9210" width="9.140625" style="1983"/>
    <col min="9211" max="9211" width="8.42578125" style="1983" customWidth="1"/>
    <col min="9212" max="9212" width="11.28515625" style="1983" customWidth="1"/>
    <col min="9213" max="9216" width="9.140625" style="1983"/>
    <col min="9217" max="9217" width="10.5703125" style="1983" customWidth="1"/>
    <col min="9218" max="9218" width="11.140625" style="1983" customWidth="1"/>
    <col min="9219" max="9222" width="9.140625" style="1983"/>
    <col min="9223" max="9223" width="8" style="1983" customWidth="1"/>
    <col min="9224" max="9224" width="9.140625" style="1983"/>
    <col min="9225" max="9225" width="8.28515625" style="1983" customWidth="1"/>
    <col min="9226" max="9460" width="9.140625" style="1983"/>
    <col min="9461" max="9461" width="12" style="1983" customWidth="1"/>
    <col min="9462" max="9462" width="9.140625" style="1983"/>
    <col min="9463" max="9463" width="10.28515625" style="1983" customWidth="1"/>
    <col min="9464" max="9466" width="9.140625" style="1983"/>
    <col min="9467" max="9467" width="8.42578125" style="1983" customWidth="1"/>
    <col min="9468" max="9468" width="11.28515625" style="1983" customWidth="1"/>
    <col min="9469" max="9472" width="9.140625" style="1983"/>
    <col min="9473" max="9473" width="10.5703125" style="1983" customWidth="1"/>
    <col min="9474" max="9474" width="11.140625" style="1983" customWidth="1"/>
    <col min="9475" max="9478" width="9.140625" style="1983"/>
    <col min="9479" max="9479" width="8" style="1983" customWidth="1"/>
    <col min="9480" max="9480" width="9.140625" style="1983"/>
    <col min="9481" max="9481" width="8.28515625" style="1983" customWidth="1"/>
    <col min="9482" max="9716" width="9.140625" style="1983"/>
    <col min="9717" max="9717" width="12" style="1983" customWidth="1"/>
    <col min="9718" max="9718" width="9.140625" style="1983"/>
    <col min="9719" max="9719" width="10.28515625" style="1983" customWidth="1"/>
    <col min="9720" max="9722" width="9.140625" style="1983"/>
    <col min="9723" max="9723" width="8.42578125" style="1983" customWidth="1"/>
    <col min="9724" max="9724" width="11.28515625" style="1983" customWidth="1"/>
    <col min="9725" max="9728" width="9.140625" style="1983"/>
    <col min="9729" max="9729" width="10.5703125" style="1983" customWidth="1"/>
    <col min="9730" max="9730" width="11.140625" style="1983" customWidth="1"/>
    <col min="9731" max="9734" width="9.140625" style="1983"/>
    <col min="9735" max="9735" width="8" style="1983" customWidth="1"/>
    <col min="9736" max="9736" width="9.140625" style="1983"/>
    <col min="9737" max="9737" width="8.28515625" style="1983" customWidth="1"/>
    <col min="9738" max="9972" width="9.140625" style="1983"/>
    <col min="9973" max="9973" width="12" style="1983" customWidth="1"/>
    <col min="9974" max="9974" width="9.140625" style="1983"/>
    <col min="9975" max="9975" width="10.28515625" style="1983" customWidth="1"/>
    <col min="9976" max="9978" width="9.140625" style="1983"/>
    <col min="9979" max="9979" width="8.42578125" style="1983" customWidth="1"/>
    <col min="9980" max="9980" width="11.28515625" style="1983" customWidth="1"/>
    <col min="9981" max="9984" width="9.140625" style="1983"/>
    <col min="9985" max="9985" width="10.5703125" style="1983" customWidth="1"/>
    <col min="9986" max="9986" width="11.140625" style="1983" customWidth="1"/>
    <col min="9987" max="9990" width="9.140625" style="1983"/>
    <col min="9991" max="9991" width="8" style="1983" customWidth="1"/>
    <col min="9992" max="9992" width="9.140625" style="1983"/>
    <col min="9993" max="9993" width="8.28515625" style="1983" customWidth="1"/>
    <col min="9994" max="10228" width="9.140625" style="1983"/>
    <col min="10229" max="10229" width="12" style="1983" customWidth="1"/>
    <col min="10230" max="10230" width="9.140625" style="1983"/>
    <col min="10231" max="10231" width="10.28515625" style="1983" customWidth="1"/>
    <col min="10232" max="10234" width="9.140625" style="1983"/>
    <col min="10235" max="10235" width="8.42578125" style="1983" customWidth="1"/>
    <col min="10236" max="10236" width="11.28515625" style="1983" customWidth="1"/>
    <col min="10237" max="10240" width="9.140625" style="1983"/>
    <col min="10241" max="10241" width="10.5703125" style="1983" customWidth="1"/>
    <col min="10242" max="10242" width="11.140625" style="1983" customWidth="1"/>
    <col min="10243" max="10246" width="9.140625" style="1983"/>
    <col min="10247" max="10247" width="8" style="1983" customWidth="1"/>
    <col min="10248" max="10248" width="9.140625" style="1983"/>
    <col min="10249" max="10249" width="8.28515625" style="1983" customWidth="1"/>
    <col min="10250" max="10484" width="9.140625" style="1983"/>
    <col min="10485" max="10485" width="12" style="1983" customWidth="1"/>
    <col min="10486" max="10486" width="9.140625" style="1983"/>
    <col min="10487" max="10487" width="10.28515625" style="1983" customWidth="1"/>
    <col min="10488" max="10490" width="9.140625" style="1983"/>
    <col min="10491" max="10491" width="8.42578125" style="1983" customWidth="1"/>
    <col min="10492" max="10492" width="11.28515625" style="1983" customWidth="1"/>
    <col min="10493" max="10496" width="9.140625" style="1983"/>
    <col min="10497" max="10497" width="10.5703125" style="1983" customWidth="1"/>
    <col min="10498" max="10498" width="11.140625" style="1983" customWidth="1"/>
    <col min="10499" max="10502" width="9.140625" style="1983"/>
    <col min="10503" max="10503" width="8" style="1983" customWidth="1"/>
    <col min="10504" max="10504" width="9.140625" style="1983"/>
    <col min="10505" max="10505" width="8.28515625" style="1983" customWidth="1"/>
    <col min="10506" max="10740" width="9.140625" style="1983"/>
    <col min="10741" max="10741" width="12" style="1983" customWidth="1"/>
    <col min="10742" max="10742" width="9.140625" style="1983"/>
    <col min="10743" max="10743" width="10.28515625" style="1983" customWidth="1"/>
    <col min="10744" max="10746" width="9.140625" style="1983"/>
    <col min="10747" max="10747" width="8.42578125" style="1983" customWidth="1"/>
    <col min="10748" max="10748" width="11.28515625" style="1983" customWidth="1"/>
    <col min="10749" max="10752" width="9.140625" style="1983"/>
    <col min="10753" max="10753" width="10.5703125" style="1983" customWidth="1"/>
    <col min="10754" max="10754" width="11.140625" style="1983" customWidth="1"/>
    <col min="10755" max="10758" width="9.140625" style="1983"/>
    <col min="10759" max="10759" width="8" style="1983" customWidth="1"/>
    <col min="10760" max="10760" width="9.140625" style="1983"/>
    <col min="10761" max="10761" width="8.28515625" style="1983" customWidth="1"/>
    <col min="10762" max="10996" width="9.140625" style="1983"/>
    <col min="10997" max="10997" width="12" style="1983" customWidth="1"/>
    <col min="10998" max="10998" width="9.140625" style="1983"/>
    <col min="10999" max="10999" width="10.28515625" style="1983" customWidth="1"/>
    <col min="11000" max="11002" width="9.140625" style="1983"/>
    <col min="11003" max="11003" width="8.42578125" style="1983" customWidth="1"/>
    <col min="11004" max="11004" width="11.28515625" style="1983" customWidth="1"/>
    <col min="11005" max="11008" width="9.140625" style="1983"/>
    <col min="11009" max="11009" width="10.5703125" style="1983" customWidth="1"/>
    <col min="11010" max="11010" width="11.140625" style="1983" customWidth="1"/>
    <col min="11011" max="11014" width="9.140625" style="1983"/>
    <col min="11015" max="11015" width="8" style="1983" customWidth="1"/>
    <col min="11016" max="11016" width="9.140625" style="1983"/>
    <col min="11017" max="11017" width="8.28515625" style="1983" customWidth="1"/>
    <col min="11018" max="11252" width="9.140625" style="1983"/>
    <col min="11253" max="11253" width="12" style="1983" customWidth="1"/>
    <col min="11254" max="11254" width="9.140625" style="1983"/>
    <col min="11255" max="11255" width="10.28515625" style="1983" customWidth="1"/>
    <col min="11256" max="11258" width="9.140625" style="1983"/>
    <col min="11259" max="11259" width="8.42578125" style="1983" customWidth="1"/>
    <col min="11260" max="11260" width="11.28515625" style="1983" customWidth="1"/>
    <col min="11261" max="11264" width="9.140625" style="1983"/>
    <col min="11265" max="11265" width="10.5703125" style="1983" customWidth="1"/>
    <col min="11266" max="11266" width="11.140625" style="1983" customWidth="1"/>
    <col min="11267" max="11270" width="9.140625" style="1983"/>
    <col min="11271" max="11271" width="8" style="1983" customWidth="1"/>
    <col min="11272" max="11272" width="9.140625" style="1983"/>
    <col min="11273" max="11273" width="8.28515625" style="1983" customWidth="1"/>
    <col min="11274" max="11508" width="9.140625" style="1983"/>
    <col min="11509" max="11509" width="12" style="1983" customWidth="1"/>
    <col min="11510" max="11510" width="9.140625" style="1983"/>
    <col min="11511" max="11511" width="10.28515625" style="1983" customWidth="1"/>
    <col min="11512" max="11514" width="9.140625" style="1983"/>
    <col min="11515" max="11515" width="8.42578125" style="1983" customWidth="1"/>
    <col min="11516" max="11516" width="11.28515625" style="1983" customWidth="1"/>
    <col min="11517" max="11520" width="9.140625" style="1983"/>
    <col min="11521" max="11521" width="10.5703125" style="1983" customWidth="1"/>
    <col min="11522" max="11522" width="11.140625" style="1983" customWidth="1"/>
    <col min="11523" max="11526" width="9.140625" style="1983"/>
    <col min="11527" max="11527" width="8" style="1983" customWidth="1"/>
    <col min="11528" max="11528" width="9.140625" style="1983"/>
    <col min="11529" max="11529" width="8.28515625" style="1983" customWidth="1"/>
    <col min="11530" max="11764" width="9.140625" style="1983"/>
    <col min="11765" max="11765" width="12" style="1983" customWidth="1"/>
    <col min="11766" max="11766" width="9.140625" style="1983"/>
    <col min="11767" max="11767" width="10.28515625" style="1983" customWidth="1"/>
    <col min="11768" max="11770" width="9.140625" style="1983"/>
    <col min="11771" max="11771" width="8.42578125" style="1983" customWidth="1"/>
    <col min="11772" max="11772" width="11.28515625" style="1983" customWidth="1"/>
    <col min="11773" max="11776" width="9.140625" style="1983"/>
    <col min="11777" max="11777" width="10.5703125" style="1983" customWidth="1"/>
    <col min="11778" max="11778" width="11.140625" style="1983" customWidth="1"/>
    <col min="11779" max="11782" width="9.140625" style="1983"/>
    <col min="11783" max="11783" width="8" style="1983" customWidth="1"/>
    <col min="11784" max="11784" width="9.140625" style="1983"/>
    <col min="11785" max="11785" width="8.28515625" style="1983" customWidth="1"/>
    <col min="11786" max="12020" width="9.140625" style="1983"/>
    <col min="12021" max="12021" width="12" style="1983" customWidth="1"/>
    <col min="12022" max="12022" width="9.140625" style="1983"/>
    <col min="12023" max="12023" width="10.28515625" style="1983" customWidth="1"/>
    <col min="12024" max="12026" width="9.140625" style="1983"/>
    <col min="12027" max="12027" width="8.42578125" style="1983" customWidth="1"/>
    <col min="12028" max="12028" width="11.28515625" style="1983" customWidth="1"/>
    <col min="12029" max="12032" width="9.140625" style="1983"/>
    <col min="12033" max="12033" width="10.5703125" style="1983" customWidth="1"/>
    <col min="12034" max="12034" width="11.140625" style="1983" customWidth="1"/>
    <col min="12035" max="12038" width="9.140625" style="1983"/>
    <col min="12039" max="12039" width="8" style="1983" customWidth="1"/>
    <col min="12040" max="12040" width="9.140625" style="1983"/>
    <col min="12041" max="12041" width="8.28515625" style="1983" customWidth="1"/>
    <col min="12042" max="12276" width="9.140625" style="1983"/>
    <col min="12277" max="12277" width="12" style="1983" customWidth="1"/>
    <col min="12278" max="12278" width="9.140625" style="1983"/>
    <col min="12279" max="12279" width="10.28515625" style="1983" customWidth="1"/>
    <col min="12280" max="12282" width="9.140625" style="1983"/>
    <col min="12283" max="12283" width="8.42578125" style="1983" customWidth="1"/>
    <col min="12284" max="12284" width="11.28515625" style="1983" customWidth="1"/>
    <col min="12285" max="12288" width="9.140625" style="1983"/>
    <col min="12289" max="12289" width="10.5703125" style="1983" customWidth="1"/>
    <col min="12290" max="12290" width="11.140625" style="1983" customWidth="1"/>
    <col min="12291" max="12294" width="9.140625" style="1983"/>
    <col min="12295" max="12295" width="8" style="1983" customWidth="1"/>
    <col min="12296" max="12296" width="9.140625" style="1983"/>
    <col min="12297" max="12297" width="8.28515625" style="1983" customWidth="1"/>
    <col min="12298" max="12532" width="9.140625" style="1983"/>
    <col min="12533" max="12533" width="12" style="1983" customWidth="1"/>
    <col min="12534" max="12534" width="9.140625" style="1983"/>
    <col min="12535" max="12535" width="10.28515625" style="1983" customWidth="1"/>
    <col min="12536" max="12538" width="9.140625" style="1983"/>
    <col min="12539" max="12539" width="8.42578125" style="1983" customWidth="1"/>
    <col min="12540" max="12540" width="11.28515625" style="1983" customWidth="1"/>
    <col min="12541" max="12544" width="9.140625" style="1983"/>
    <col min="12545" max="12545" width="10.5703125" style="1983" customWidth="1"/>
    <col min="12546" max="12546" width="11.140625" style="1983" customWidth="1"/>
    <col min="12547" max="12550" width="9.140625" style="1983"/>
    <col min="12551" max="12551" width="8" style="1983" customWidth="1"/>
    <col min="12552" max="12552" width="9.140625" style="1983"/>
    <col min="12553" max="12553" width="8.28515625" style="1983" customWidth="1"/>
    <col min="12554" max="12788" width="9.140625" style="1983"/>
    <col min="12789" max="12789" width="12" style="1983" customWidth="1"/>
    <col min="12790" max="12790" width="9.140625" style="1983"/>
    <col min="12791" max="12791" width="10.28515625" style="1983" customWidth="1"/>
    <col min="12792" max="12794" width="9.140625" style="1983"/>
    <col min="12795" max="12795" width="8.42578125" style="1983" customWidth="1"/>
    <col min="12796" max="12796" width="11.28515625" style="1983" customWidth="1"/>
    <col min="12797" max="12800" width="9.140625" style="1983"/>
    <col min="12801" max="12801" width="10.5703125" style="1983" customWidth="1"/>
    <col min="12802" max="12802" width="11.140625" style="1983" customWidth="1"/>
    <col min="12803" max="12806" width="9.140625" style="1983"/>
    <col min="12807" max="12807" width="8" style="1983" customWidth="1"/>
    <col min="12808" max="12808" width="9.140625" style="1983"/>
    <col min="12809" max="12809" width="8.28515625" style="1983" customWidth="1"/>
    <col min="12810" max="13044" width="9.140625" style="1983"/>
    <col min="13045" max="13045" width="12" style="1983" customWidth="1"/>
    <col min="13046" max="13046" width="9.140625" style="1983"/>
    <col min="13047" max="13047" width="10.28515625" style="1983" customWidth="1"/>
    <col min="13048" max="13050" width="9.140625" style="1983"/>
    <col min="13051" max="13051" width="8.42578125" style="1983" customWidth="1"/>
    <col min="13052" max="13052" width="11.28515625" style="1983" customWidth="1"/>
    <col min="13053" max="13056" width="9.140625" style="1983"/>
    <col min="13057" max="13057" width="10.5703125" style="1983" customWidth="1"/>
    <col min="13058" max="13058" width="11.140625" style="1983" customWidth="1"/>
    <col min="13059" max="13062" width="9.140625" style="1983"/>
    <col min="13063" max="13063" width="8" style="1983" customWidth="1"/>
    <col min="13064" max="13064" width="9.140625" style="1983"/>
    <col min="13065" max="13065" width="8.28515625" style="1983" customWidth="1"/>
    <col min="13066" max="13300" width="9.140625" style="1983"/>
    <col min="13301" max="13301" width="12" style="1983" customWidth="1"/>
    <col min="13302" max="13302" width="9.140625" style="1983"/>
    <col min="13303" max="13303" width="10.28515625" style="1983" customWidth="1"/>
    <col min="13304" max="13306" width="9.140625" style="1983"/>
    <col min="13307" max="13307" width="8.42578125" style="1983" customWidth="1"/>
    <col min="13308" max="13308" width="11.28515625" style="1983" customWidth="1"/>
    <col min="13309" max="13312" width="9.140625" style="1983"/>
    <col min="13313" max="13313" width="10.5703125" style="1983" customWidth="1"/>
    <col min="13314" max="13314" width="11.140625" style="1983" customWidth="1"/>
    <col min="13315" max="13318" width="9.140625" style="1983"/>
    <col min="13319" max="13319" width="8" style="1983" customWidth="1"/>
    <col min="13320" max="13320" width="9.140625" style="1983"/>
    <col min="13321" max="13321" width="8.28515625" style="1983" customWidth="1"/>
    <col min="13322" max="13556" width="9.140625" style="1983"/>
    <col min="13557" max="13557" width="12" style="1983" customWidth="1"/>
    <col min="13558" max="13558" width="9.140625" style="1983"/>
    <col min="13559" max="13559" width="10.28515625" style="1983" customWidth="1"/>
    <col min="13560" max="13562" width="9.140625" style="1983"/>
    <col min="13563" max="13563" width="8.42578125" style="1983" customWidth="1"/>
    <col min="13564" max="13564" width="11.28515625" style="1983" customWidth="1"/>
    <col min="13565" max="13568" width="9.140625" style="1983"/>
    <col min="13569" max="13569" width="10.5703125" style="1983" customWidth="1"/>
    <col min="13570" max="13570" width="11.140625" style="1983" customWidth="1"/>
    <col min="13571" max="13574" width="9.140625" style="1983"/>
    <col min="13575" max="13575" width="8" style="1983" customWidth="1"/>
    <col min="13576" max="13576" width="9.140625" style="1983"/>
    <col min="13577" max="13577" width="8.28515625" style="1983" customWidth="1"/>
    <col min="13578" max="13812" width="9.140625" style="1983"/>
    <col min="13813" max="13813" width="12" style="1983" customWidth="1"/>
    <col min="13814" max="13814" width="9.140625" style="1983"/>
    <col min="13815" max="13815" width="10.28515625" style="1983" customWidth="1"/>
    <col min="13816" max="13818" width="9.140625" style="1983"/>
    <col min="13819" max="13819" width="8.42578125" style="1983" customWidth="1"/>
    <col min="13820" max="13820" width="11.28515625" style="1983" customWidth="1"/>
    <col min="13821" max="13824" width="9.140625" style="1983"/>
    <col min="13825" max="13825" width="10.5703125" style="1983" customWidth="1"/>
    <col min="13826" max="13826" width="11.140625" style="1983" customWidth="1"/>
    <col min="13827" max="13830" width="9.140625" style="1983"/>
    <col min="13831" max="13831" width="8" style="1983" customWidth="1"/>
    <col min="13832" max="13832" width="9.140625" style="1983"/>
    <col min="13833" max="13833" width="8.28515625" style="1983" customWidth="1"/>
    <col min="13834" max="14068" width="9.140625" style="1983"/>
    <col min="14069" max="14069" width="12" style="1983" customWidth="1"/>
    <col min="14070" max="14070" width="9.140625" style="1983"/>
    <col min="14071" max="14071" width="10.28515625" style="1983" customWidth="1"/>
    <col min="14072" max="14074" width="9.140625" style="1983"/>
    <col min="14075" max="14075" width="8.42578125" style="1983" customWidth="1"/>
    <col min="14076" max="14076" width="11.28515625" style="1983" customWidth="1"/>
    <col min="14077" max="14080" width="9.140625" style="1983"/>
    <col min="14081" max="14081" width="10.5703125" style="1983" customWidth="1"/>
    <col min="14082" max="14082" width="11.140625" style="1983" customWidth="1"/>
    <col min="14083" max="14086" width="9.140625" style="1983"/>
    <col min="14087" max="14087" width="8" style="1983" customWidth="1"/>
    <col min="14088" max="14088" width="9.140625" style="1983"/>
    <col min="14089" max="14089" width="8.28515625" style="1983" customWidth="1"/>
    <col min="14090" max="14324" width="9.140625" style="1983"/>
    <col min="14325" max="14325" width="12" style="1983" customWidth="1"/>
    <col min="14326" max="14326" width="9.140625" style="1983"/>
    <col min="14327" max="14327" width="10.28515625" style="1983" customWidth="1"/>
    <col min="14328" max="14330" width="9.140625" style="1983"/>
    <col min="14331" max="14331" width="8.42578125" style="1983" customWidth="1"/>
    <col min="14332" max="14332" width="11.28515625" style="1983" customWidth="1"/>
    <col min="14333" max="14336" width="9.140625" style="1983"/>
    <col min="14337" max="14337" width="10.5703125" style="1983" customWidth="1"/>
    <col min="14338" max="14338" width="11.140625" style="1983" customWidth="1"/>
    <col min="14339" max="14342" width="9.140625" style="1983"/>
    <col min="14343" max="14343" width="8" style="1983" customWidth="1"/>
    <col min="14344" max="14344" width="9.140625" style="1983"/>
    <col min="14345" max="14345" width="8.28515625" style="1983" customWidth="1"/>
    <col min="14346" max="14580" width="9.140625" style="1983"/>
    <col min="14581" max="14581" width="12" style="1983" customWidth="1"/>
    <col min="14582" max="14582" width="9.140625" style="1983"/>
    <col min="14583" max="14583" width="10.28515625" style="1983" customWidth="1"/>
    <col min="14584" max="14586" width="9.140625" style="1983"/>
    <col min="14587" max="14587" width="8.42578125" style="1983" customWidth="1"/>
    <col min="14588" max="14588" width="11.28515625" style="1983" customWidth="1"/>
    <col min="14589" max="14592" width="9.140625" style="1983"/>
    <col min="14593" max="14593" width="10.5703125" style="1983" customWidth="1"/>
    <col min="14594" max="14594" width="11.140625" style="1983" customWidth="1"/>
    <col min="14595" max="14598" width="9.140625" style="1983"/>
    <col min="14599" max="14599" width="8" style="1983" customWidth="1"/>
    <col min="14600" max="14600" width="9.140625" style="1983"/>
    <col min="14601" max="14601" width="8.28515625" style="1983" customWidth="1"/>
    <col min="14602" max="14836" width="9.140625" style="1983"/>
    <col min="14837" max="14837" width="12" style="1983" customWidth="1"/>
    <col min="14838" max="14838" width="9.140625" style="1983"/>
    <col min="14839" max="14839" width="10.28515625" style="1983" customWidth="1"/>
    <col min="14840" max="14842" width="9.140625" style="1983"/>
    <col min="14843" max="14843" width="8.42578125" style="1983" customWidth="1"/>
    <col min="14844" max="14844" width="11.28515625" style="1983" customWidth="1"/>
    <col min="14845" max="14848" width="9.140625" style="1983"/>
    <col min="14849" max="14849" width="10.5703125" style="1983" customWidth="1"/>
    <col min="14850" max="14850" width="11.140625" style="1983" customWidth="1"/>
    <col min="14851" max="14854" width="9.140625" style="1983"/>
    <col min="14855" max="14855" width="8" style="1983" customWidth="1"/>
    <col min="14856" max="14856" width="9.140625" style="1983"/>
    <col min="14857" max="14857" width="8.28515625" style="1983" customWidth="1"/>
    <col min="14858" max="15092" width="9.140625" style="1983"/>
    <col min="15093" max="15093" width="12" style="1983" customWidth="1"/>
    <col min="15094" max="15094" width="9.140625" style="1983"/>
    <col min="15095" max="15095" width="10.28515625" style="1983" customWidth="1"/>
    <col min="15096" max="15098" width="9.140625" style="1983"/>
    <col min="15099" max="15099" width="8.42578125" style="1983" customWidth="1"/>
    <col min="15100" max="15100" width="11.28515625" style="1983" customWidth="1"/>
    <col min="15101" max="15104" width="9.140625" style="1983"/>
    <col min="15105" max="15105" width="10.5703125" style="1983" customWidth="1"/>
    <col min="15106" max="15106" width="11.140625" style="1983" customWidth="1"/>
    <col min="15107" max="15110" width="9.140625" style="1983"/>
    <col min="15111" max="15111" width="8" style="1983" customWidth="1"/>
    <col min="15112" max="15112" width="9.140625" style="1983"/>
    <col min="15113" max="15113" width="8.28515625" style="1983" customWidth="1"/>
    <col min="15114" max="15348" width="9.140625" style="1983"/>
    <col min="15349" max="15349" width="12" style="1983" customWidth="1"/>
    <col min="15350" max="15350" width="9.140625" style="1983"/>
    <col min="15351" max="15351" width="10.28515625" style="1983" customWidth="1"/>
    <col min="15352" max="15354" width="9.140625" style="1983"/>
    <col min="15355" max="15355" width="8.42578125" style="1983" customWidth="1"/>
    <col min="15356" max="15356" width="11.28515625" style="1983" customWidth="1"/>
    <col min="15357" max="15360" width="9.140625" style="1983"/>
    <col min="15361" max="15361" width="10.5703125" style="1983" customWidth="1"/>
    <col min="15362" max="15362" width="11.140625" style="1983" customWidth="1"/>
    <col min="15363" max="15366" width="9.140625" style="1983"/>
    <col min="15367" max="15367" width="8" style="1983" customWidth="1"/>
    <col min="15368" max="15368" width="9.140625" style="1983"/>
    <col min="15369" max="15369" width="8.28515625" style="1983" customWidth="1"/>
    <col min="15370" max="15604" width="9.140625" style="1983"/>
    <col min="15605" max="15605" width="12" style="1983" customWidth="1"/>
    <col min="15606" max="15606" width="9.140625" style="1983"/>
    <col min="15607" max="15607" width="10.28515625" style="1983" customWidth="1"/>
    <col min="15608" max="15610" width="9.140625" style="1983"/>
    <col min="15611" max="15611" width="8.42578125" style="1983" customWidth="1"/>
    <col min="15612" max="15612" width="11.28515625" style="1983" customWidth="1"/>
    <col min="15613" max="15616" width="9.140625" style="1983"/>
    <col min="15617" max="15617" width="10.5703125" style="1983" customWidth="1"/>
    <col min="15618" max="15618" width="11.140625" style="1983" customWidth="1"/>
    <col min="15619" max="15622" width="9.140625" style="1983"/>
    <col min="15623" max="15623" width="8" style="1983" customWidth="1"/>
    <col min="15624" max="15624" width="9.140625" style="1983"/>
    <col min="15625" max="15625" width="8.28515625" style="1983" customWidth="1"/>
    <col min="15626" max="15860" width="9.140625" style="1983"/>
    <col min="15861" max="15861" width="12" style="1983" customWidth="1"/>
    <col min="15862" max="15862" width="9.140625" style="1983"/>
    <col min="15863" max="15863" width="10.28515625" style="1983" customWidth="1"/>
    <col min="15864" max="15866" width="9.140625" style="1983"/>
    <col min="15867" max="15867" width="8.42578125" style="1983" customWidth="1"/>
    <col min="15868" max="15868" width="11.28515625" style="1983" customWidth="1"/>
    <col min="15869" max="15872" width="9.140625" style="1983"/>
    <col min="15873" max="15873" width="10.5703125" style="1983" customWidth="1"/>
    <col min="15874" max="15874" width="11.140625" style="1983" customWidth="1"/>
    <col min="15875" max="15878" width="9.140625" style="1983"/>
    <col min="15879" max="15879" width="8" style="1983" customWidth="1"/>
    <col min="15880" max="15880" width="9.140625" style="1983"/>
    <col min="15881" max="15881" width="8.28515625" style="1983" customWidth="1"/>
    <col min="15882" max="16116" width="9.140625" style="1983"/>
    <col min="16117" max="16117" width="12" style="1983" customWidth="1"/>
    <col min="16118" max="16118" width="9.140625" style="1983"/>
    <col min="16119" max="16119" width="10.28515625" style="1983" customWidth="1"/>
    <col min="16120" max="16122" width="9.140625" style="1983"/>
    <col min="16123" max="16123" width="8.42578125" style="1983" customWidth="1"/>
    <col min="16124" max="16124" width="11.28515625" style="1983" customWidth="1"/>
    <col min="16125" max="16128" width="9.140625" style="1983"/>
    <col min="16129" max="16129" width="10.5703125" style="1983" customWidth="1"/>
    <col min="16130" max="16130" width="11.140625" style="1983" customWidth="1"/>
    <col min="16131" max="16134" width="9.140625" style="1983"/>
    <col min="16135" max="16135" width="8" style="1983" customWidth="1"/>
    <col min="16136" max="16136" width="9.140625" style="1983"/>
    <col min="16137" max="16137" width="8.28515625" style="1983" customWidth="1"/>
    <col min="16138" max="16384" width="9.140625" style="1983"/>
  </cols>
  <sheetData>
    <row r="1" spans="1:15" x14ac:dyDescent="0.25">
      <c r="A1" s="1982" t="s">
        <v>1321</v>
      </c>
      <c r="B1" s="1982"/>
      <c r="C1" s="1982"/>
      <c r="D1" s="1982"/>
      <c r="E1" s="1982"/>
      <c r="F1" s="1982"/>
      <c r="G1" s="1982"/>
      <c r="H1" s="1982"/>
    </row>
    <row r="2" spans="1:15" x14ac:dyDescent="0.25">
      <c r="O2" s="1991"/>
    </row>
    <row r="3" spans="1:15" s="3183" customFormat="1" ht="30" customHeight="1" x14ac:dyDescent="0.25">
      <c r="A3" s="2063"/>
      <c r="B3" s="3781" t="s">
        <v>1283</v>
      </c>
      <c r="C3" s="3781"/>
      <c r="D3" s="3781" t="s">
        <v>1316</v>
      </c>
      <c r="E3" s="3781"/>
      <c r="F3" s="3781" t="s">
        <v>796</v>
      </c>
      <c r="G3" s="3781"/>
      <c r="H3" s="2094" t="s">
        <v>336</v>
      </c>
      <c r="O3" s="3191"/>
    </row>
    <row r="4" spans="1:15" x14ac:dyDescent="0.25">
      <c r="B4" s="2064" t="s">
        <v>151</v>
      </c>
      <c r="C4" s="2065" t="s">
        <v>1288</v>
      </c>
      <c r="D4" s="2064" t="s">
        <v>151</v>
      </c>
      <c r="E4" s="2065" t="s">
        <v>1288</v>
      </c>
      <c r="F4" s="2064" t="s">
        <v>151</v>
      </c>
      <c r="G4" s="2065" t="s">
        <v>1288</v>
      </c>
      <c r="H4" s="2065" t="s">
        <v>151</v>
      </c>
      <c r="O4" s="1991"/>
    </row>
    <row r="5" spans="1:15" x14ac:dyDescent="0.25">
      <c r="A5" s="2063" t="s">
        <v>305</v>
      </c>
      <c r="B5" s="2032">
        <v>3615068</v>
      </c>
      <c r="C5" s="2059">
        <v>0.13305982783670395</v>
      </c>
      <c r="D5" s="2032">
        <v>1596066</v>
      </c>
      <c r="E5" s="2059">
        <v>5.8746410074725218E-2</v>
      </c>
      <c r="F5" s="2032">
        <v>6312146</v>
      </c>
      <c r="G5" s="2059">
        <v>0.23233119267469921</v>
      </c>
      <c r="H5" s="2032">
        <v>27168741</v>
      </c>
      <c r="J5" s="2066"/>
      <c r="O5" s="1991"/>
    </row>
    <row r="6" spans="1:15" x14ac:dyDescent="0.25">
      <c r="A6" s="2067" t="s">
        <v>306</v>
      </c>
      <c r="B6" s="2037">
        <v>151731</v>
      </c>
      <c r="C6" s="2056">
        <v>0.13194986755531282</v>
      </c>
      <c r="D6" s="2037">
        <v>58703</v>
      </c>
      <c r="E6" s="2056">
        <v>5.1049904601561509E-2</v>
      </c>
      <c r="F6" s="2037">
        <v>263809</v>
      </c>
      <c r="G6" s="2056">
        <v>0.22941628678318551</v>
      </c>
      <c r="H6" s="2037">
        <v>1149914</v>
      </c>
      <c r="J6" s="2066"/>
      <c r="O6" s="1991"/>
    </row>
    <row r="7" spans="1:15" x14ac:dyDescent="0.25">
      <c r="A7" s="2068" t="s">
        <v>325</v>
      </c>
      <c r="B7" s="2032">
        <v>412169</v>
      </c>
      <c r="C7" s="2059">
        <v>0.120546224852874</v>
      </c>
      <c r="D7" s="2032">
        <v>175061</v>
      </c>
      <c r="E7" s="2059">
        <v>5.1199732801275627E-2</v>
      </c>
      <c r="F7" s="2032">
        <v>746612</v>
      </c>
      <c r="G7" s="2059">
        <v>0.21836008537724563</v>
      </c>
      <c r="H7" s="2032">
        <v>3419178</v>
      </c>
      <c r="J7" s="2066"/>
      <c r="O7" s="1991"/>
    </row>
    <row r="8" spans="1:15" x14ac:dyDescent="0.25">
      <c r="A8" s="2067" t="s">
        <v>326</v>
      </c>
      <c r="B8" s="2037">
        <v>364355</v>
      </c>
      <c r="C8" s="2003">
        <v>0.1420149594053656</v>
      </c>
      <c r="D8" s="2037">
        <v>148468</v>
      </c>
      <c r="E8" s="2003">
        <v>5.7868499109373597E-2</v>
      </c>
      <c r="F8" s="2037">
        <v>579285</v>
      </c>
      <c r="G8" s="2003">
        <v>0.22578840899435221</v>
      </c>
      <c r="H8" s="2037">
        <v>2565610</v>
      </c>
      <c r="J8" s="2066"/>
      <c r="O8" s="1991"/>
    </row>
    <row r="9" spans="1:15" x14ac:dyDescent="0.25">
      <c r="A9" s="2068" t="s">
        <v>327</v>
      </c>
      <c r="B9" s="2032">
        <v>325184</v>
      </c>
      <c r="C9" s="2059">
        <v>0.15041402897231451</v>
      </c>
      <c r="D9" s="2032">
        <v>114604</v>
      </c>
      <c r="E9" s="2059">
        <v>5.3010140032545054E-2</v>
      </c>
      <c r="F9" s="2032">
        <v>569997</v>
      </c>
      <c r="G9" s="2059">
        <v>0.26365240993447508</v>
      </c>
      <c r="H9" s="2032">
        <v>2161926</v>
      </c>
      <c r="J9" s="2066"/>
      <c r="O9" s="1991"/>
    </row>
    <row r="10" spans="1:15" x14ac:dyDescent="0.25">
      <c r="A10" s="2067" t="s">
        <v>328</v>
      </c>
      <c r="B10" s="2037">
        <v>424102</v>
      </c>
      <c r="C10" s="2056">
        <v>0.15492106770468042</v>
      </c>
      <c r="D10" s="2037">
        <v>144400</v>
      </c>
      <c r="E10" s="2056">
        <v>5.2748164772992941E-2</v>
      </c>
      <c r="F10" s="2037">
        <v>707813</v>
      </c>
      <c r="G10" s="2056">
        <v>0.25855842626361808</v>
      </c>
      <c r="H10" s="2037">
        <v>2737536</v>
      </c>
      <c r="J10" s="2066"/>
      <c r="O10" s="1991"/>
    </row>
    <row r="11" spans="1:15" x14ac:dyDescent="0.25">
      <c r="A11" s="2069" t="s">
        <v>329</v>
      </c>
      <c r="B11" s="2032">
        <v>373011</v>
      </c>
      <c r="C11" s="2059">
        <v>0.13335437863160993</v>
      </c>
      <c r="D11" s="2032">
        <v>158767</v>
      </c>
      <c r="E11" s="2059">
        <v>5.6760456480384795E-2</v>
      </c>
      <c r="F11" s="2032">
        <v>705156</v>
      </c>
      <c r="G11" s="2059">
        <v>0.2520988394936115</v>
      </c>
      <c r="H11" s="2032">
        <v>2797141</v>
      </c>
      <c r="J11" s="2066"/>
      <c r="O11" s="1991"/>
    </row>
    <row r="12" spans="1:15" x14ac:dyDescent="0.25">
      <c r="A12" s="2067" t="s">
        <v>330</v>
      </c>
      <c r="B12" s="2037">
        <v>565313</v>
      </c>
      <c r="C12" s="2003">
        <v>0.10644558078352163</v>
      </c>
      <c r="D12" s="2037">
        <v>401190</v>
      </c>
      <c r="E12" s="2003">
        <v>7.5542049368298697E-2</v>
      </c>
      <c r="F12" s="2037">
        <v>963477</v>
      </c>
      <c r="G12" s="2003">
        <v>0.18141784964535587</v>
      </c>
      <c r="H12" s="2037">
        <v>5310817</v>
      </c>
      <c r="J12" s="2066"/>
      <c r="O12" s="1991"/>
    </row>
    <row r="13" spans="1:15" x14ac:dyDescent="0.25">
      <c r="A13" s="2068" t="s">
        <v>331</v>
      </c>
      <c r="B13" s="2032">
        <v>584357</v>
      </c>
      <c r="C13" s="2059">
        <v>0.13775396425394043</v>
      </c>
      <c r="D13" s="2032">
        <v>250569</v>
      </c>
      <c r="E13" s="2059">
        <v>5.9068126280930326E-2</v>
      </c>
      <c r="F13" s="2032">
        <v>1074053</v>
      </c>
      <c r="G13" s="2059">
        <v>0.25319292584642178</v>
      </c>
      <c r="H13" s="2032">
        <v>4242034</v>
      </c>
      <c r="J13" s="2066"/>
      <c r="O13" s="1991"/>
    </row>
    <row r="14" spans="1:15" x14ac:dyDescent="0.25">
      <c r="A14" s="2067" t="s">
        <v>480</v>
      </c>
      <c r="B14" s="2037">
        <v>414846</v>
      </c>
      <c r="C14" s="2056">
        <v>0.1489794709085914</v>
      </c>
      <c r="D14" s="2037">
        <v>144304</v>
      </c>
      <c r="E14" s="2056">
        <v>5.1822443918932266E-2</v>
      </c>
      <c r="F14" s="2037">
        <v>701944</v>
      </c>
      <c r="G14" s="2056">
        <v>0.25208208763603912</v>
      </c>
      <c r="H14" s="2037">
        <v>2784585</v>
      </c>
      <c r="J14" s="2066"/>
    </row>
    <row r="15" spans="1:15" x14ac:dyDescent="0.25">
      <c r="A15" s="2070" t="s">
        <v>315</v>
      </c>
      <c r="B15" s="2032">
        <v>101361</v>
      </c>
      <c r="C15" s="2059">
        <v>0.1377035951206457</v>
      </c>
      <c r="D15" s="2032">
        <v>36057</v>
      </c>
      <c r="E15" s="2059">
        <v>4.8985098107409378E-2</v>
      </c>
      <c r="F15" s="2032">
        <v>187807</v>
      </c>
      <c r="G15" s="2059">
        <v>0.25514447458907374</v>
      </c>
      <c r="H15" s="2032">
        <v>736081</v>
      </c>
      <c r="J15" s="2066"/>
      <c r="O15" s="1991"/>
    </row>
    <row r="16" spans="1:15" x14ac:dyDescent="0.25">
      <c r="A16" s="2071" t="s">
        <v>316</v>
      </c>
      <c r="B16" s="2037">
        <v>376170</v>
      </c>
      <c r="C16" s="2003">
        <v>0.14241235944081465</v>
      </c>
      <c r="D16" s="2037">
        <v>141022</v>
      </c>
      <c r="E16" s="2003">
        <v>5.338882886211703E-2</v>
      </c>
      <c r="F16" s="2037">
        <v>618445</v>
      </c>
      <c r="G16" s="2003">
        <v>0.23413406607218709</v>
      </c>
      <c r="H16" s="2037">
        <v>2641414</v>
      </c>
      <c r="J16" s="2066"/>
    </row>
    <row r="17" spans="1:11" x14ac:dyDescent="0.25">
      <c r="A17" s="2070" t="s">
        <v>317</v>
      </c>
      <c r="B17" s="2032">
        <v>179310</v>
      </c>
      <c r="C17" s="2059">
        <v>0.12829869533299276</v>
      </c>
      <c r="D17" s="2032">
        <v>62718</v>
      </c>
      <c r="E17" s="2059">
        <v>4.487556507665294E-2</v>
      </c>
      <c r="F17" s="2032">
        <v>342868</v>
      </c>
      <c r="G17" s="2059">
        <v>0.24532662468034441</v>
      </c>
      <c r="H17" s="2032">
        <v>1397598</v>
      </c>
      <c r="J17" s="2066"/>
    </row>
    <row r="18" spans="1:11" x14ac:dyDescent="0.25">
      <c r="A18" s="2072" t="s">
        <v>318</v>
      </c>
      <c r="B18" s="2073">
        <v>4271909</v>
      </c>
      <c r="C18" s="2074">
        <v>0.13373188077548862</v>
      </c>
      <c r="D18" s="2073">
        <v>1835863</v>
      </c>
      <c r="E18" s="2074">
        <v>5.7471592170182204E-2</v>
      </c>
      <c r="F18" s="2073">
        <v>7461266</v>
      </c>
      <c r="G18" s="2074">
        <v>0.23357452959466293</v>
      </c>
      <c r="H18" s="2075">
        <v>31943834</v>
      </c>
      <c r="J18" s="2066"/>
    </row>
    <row r="19" spans="1:11" x14ac:dyDescent="0.25">
      <c r="A19" s="2076"/>
      <c r="B19" s="1991"/>
    </row>
    <row r="20" spans="1:11" s="2011" customFormat="1" ht="15" customHeight="1" x14ac:dyDescent="0.2">
      <c r="A20" s="65" t="s">
        <v>1313</v>
      </c>
      <c r="B20" s="2077"/>
      <c r="C20" s="2077"/>
      <c r="D20" s="2077"/>
      <c r="E20" s="2077"/>
      <c r="F20" s="2077"/>
      <c r="G20" s="2012"/>
      <c r="H20" s="2012"/>
      <c r="I20" s="2012"/>
      <c r="J20" s="2012"/>
      <c r="K20" s="2012"/>
    </row>
    <row r="21" spans="1:11" x14ac:dyDescent="0.25">
      <c r="A21" s="1983"/>
      <c r="B21" s="3785"/>
      <c r="C21" s="3785"/>
      <c r="D21" s="3785"/>
      <c r="E21" s="3785"/>
      <c r="F21" s="3785"/>
      <c r="G21" s="3785"/>
      <c r="H21" s="3785"/>
      <c r="I21" s="3785"/>
      <c r="J21" s="3785"/>
      <c r="K21" s="3785"/>
    </row>
    <row r="22" spans="1:11" s="23" customFormat="1" x14ac:dyDescent="0.25">
      <c r="A22" s="199" t="s">
        <v>135</v>
      </c>
      <c r="B22" s="3784"/>
      <c r="C22" s="3784"/>
      <c r="D22" s="3784"/>
      <c r="E22" s="3784"/>
      <c r="F22" s="2078"/>
      <c r="G22" s="3784"/>
      <c r="H22" s="3784"/>
      <c r="I22" s="3784"/>
      <c r="J22" s="3784"/>
      <c r="K22" s="2078"/>
    </row>
    <row r="23" spans="1:11" x14ac:dyDescent="0.25">
      <c r="A23" s="1983"/>
      <c r="B23" s="2079"/>
      <c r="C23" s="2080"/>
      <c r="D23" s="2079"/>
      <c r="E23" s="2080"/>
      <c r="F23" s="2080"/>
      <c r="G23" s="2079"/>
      <c r="H23" s="2080"/>
      <c r="I23" s="2079"/>
      <c r="J23" s="2080"/>
      <c r="K23" s="2080"/>
    </row>
    <row r="24" spans="1:11" x14ac:dyDescent="0.25">
      <c r="A24" s="2081"/>
      <c r="B24" s="2082"/>
      <c r="C24" s="2083"/>
      <c r="D24" s="2082"/>
      <c r="E24" s="2083"/>
      <c r="F24" s="2082"/>
      <c r="G24" s="2084"/>
      <c r="H24" s="2085"/>
      <c r="I24" s="2082"/>
      <c r="J24" s="2083"/>
      <c r="K24" s="2082"/>
    </row>
    <row r="25" spans="1:11" x14ac:dyDescent="0.25">
      <c r="A25" s="2086"/>
      <c r="B25" s="2082"/>
      <c r="C25" s="2083"/>
      <c r="D25" s="2082"/>
      <c r="E25" s="2083"/>
      <c r="F25" s="2082"/>
      <c r="G25" s="2082"/>
      <c r="H25" s="2085"/>
      <c r="I25" s="2082"/>
      <c r="J25" s="2083"/>
      <c r="K25" s="2082"/>
    </row>
    <row r="26" spans="1:11" x14ac:dyDescent="0.25">
      <c r="A26" s="2086"/>
      <c r="B26" s="2082"/>
      <c r="C26" s="2083"/>
      <c r="D26" s="2082"/>
      <c r="E26" s="2083"/>
      <c r="F26" s="2082"/>
      <c r="G26" s="2082"/>
      <c r="H26" s="2085"/>
      <c r="I26" s="2082"/>
      <c r="J26" s="2083"/>
      <c r="K26" s="2082"/>
    </row>
    <row r="27" spans="1:11" x14ac:dyDescent="0.25">
      <c r="A27" s="2086"/>
      <c r="B27" s="2082"/>
      <c r="C27" s="2083"/>
      <c r="D27" s="2082"/>
      <c r="E27" s="2083"/>
      <c r="F27" s="2082"/>
      <c r="G27" s="2082"/>
      <c r="H27" s="2085"/>
      <c r="I27" s="2082"/>
      <c r="J27" s="2083"/>
      <c r="K27" s="2082"/>
    </row>
    <row r="28" spans="1:11" x14ac:dyDescent="0.25">
      <c r="A28" s="2086"/>
      <c r="B28" s="2082"/>
      <c r="C28" s="2083"/>
      <c r="D28" s="2082"/>
      <c r="E28" s="2083"/>
      <c r="F28" s="2082"/>
      <c r="G28" s="2082"/>
      <c r="H28" s="2085"/>
      <c r="I28" s="2082"/>
      <c r="J28" s="2083"/>
      <c r="K28" s="2082"/>
    </row>
    <row r="29" spans="1:11" x14ac:dyDescent="0.25">
      <c r="A29" s="2086"/>
      <c r="B29" s="2082"/>
      <c r="C29" s="2083"/>
      <c r="D29" s="2082"/>
      <c r="E29" s="2083"/>
      <c r="F29" s="2082"/>
      <c r="G29" s="2082"/>
      <c r="H29" s="2085"/>
      <c r="I29" s="2082"/>
      <c r="J29" s="2083"/>
      <c r="K29" s="2082"/>
    </row>
    <row r="30" spans="1:11" x14ac:dyDescent="0.25">
      <c r="A30" s="2087"/>
      <c r="B30" s="2082"/>
      <c r="C30" s="2083"/>
      <c r="D30" s="2082"/>
      <c r="E30" s="2083"/>
      <c r="F30" s="2082"/>
      <c r="G30" s="2082"/>
      <c r="H30" s="2085"/>
      <c r="I30" s="2082"/>
      <c r="J30" s="2083"/>
      <c r="K30" s="2082"/>
    </row>
    <row r="31" spans="1:11" x14ac:dyDescent="0.25">
      <c r="A31" s="2086"/>
      <c r="B31" s="2082"/>
      <c r="C31" s="2083"/>
      <c r="D31" s="2082"/>
      <c r="E31" s="2083"/>
      <c r="F31" s="2082"/>
      <c r="G31" s="2082"/>
      <c r="H31" s="2085"/>
      <c r="I31" s="2082"/>
      <c r="J31" s="2083"/>
      <c r="K31" s="2082"/>
    </row>
    <row r="32" spans="1:11" x14ac:dyDescent="0.25">
      <c r="A32" s="2086"/>
      <c r="B32" s="2082"/>
      <c r="C32" s="2083"/>
      <c r="D32" s="2082"/>
      <c r="E32" s="2083"/>
      <c r="F32" s="2082"/>
      <c r="G32" s="2082"/>
      <c r="H32" s="2085"/>
      <c r="I32" s="2082"/>
      <c r="J32" s="2083"/>
      <c r="K32" s="2082"/>
    </row>
    <row r="33" spans="1:11" x14ac:dyDescent="0.25">
      <c r="A33" s="2086"/>
      <c r="B33" s="2082"/>
      <c r="C33" s="2083"/>
      <c r="D33" s="2082"/>
      <c r="E33" s="2083"/>
      <c r="F33" s="2082"/>
      <c r="G33" s="2082"/>
      <c r="H33" s="2085"/>
      <c r="I33" s="2082"/>
      <c r="J33" s="2083"/>
      <c r="K33" s="2082"/>
    </row>
    <row r="34" spans="1:11" x14ac:dyDescent="0.25">
      <c r="A34" s="2088"/>
      <c r="B34" s="2082"/>
      <c r="C34" s="2083"/>
      <c r="D34" s="2082"/>
      <c r="E34" s="2083"/>
      <c r="F34" s="2082"/>
      <c r="G34" s="2082"/>
      <c r="H34" s="2085"/>
      <c r="I34" s="2082"/>
      <c r="J34" s="2083"/>
      <c r="K34" s="2082"/>
    </row>
    <row r="35" spans="1:11" x14ac:dyDescent="0.25">
      <c r="A35" s="2088"/>
      <c r="B35" s="2082"/>
      <c r="C35" s="2083"/>
      <c r="D35" s="2082"/>
      <c r="E35" s="2083"/>
      <c r="F35" s="2082"/>
      <c r="G35" s="2082"/>
      <c r="H35" s="2085"/>
      <c r="I35" s="2082"/>
      <c r="J35" s="2083"/>
      <c r="K35" s="2082"/>
    </row>
    <row r="36" spans="1:11" x14ac:dyDescent="0.25">
      <c r="A36" s="2088"/>
      <c r="B36" s="2082"/>
      <c r="C36" s="2083"/>
      <c r="D36" s="2082"/>
      <c r="E36" s="2083"/>
      <c r="F36" s="2082"/>
      <c r="G36" s="2082"/>
      <c r="H36" s="2085"/>
      <c r="I36" s="2082"/>
      <c r="J36" s="2083"/>
      <c r="K36" s="2082"/>
    </row>
    <row r="37" spans="1:11" x14ac:dyDescent="0.25">
      <c r="A37" s="2072"/>
      <c r="B37" s="1991"/>
      <c r="C37" s="2003"/>
      <c r="D37" s="1991"/>
      <c r="E37" s="2003"/>
      <c r="F37" s="2089"/>
      <c r="G37" s="2090"/>
      <c r="H37" s="2091"/>
      <c r="I37" s="1991"/>
      <c r="J37" s="2003"/>
      <c r="K37" s="2089"/>
    </row>
    <row r="40" spans="1:11" x14ac:dyDescent="0.25">
      <c r="C40" s="1991"/>
      <c r="D40" s="1991"/>
      <c r="E40" s="1991"/>
    </row>
    <row r="41" spans="1:11" x14ac:dyDescent="0.25">
      <c r="C41" s="1991"/>
      <c r="D41" s="1991"/>
      <c r="E41" s="1991"/>
    </row>
    <row r="42" spans="1:11" x14ac:dyDescent="0.25">
      <c r="C42" s="1991"/>
      <c r="D42" s="1991"/>
      <c r="E42" s="1991"/>
    </row>
    <row r="43" spans="1:11" x14ac:dyDescent="0.25">
      <c r="C43" s="1991"/>
      <c r="D43" s="1991"/>
      <c r="E43" s="1991"/>
    </row>
    <row r="44" spans="1:11" x14ac:dyDescent="0.25">
      <c r="C44" s="1991"/>
      <c r="D44" s="1991"/>
      <c r="E44" s="1991"/>
    </row>
    <row r="45" spans="1:11" x14ac:dyDescent="0.25">
      <c r="C45" s="1991"/>
      <c r="D45" s="1991"/>
      <c r="E45" s="1991"/>
    </row>
    <row r="46" spans="1:11" x14ac:dyDescent="0.25">
      <c r="C46" s="1991"/>
      <c r="D46" s="1991"/>
      <c r="E46" s="1991"/>
    </row>
    <row r="47" spans="1:11" x14ac:dyDescent="0.25">
      <c r="C47" s="1991"/>
      <c r="D47" s="1991"/>
      <c r="E47" s="1991"/>
    </row>
    <row r="48" spans="1:11" x14ac:dyDescent="0.25">
      <c r="C48" s="1991"/>
      <c r="D48" s="1991"/>
      <c r="E48" s="1991"/>
    </row>
    <row r="49" spans="3:5" x14ac:dyDescent="0.25">
      <c r="C49" s="1991"/>
      <c r="D49" s="1991"/>
      <c r="E49" s="1991"/>
    </row>
    <row r="50" spans="3:5" x14ac:dyDescent="0.25">
      <c r="C50" s="1991"/>
      <c r="D50" s="1991"/>
      <c r="E50" s="1991"/>
    </row>
    <row r="51" spans="3:5" x14ac:dyDescent="0.25">
      <c r="C51" s="1991"/>
      <c r="D51" s="1991"/>
      <c r="E51" s="1991"/>
    </row>
    <row r="52" spans="3:5" x14ac:dyDescent="0.25">
      <c r="C52" s="1991"/>
    </row>
    <row r="53" spans="3:5" x14ac:dyDescent="0.25">
      <c r="C53" s="1991"/>
    </row>
  </sheetData>
  <mergeCells count="9">
    <mergeCell ref="B22:C22"/>
    <mergeCell ref="D22:E22"/>
    <mergeCell ref="G22:H22"/>
    <mergeCell ref="I22:J22"/>
    <mergeCell ref="B3:C3"/>
    <mergeCell ref="D3:E3"/>
    <mergeCell ref="F3:G3"/>
    <mergeCell ref="B21:F21"/>
    <mergeCell ref="G21:K21"/>
  </mergeCells>
  <hyperlinks>
    <hyperlink ref="A22" location="Index!A1" display="Back to index" xr:uid="{12D8E4BB-C787-445F-B375-852CF9017035}"/>
  </hyperlink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860C-5628-4BCB-A9F8-C7C764980A0C}">
  <dimension ref="A1:K25"/>
  <sheetViews>
    <sheetView showGridLines="0" zoomScaleNormal="100" workbookViewId="0">
      <pane xSplit="1" ySplit="4" topLeftCell="F5" activePane="bottomRight" state="frozen"/>
      <selection pane="topRight" activeCell="B1" sqref="B1"/>
      <selection pane="bottomLeft" activeCell="A5" sqref="A5"/>
      <selection pane="bottomRight" activeCell="D31" sqref="D31"/>
    </sheetView>
  </sheetViews>
  <sheetFormatPr defaultColWidth="15.42578125" defaultRowHeight="15" x14ac:dyDescent="0.25"/>
  <cols>
    <col min="1" max="1" width="26" style="266" customWidth="1"/>
    <col min="2" max="4" width="13.7109375" style="266" customWidth="1"/>
    <col min="5" max="5" width="16.28515625" style="266" customWidth="1"/>
    <col min="6" max="10" width="13.7109375" style="266" customWidth="1"/>
    <col min="11" max="16384" width="15.42578125" style="266"/>
  </cols>
  <sheetData>
    <row r="1" spans="1:11" x14ac:dyDescent="0.25">
      <c r="A1" s="1894" t="s">
        <v>1322</v>
      </c>
    </row>
    <row r="3" spans="1:11" s="2017" customFormat="1" ht="51" customHeight="1" x14ac:dyDescent="0.25">
      <c r="A3" s="2092"/>
      <c r="B3" s="2093" t="s">
        <v>338</v>
      </c>
      <c r="C3" s="2093" t="s">
        <v>163</v>
      </c>
      <c r="D3" s="2093" t="s">
        <v>162</v>
      </c>
      <c r="E3" s="2093" t="s">
        <v>343</v>
      </c>
      <c r="F3" s="2093" t="s">
        <v>1042</v>
      </c>
      <c r="G3" s="3781" t="s">
        <v>1286</v>
      </c>
      <c r="H3" s="3781"/>
      <c r="I3" s="2094" t="s">
        <v>336</v>
      </c>
      <c r="J3" s="2093" t="s">
        <v>1323</v>
      </c>
    </row>
    <row r="4" spans="1:11" ht="30" x14ac:dyDescent="0.25">
      <c r="A4" s="2095"/>
      <c r="B4" s="2096" t="s">
        <v>1287</v>
      </c>
      <c r="C4" s="2096" t="s">
        <v>1287</v>
      </c>
      <c r="D4" s="2096" t="s">
        <v>1287</v>
      </c>
      <c r="E4" s="2096" t="s">
        <v>1287</v>
      </c>
      <c r="F4" s="2096" t="s">
        <v>1287</v>
      </c>
      <c r="G4" s="2096" t="s">
        <v>151</v>
      </c>
      <c r="H4" s="2096" t="s">
        <v>1288</v>
      </c>
      <c r="I4" s="2096" t="s">
        <v>417</v>
      </c>
      <c r="J4" s="2096" t="s">
        <v>304</v>
      </c>
    </row>
    <row r="5" spans="1:11" x14ac:dyDescent="0.25">
      <c r="A5" s="2097" t="s">
        <v>305</v>
      </c>
      <c r="B5" s="2098">
        <v>5.2563112730710923E-3</v>
      </c>
      <c r="C5" s="2098">
        <v>0.41134285927943154</v>
      </c>
      <c r="D5" s="2098">
        <v>0.17410879972408311</v>
      </c>
      <c r="E5" s="2098">
        <v>0.21255978215509946</v>
      </c>
      <c r="F5" s="2098">
        <v>0.19673224756831478</v>
      </c>
      <c r="G5" s="2099">
        <v>5068193</v>
      </c>
      <c r="H5" s="2098">
        <v>0.18927767845352134</v>
      </c>
      <c r="I5" s="2099">
        <v>26776496</v>
      </c>
      <c r="J5" s="3571">
        <v>1.6697435905665785E-2</v>
      </c>
      <c r="K5" s="2020"/>
    </row>
    <row r="6" spans="1:11" x14ac:dyDescent="0.25">
      <c r="A6" s="2100" t="s">
        <v>306</v>
      </c>
      <c r="B6" s="2101">
        <v>6.6916609861395141E-3</v>
      </c>
      <c r="C6" s="2101">
        <v>0.53480458986593959</v>
      </c>
      <c r="D6" s="2101">
        <v>0.19246762099522835</v>
      </c>
      <c r="E6" s="2101">
        <v>8.7934560327198361E-2</v>
      </c>
      <c r="F6" s="2101">
        <v>0.17655078391274712</v>
      </c>
      <c r="G6" s="2102">
        <v>176040</v>
      </c>
      <c r="H6" s="2101">
        <v>0.17612119186945183</v>
      </c>
      <c r="I6" s="2103">
        <v>999539</v>
      </c>
      <c r="J6" s="3572">
        <v>1.6502869813260039E-2</v>
      </c>
    </row>
    <row r="7" spans="1:11" x14ac:dyDescent="0.25">
      <c r="A7" s="2104" t="s">
        <v>325</v>
      </c>
      <c r="B7" s="2098">
        <v>2.4593296361106387E-3</v>
      </c>
      <c r="C7" s="2098">
        <v>0.54150781591414832</v>
      </c>
      <c r="D7" s="2098">
        <v>0.16480799858108566</v>
      </c>
      <c r="E7" s="2098">
        <v>0.1150070305743129</v>
      </c>
      <c r="F7" s="2098">
        <v>0.1742851030449975</v>
      </c>
      <c r="G7" s="2099">
        <v>546897</v>
      </c>
      <c r="H7" s="2098">
        <v>0.18511891645434911</v>
      </c>
      <c r="I7" s="2099">
        <v>2954301</v>
      </c>
      <c r="J7" s="3571">
        <v>1.079555535841022E-2</v>
      </c>
    </row>
    <row r="8" spans="1:11" x14ac:dyDescent="0.25">
      <c r="A8" s="2100" t="s">
        <v>326</v>
      </c>
      <c r="B8" s="2101" t="s">
        <v>382</v>
      </c>
      <c r="C8" s="2101">
        <v>0.5636431253416494</v>
      </c>
      <c r="D8" s="2101">
        <v>0.17392979720586785</v>
      </c>
      <c r="E8" s="2101">
        <v>0.10175103727003074</v>
      </c>
      <c r="F8" s="2101">
        <v>0.15440089254509773</v>
      </c>
      <c r="G8" s="2102">
        <v>446364</v>
      </c>
      <c r="H8" s="2101">
        <v>0.18700338929084639</v>
      </c>
      <c r="I8" s="2103">
        <v>2386930</v>
      </c>
      <c r="J8" s="3572">
        <v>2.5044895259703576E-2</v>
      </c>
    </row>
    <row r="9" spans="1:11" x14ac:dyDescent="0.25">
      <c r="A9" s="2104" t="s">
        <v>327</v>
      </c>
      <c r="B9" s="2098">
        <v>1.1777327227271223E-2</v>
      </c>
      <c r="C9" s="2098">
        <v>0.59056537787166874</v>
      </c>
      <c r="D9" s="2098">
        <v>0.16622714362006305</v>
      </c>
      <c r="E9" s="2098">
        <v>8.7606867902057253E-2</v>
      </c>
      <c r="F9" s="2098">
        <v>0.1416091269559957</v>
      </c>
      <c r="G9" s="2099">
        <v>423186</v>
      </c>
      <c r="H9" s="2098">
        <v>0.19003888471506022</v>
      </c>
      <c r="I9" s="2099">
        <v>2226839</v>
      </c>
      <c r="J9" s="3571">
        <v>-1.6231238528430618E-3</v>
      </c>
    </row>
    <row r="10" spans="1:11" x14ac:dyDescent="0.25">
      <c r="A10" s="2100" t="s">
        <v>328</v>
      </c>
      <c r="B10" s="2101">
        <v>3.6992901164618411E-3</v>
      </c>
      <c r="C10" s="2101">
        <v>0.57168836770651321</v>
      </c>
      <c r="D10" s="2101">
        <v>0.13633090369417253</v>
      </c>
      <c r="E10" s="2101">
        <v>9.4172886981569351E-2</v>
      </c>
      <c r="F10" s="2101">
        <v>0.19215289911758041</v>
      </c>
      <c r="G10" s="2102">
        <v>547132</v>
      </c>
      <c r="H10" s="2101">
        <v>0.21247918924765175</v>
      </c>
      <c r="I10" s="2103">
        <v>2574991</v>
      </c>
      <c r="J10" s="3572">
        <v>3.6655007900929543E-2</v>
      </c>
    </row>
    <row r="11" spans="1:11" x14ac:dyDescent="0.25">
      <c r="A11" s="2105" t="s">
        <v>329</v>
      </c>
      <c r="B11" s="2098">
        <v>2.7353038165819116E-3</v>
      </c>
      <c r="C11" s="2098">
        <v>0.37952861134734539</v>
      </c>
      <c r="D11" s="2098">
        <v>0.22561223250082441</v>
      </c>
      <c r="E11" s="2098">
        <v>0.18394918166513355</v>
      </c>
      <c r="F11" s="2098">
        <v>0.20774250655188573</v>
      </c>
      <c r="G11" s="2099">
        <v>576170</v>
      </c>
      <c r="H11" s="2098">
        <v>0.18496623275562352</v>
      </c>
      <c r="I11" s="2099">
        <v>3115001</v>
      </c>
      <c r="J11" s="3571">
        <v>4.3969683078367031E-2</v>
      </c>
    </row>
    <row r="12" spans="1:11" x14ac:dyDescent="0.25">
      <c r="A12" s="2100" t="s">
        <v>330</v>
      </c>
      <c r="B12" s="2101">
        <v>7.8208459610853934E-3</v>
      </c>
      <c r="C12" s="2101">
        <v>0.17474640680967032</v>
      </c>
      <c r="D12" s="2101">
        <v>0.14554115866262873</v>
      </c>
      <c r="E12" s="2101">
        <v>0.4653513592771395</v>
      </c>
      <c r="F12" s="2101">
        <v>0.20634840137895605</v>
      </c>
      <c r="G12" s="2102">
        <v>907063</v>
      </c>
      <c r="H12" s="2101">
        <v>0.15048139087572096</v>
      </c>
      <c r="I12" s="2103">
        <v>6027742</v>
      </c>
      <c r="J12" s="3572">
        <v>3.1886138647651857E-2</v>
      </c>
    </row>
    <row r="13" spans="1:11" x14ac:dyDescent="0.25">
      <c r="A13" s="2104" t="s">
        <v>331</v>
      </c>
      <c r="B13" s="2098" t="s">
        <v>382</v>
      </c>
      <c r="C13" s="2098">
        <v>0.33309745119789874</v>
      </c>
      <c r="D13" s="2098">
        <v>0.19413418505909805</v>
      </c>
      <c r="E13" s="2098">
        <v>0.28614203079643158</v>
      </c>
      <c r="F13" s="2098">
        <v>0.18185450109865822</v>
      </c>
      <c r="G13" s="2099">
        <v>941148</v>
      </c>
      <c r="H13" s="2098">
        <v>0.22347733996932123</v>
      </c>
      <c r="I13" s="2099">
        <v>4211380</v>
      </c>
      <c r="J13" s="3571">
        <v>-2.3303165307704522E-2</v>
      </c>
    </row>
    <row r="14" spans="1:11" x14ac:dyDescent="0.25">
      <c r="A14" s="2100" t="s">
        <v>480</v>
      </c>
      <c r="B14" s="2101" t="s">
        <v>382</v>
      </c>
      <c r="C14" s="2101">
        <v>0.375844170783807</v>
      </c>
      <c r="D14" s="2101">
        <v>0.18071452796845652</v>
      </c>
      <c r="E14" s="2101">
        <v>0.13389515522825585</v>
      </c>
      <c r="F14" s="2101">
        <v>0.20098652698470626</v>
      </c>
      <c r="G14" s="2102">
        <v>504193</v>
      </c>
      <c r="H14" s="2101">
        <v>0.22115929963202477</v>
      </c>
      <c r="I14" s="2103">
        <v>2279773</v>
      </c>
      <c r="J14" s="3572">
        <v>3.094092556961197E-2</v>
      </c>
    </row>
    <row r="15" spans="1:11" x14ac:dyDescent="0.25">
      <c r="A15" s="2106" t="s">
        <v>317</v>
      </c>
      <c r="B15" s="2098">
        <v>7.9096206717459774E-3</v>
      </c>
      <c r="C15" s="2098">
        <v>0.54896102844128059</v>
      </c>
      <c r="D15" s="2098">
        <v>0.19591558624107189</v>
      </c>
      <c r="E15" s="2098">
        <v>7.4007366429854532E-2</v>
      </c>
      <c r="F15" s="2098">
        <v>0.17144341047595904</v>
      </c>
      <c r="G15" s="2099">
        <v>209871</v>
      </c>
      <c r="H15" s="2098">
        <v>0.19443337860548193</v>
      </c>
      <c r="I15" s="2099">
        <v>1079398</v>
      </c>
      <c r="J15" s="3571">
        <v>2.1220378570385869E-2</v>
      </c>
    </row>
    <row r="16" spans="1:11" x14ac:dyDescent="0.25">
      <c r="A16" s="2107" t="s">
        <v>316</v>
      </c>
      <c r="B16" s="2101">
        <v>5.5807139973470213E-2</v>
      </c>
      <c r="C16" s="2101">
        <v>0.35478170598073705</v>
      </c>
      <c r="D16" s="2101">
        <v>0.19740008074283408</v>
      </c>
      <c r="E16" s="2101">
        <v>0.11127285310571544</v>
      </c>
      <c r="F16" s="2101">
        <v>0.27971393967356828</v>
      </c>
      <c r="G16" s="2102">
        <v>433475</v>
      </c>
      <c r="H16" s="2101">
        <v>0.1941026120956858</v>
      </c>
      <c r="I16" s="2103">
        <v>2233226</v>
      </c>
      <c r="J16" s="3572">
        <v>1.4812196241115492E-2</v>
      </c>
    </row>
    <row r="17" spans="1:10" s="2111" customFormat="1" x14ac:dyDescent="0.25">
      <c r="A17" s="2108" t="s">
        <v>315</v>
      </c>
      <c r="B17" s="2109">
        <v>8.0136909855277362E-3</v>
      </c>
      <c r="C17" s="2109">
        <v>0.53275047434800404</v>
      </c>
      <c r="D17" s="2109">
        <v>0.2332527251757878</v>
      </c>
      <c r="E17" s="2109">
        <v>9.8210498902488938E-2</v>
      </c>
      <c r="F17" s="2109">
        <v>0.12608355965623722</v>
      </c>
      <c r="G17" s="2099">
        <v>134395</v>
      </c>
      <c r="H17" s="2109">
        <v>0.18513824583251254</v>
      </c>
      <c r="I17" s="2110">
        <v>725917</v>
      </c>
      <c r="J17" s="3571">
        <v>2.0470922330465682E-2</v>
      </c>
    </row>
    <row r="18" spans="1:10" x14ac:dyDescent="0.25">
      <c r="A18" s="1100" t="s">
        <v>318</v>
      </c>
      <c r="B18" s="2112">
        <v>9.1632919564264663E-3</v>
      </c>
      <c r="C18" s="2112">
        <v>0.41488049642708935</v>
      </c>
      <c r="D18" s="2112">
        <v>0.17797840345101398</v>
      </c>
      <c r="E18" s="2112">
        <v>0.19744646449994133</v>
      </c>
      <c r="F18" s="2112">
        <v>0.20053134366552888</v>
      </c>
      <c r="G18" s="2113">
        <v>5845934</v>
      </c>
      <c r="H18" s="2112">
        <v>0.1897104326047053</v>
      </c>
      <c r="I18" s="2114">
        <v>30815037</v>
      </c>
      <c r="J18" s="3573">
        <v>1.6805483228085994E-2</v>
      </c>
    </row>
    <row r="20" spans="1:10" s="65" customFormat="1" ht="11.25" x14ac:dyDescent="0.2">
      <c r="A20" s="98" t="s">
        <v>2620</v>
      </c>
    </row>
    <row r="21" spans="1:10" s="65" customFormat="1" ht="11.25" x14ac:dyDescent="0.2">
      <c r="A21" s="447" t="s">
        <v>1291</v>
      </c>
    </row>
    <row r="22" spans="1:10" s="65" customFormat="1" ht="11.25" x14ac:dyDescent="0.2">
      <c r="A22" s="65" t="s">
        <v>1324</v>
      </c>
    </row>
    <row r="23" spans="1:10" s="65" customFormat="1" ht="11.25" x14ac:dyDescent="0.2">
      <c r="A23" s="65" t="s">
        <v>1325</v>
      </c>
    </row>
    <row r="24" spans="1:10" s="65" customFormat="1" ht="11.25" x14ac:dyDescent="0.2"/>
    <row r="25" spans="1:10" s="23" customFormat="1" x14ac:dyDescent="0.25">
      <c r="A25" s="199" t="s">
        <v>135</v>
      </c>
      <c r="B25" s="199"/>
    </row>
  </sheetData>
  <mergeCells count="1">
    <mergeCell ref="G3:H3"/>
  </mergeCells>
  <hyperlinks>
    <hyperlink ref="A25:B25" location="Index!A1" display="Back to index" xr:uid="{1D6616B4-5546-4EC9-A20F-9CEBFB0EA54C}"/>
  </hyperlink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77B2B-B01A-4EF0-B60E-5A4A9E750286}">
  <dimension ref="A1:V42"/>
  <sheetViews>
    <sheetView showGridLines="0" workbookViewId="0"/>
  </sheetViews>
  <sheetFormatPr defaultColWidth="9.140625" defaultRowHeight="15" x14ac:dyDescent="0.25"/>
  <cols>
    <col min="1" max="1" width="8.42578125" style="40" customWidth="1"/>
    <col min="2" max="2" width="9.85546875" style="1983" bestFit="1" customWidth="1"/>
    <col min="3" max="3" width="13.7109375" style="1983" customWidth="1"/>
    <col min="4" max="11" width="10.5703125" style="1983" customWidth="1"/>
    <col min="12" max="15" width="9.140625" style="266"/>
    <col min="16" max="262" width="9.140625" style="1983"/>
    <col min="263" max="263" width="13.7109375" style="1983" customWidth="1"/>
    <col min="264" max="271" width="10.5703125" style="1983" customWidth="1"/>
    <col min="272" max="518" width="9.140625" style="1983"/>
    <col min="519" max="519" width="13.7109375" style="1983" customWidth="1"/>
    <col min="520" max="527" width="10.5703125" style="1983" customWidth="1"/>
    <col min="528" max="774" width="9.140625" style="1983"/>
    <col min="775" max="775" width="13.7109375" style="1983" customWidth="1"/>
    <col min="776" max="783" width="10.5703125" style="1983" customWidth="1"/>
    <col min="784" max="1030" width="9.140625" style="1983"/>
    <col min="1031" max="1031" width="13.7109375" style="1983" customWidth="1"/>
    <col min="1032" max="1039" width="10.5703125" style="1983" customWidth="1"/>
    <col min="1040" max="1286" width="9.140625" style="1983"/>
    <col min="1287" max="1287" width="13.7109375" style="1983" customWidth="1"/>
    <col min="1288" max="1295" width="10.5703125" style="1983" customWidth="1"/>
    <col min="1296" max="1542" width="9.140625" style="1983"/>
    <col min="1543" max="1543" width="13.7109375" style="1983" customWidth="1"/>
    <col min="1544" max="1551" width="10.5703125" style="1983" customWidth="1"/>
    <col min="1552" max="1798" width="9.140625" style="1983"/>
    <col min="1799" max="1799" width="13.7109375" style="1983" customWidth="1"/>
    <col min="1800" max="1807" width="10.5703125" style="1983" customWidth="1"/>
    <col min="1808" max="2054" width="9.140625" style="1983"/>
    <col min="2055" max="2055" width="13.7109375" style="1983" customWidth="1"/>
    <col min="2056" max="2063" width="10.5703125" style="1983" customWidth="1"/>
    <col min="2064" max="2310" width="9.140625" style="1983"/>
    <col min="2311" max="2311" width="13.7109375" style="1983" customWidth="1"/>
    <col min="2312" max="2319" width="10.5703125" style="1983" customWidth="1"/>
    <col min="2320" max="2566" width="9.140625" style="1983"/>
    <col min="2567" max="2567" width="13.7109375" style="1983" customWidth="1"/>
    <col min="2568" max="2575" width="10.5703125" style="1983" customWidth="1"/>
    <col min="2576" max="2822" width="9.140625" style="1983"/>
    <col min="2823" max="2823" width="13.7109375" style="1983" customWidth="1"/>
    <col min="2824" max="2831" width="10.5703125" style="1983" customWidth="1"/>
    <col min="2832" max="3078" width="9.140625" style="1983"/>
    <col min="3079" max="3079" width="13.7109375" style="1983" customWidth="1"/>
    <col min="3080" max="3087" width="10.5703125" style="1983" customWidth="1"/>
    <col min="3088" max="3334" width="9.140625" style="1983"/>
    <col min="3335" max="3335" width="13.7109375" style="1983" customWidth="1"/>
    <col min="3336" max="3343" width="10.5703125" style="1983" customWidth="1"/>
    <col min="3344" max="3590" width="9.140625" style="1983"/>
    <col min="3591" max="3591" width="13.7109375" style="1983" customWidth="1"/>
    <col min="3592" max="3599" width="10.5703125" style="1983" customWidth="1"/>
    <col min="3600" max="3846" width="9.140625" style="1983"/>
    <col min="3847" max="3847" width="13.7109375" style="1983" customWidth="1"/>
    <col min="3848" max="3855" width="10.5703125" style="1983" customWidth="1"/>
    <col min="3856" max="4102" width="9.140625" style="1983"/>
    <col min="4103" max="4103" width="13.7109375" style="1983" customWidth="1"/>
    <col min="4104" max="4111" width="10.5703125" style="1983" customWidth="1"/>
    <col min="4112" max="4358" width="9.140625" style="1983"/>
    <col min="4359" max="4359" width="13.7109375" style="1983" customWidth="1"/>
    <col min="4360" max="4367" width="10.5703125" style="1983" customWidth="1"/>
    <col min="4368" max="4614" width="9.140625" style="1983"/>
    <col min="4615" max="4615" width="13.7109375" style="1983" customWidth="1"/>
    <col min="4616" max="4623" width="10.5703125" style="1983" customWidth="1"/>
    <col min="4624" max="4870" width="9.140625" style="1983"/>
    <col min="4871" max="4871" width="13.7109375" style="1983" customWidth="1"/>
    <col min="4872" max="4879" width="10.5703125" style="1983" customWidth="1"/>
    <col min="4880" max="5126" width="9.140625" style="1983"/>
    <col min="5127" max="5127" width="13.7109375" style="1983" customWidth="1"/>
    <col min="5128" max="5135" width="10.5703125" style="1983" customWidth="1"/>
    <col min="5136" max="5382" width="9.140625" style="1983"/>
    <col min="5383" max="5383" width="13.7109375" style="1983" customWidth="1"/>
    <col min="5384" max="5391" width="10.5703125" style="1983" customWidth="1"/>
    <col min="5392" max="5638" width="9.140625" style="1983"/>
    <col min="5639" max="5639" width="13.7109375" style="1983" customWidth="1"/>
    <col min="5640" max="5647" width="10.5703125" style="1983" customWidth="1"/>
    <col min="5648" max="5894" width="9.140625" style="1983"/>
    <col min="5895" max="5895" width="13.7109375" style="1983" customWidth="1"/>
    <col min="5896" max="5903" width="10.5703125" style="1983" customWidth="1"/>
    <col min="5904" max="6150" width="9.140625" style="1983"/>
    <col min="6151" max="6151" width="13.7109375" style="1983" customWidth="1"/>
    <col min="6152" max="6159" width="10.5703125" style="1983" customWidth="1"/>
    <col min="6160" max="6406" width="9.140625" style="1983"/>
    <col min="6407" max="6407" width="13.7109375" style="1983" customWidth="1"/>
    <col min="6408" max="6415" width="10.5703125" style="1983" customWidth="1"/>
    <col min="6416" max="6662" width="9.140625" style="1983"/>
    <col min="6663" max="6663" width="13.7109375" style="1983" customWidth="1"/>
    <col min="6664" max="6671" width="10.5703125" style="1983" customWidth="1"/>
    <col min="6672" max="6918" width="9.140625" style="1983"/>
    <col min="6919" max="6919" width="13.7109375" style="1983" customWidth="1"/>
    <col min="6920" max="6927" width="10.5703125" style="1983" customWidth="1"/>
    <col min="6928" max="7174" width="9.140625" style="1983"/>
    <col min="7175" max="7175" width="13.7109375" style="1983" customWidth="1"/>
    <col min="7176" max="7183" width="10.5703125" style="1983" customWidth="1"/>
    <col min="7184" max="7430" width="9.140625" style="1983"/>
    <col min="7431" max="7431" width="13.7109375" style="1983" customWidth="1"/>
    <col min="7432" max="7439" width="10.5703125" style="1983" customWidth="1"/>
    <col min="7440" max="7686" width="9.140625" style="1983"/>
    <col min="7687" max="7687" width="13.7109375" style="1983" customWidth="1"/>
    <col min="7688" max="7695" width="10.5703125" style="1983" customWidth="1"/>
    <col min="7696" max="7942" width="9.140625" style="1983"/>
    <col min="7943" max="7943" width="13.7109375" style="1983" customWidth="1"/>
    <col min="7944" max="7951" width="10.5703125" style="1983" customWidth="1"/>
    <col min="7952" max="8198" width="9.140625" style="1983"/>
    <col min="8199" max="8199" width="13.7109375" style="1983" customWidth="1"/>
    <col min="8200" max="8207" width="10.5703125" style="1983" customWidth="1"/>
    <col min="8208" max="8454" width="9.140625" style="1983"/>
    <col min="8455" max="8455" width="13.7109375" style="1983" customWidth="1"/>
    <col min="8456" max="8463" width="10.5703125" style="1983" customWidth="1"/>
    <col min="8464" max="8710" width="9.140625" style="1983"/>
    <col min="8711" max="8711" width="13.7109375" style="1983" customWidth="1"/>
    <col min="8712" max="8719" width="10.5703125" style="1983" customWidth="1"/>
    <col min="8720" max="8966" width="9.140625" style="1983"/>
    <col min="8967" max="8967" width="13.7109375" style="1983" customWidth="1"/>
    <col min="8968" max="8975" width="10.5703125" style="1983" customWidth="1"/>
    <col min="8976" max="9222" width="9.140625" style="1983"/>
    <col min="9223" max="9223" width="13.7109375" style="1983" customWidth="1"/>
    <col min="9224" max="9231" width="10.5703125" style="1983" customWidth="1"/>
    <col min="9232" max="9478" width="9.140625" style="1983"/>
    <col min="9479" max="9479" width="13.7109375" style="1983" customWidth="1"/>
    <col min="9480" max="9487" width="10.5703125" style="1983" customWidth="1"/>
    <col min="9488" max="9734" width="9.140625" style="1983"/>
    <col min="9735" max="9735" width="13.7109375" style="1983" customWidth="1"/>
    <col min="9736" max="9743" width="10.5703125" style="1983" customWidth="1"/>
    <col min="9744" max="9990" width="9.140625" style="1983"/>
    <col min="9991" max="9991" width="13.7109375" style="1983" customWidth="1"/>
    <col min="9992" max="9999" width="10.5703125" style="1983" customWidth="1"/>
    <col min="10000" max="10246" width="9.140625" style="1983"/>
    <col min="10247" max="10247" width="13.7109375" style="1983" customWidth="1"/>
    <col min="10248" max="10255" width="10.5703125" style="1983" customWidth="1"/>
    <col min="10256" max="10502" width="9.140625" style="1983"/>
    <col min="10503" max="10503" width="13.7109375" style="1983" customWidth="1"/>
    <col min="10504" max="10511" width="10.5703125" style="1983" customWidth="1"/>
    <col min="10512" max="10758" width="9.140625" style="1983"/>
    <col min="10759" max="10759" width="13.7109375" style="1983" customWidth="1"/>
    <col min="10760" max="10767" width="10.5703125" style="1983" customWidth="1"/>
    <col min="10768" max="11014" width="9.140625" style="1983"/>
    <col min="11015" max="11015" width="13.7109375" style="1983" customWidth="1"/>
    <col min="11016" max="11023" width="10.5703125" style="1983" customWidth="1"/>
    <col min="11024" max="11270" width="9.140625" style="1983"/>
    <col min="11271" max="11271" width="13.7109375" style="1983" customWidth="1"/>
    <col min="11272" max="11279" width="10.5703125" style="1983" customWidth="1"/>
    <col min="11280" max="11526" width="9.140625" style="1983"/>
    <col min="11527" max="11527" width="13.7109375" style="1983" customWidth="1"/>
    <col min="11528" max="11535" width="10.5703125" style="1983" customWidth="1"/>
    <col min="11536" max="11782" width="9.140625" style="1983"/>
    <col min="11783" max="11783" width="13.7109375" style="1983" customWidth="1"/>
    <col min="11784" max="11791" width="10.5703125" style="1983" customWidth="1"/>
    <col min="11792" max="12038" width="9.140625" style="1983"/>
    <col min="12039" max="12039" width="13.7109375" style="1983" customWidth="1"/>
    <col min="12040" max="12047" width="10.5703125" style="1983" customWidth="1"/>
    <col min="12048" max="12294" width="9.140625" style="1983"/>
    <col min="12295" max="12295" width="13.7109375" style="1983" customWidth="1"/>
    <col min="12296" max="12303" width="10.5703125" style="1983" customWidth="1"/>
    <col min="12304" max="12550" width="9.140625" style="1983"/>
    <col min="12551" max="12551" width="13.7109375" style="1983" customWidth="1"/>
    <col min="12552" max="12559" width="10.5703125" style="1983" customWidth="1"/>
    <col min="12560" max="12806" width="9.140625" style="1983"/>
    <col min="12807" max="12807" width="13.7109375" style="1983" customWidth="1"/>
    <col min="12808" max="12815" width="10.5703125" style="1983" customWidth="1"/>
    <col min="12816" max="13062" width="9.140625" style="1983"/>
    <col min="13063" max="13063" width="13.7109375" style="1983" customWidth="1"/>
    <col min="13064" max="13071" width="10.5703125" style="1983" customWidth="1"/>
    <col min="13072" max="13318" width="9.140625" style="1983"/>
    <col min="13319" max="13319" width="13.7109375" style="1983" customWidth="1"/>
    <col min="13320" max="13327" width="10.5703125" style="1983" customWidth="1"/>
    <col min="13328" max="13574" width="9.140625" style="1983"/>
    <col min="13575" max="13575" width="13.7109375" style="1983" customWidth="1"/>
    <col min="13576" max="13583" width="10.5703125" style="1983" customWidth="1"/>
    <col min="13584" max="13830" width="9.140625" style="1983"/>
    <col min="13831" max="13831" width="13.7109375" style="1983" customWidth="1"/>
    <col min="13832" max="13839" width="10.5703125" style="1983" customWidth="1"/>
    <col min="13840" max="14086" width="9.140625" style="1983"/>
    <col min="14087" max="14087" width="13.7109375" style="1983" customWidth="1"/>
    <col min="14088" max="14095" width="10.5703125" style="1983" customWidth="1"/>
    <col min="14096" max="14342" width="9.140625" style="1983"/>
    <col min="14343" max="14343" width="13.7109375" style="1983" customWidth="1"/>
    <col min="14344" max="14351" width="10.5703125" style="1983" customWidth="1"/>
    <col min="14352" max="14598" width="9.140625" style="1983"/>
    <col min="14599" max="14599" width="13.7109375" style="1983" customWidth="1"/>
    <col min="14600" max="14607" width="10.5703125" style="1983" customWidth="1"/>
    <col min="14608" max="14854" width="9.140625" style="1983"/>
    <col min="14855" max="14855" width="13.7109375" style="1983" customWidth="1"/>
    <col min="14856" max="14863" width="10.5703125" style="1983" customWidth="1"/>
    <col min="14864" max="15110" width="9.140625" style="1983"/>
    <col min="15111" max="15111" width="13.7109375" style="1983" customWidth="1"/>
    <col min="15112" max="15119" width="10.5703125" style="1983" customWidth="1"/>
    <col min="15120" max="15366" width="9.140625" style="1983"/>
    <col min="15367" max="15367" width="13.7109375" style="1983" customWidth="1"/>
    <col min="15368" max="15375" width="10.5703125" style="1983" customWidth="1"/>
    <col min="15376" max="15622" width="9.140625" style="1983"/>
    <col min="15623" max="15623" width="13.7109375" style="1983" customWidth="1"/>
    <col min="15624" max="15631" width="10.5703125" style="1983" customWidth="1"/>
    <col min="15632" max="15878" width="9.140625" style="1983"/>
    <col min="15879" max="15879" width="13.7109375" style="1983" customWidth="1"/>
    <col min="15880" max="15887" width="10.5703125" style="1983" customWidth="1"/>
    <col min="15888" max="16134" width="9.140625" style="1983"/>
    <col min="16135" max="16135" width="13.7109375" style="1983" customWidth="1"/>
    <col min="16136" max="16143" width="10.5703125" style="1983" customWidth="1"/>
    <col min="16144" max="16384" width="9.140625" style="1983"/>
  </cols>
  <sheetData>
    <row r="1" spans="1:22" s="2116" customFormat="1" ht="15.6" customHeight="1" x14ac:dyDescent="0.25">
      <c r="A1" s="2115" t="s">
        <v>1326</v>
      </c>
      <c r="C1" s="2117"/>
      <c r="L1" s="67"/>
      <c r="M1" s="67"/>
      <c r="N1" s="67"/>
      <c r="O1" s="67"/>
    </row>
    <row r="3" spans="1:22" x14ac:dyDescent="0.25">
      <c r="A3" s="2118" t="s">
        <v>318</v>
      </c>
      <c r="B3" s="3787" t="s">
        <v>163</v>
      </c>
      <c r="C3" s="3787"/>
      <c r="D3" s="3787"/>
      <c r="E3" s="3787"/>
      <c r="F3" s="3787"/>
      <c r="G3" s="3787"/>
      <c r="H3" s="3787"/>
      <c r="I3" s="3787"/>
      <c r="J3" s="3787"/>
    </row>
    <row r="4" spans="1:22" x14ac:dyDescent="0.25">
      <c r="A4" s="2119"/>
      <c r="B4" s="3786" t="s">
        <v>350</v>
      </c>
      <c r="C4" s="3786"/>
      <c r="D4" s="3786" t="s">
        <v>351</v>
      </c>
      <c r="E4" s="3786"/>
      <c r="F4" s="3786" t="s">
        <v>352</v>
      </c>
      <c r="G4" s="3786"/>
      <c r="H4" s="3786" t="s">
        <v>353</v>
      </c>
      <c r="I4" s="3786"/>
      <c r="J4" s="2120" t="s">
        <v>165</v>
      </c>
    </row>
    <row r="5" spans="1:22" x14ac:dyDescent="0.25">
      <c r="A5" s="2121" t="s">
        <v>996</v>
      </c>
      <c r="B5" s="2122" t="s">
        <v>151</v>
      </c>
      <c r="C5" s="2122" t="s">
        <v>150</v>
      </c>
      <c r="D5" s="2122" t="s">
        <v>151</v>
      </c>
      <c r="E5" s="2122" t="s">
        <v>150</v>
      </c>
      <c r="F5" s="2122" t="s">
        <v>151</v>
      </c>
      <c r="G5" s="2122" t="s">
        <v>150</v>
      </c>
      <c r="H5" s="2122" t="s">
        <v>151</v>
      </c>
      <c r="I5" s="2122" t="s">
        <v>150</v>
      </c>
      <c r="J5" s="2122" t="s">
        <v>151</v>
      </c>
    </row>
    <row r="6" spans="1:22" x14ac:dyDescent="0.25">
      <c r="A6" s="2123" t="s">
        <v>572</v>
      </c>
      <c r="B6" s="2124">
        <v>282249</v>
      </c>
      <c r="C6" s="2125">
        <v>0.11753983771324343</v>
      </c>
      <c r="D6" s="2124">
        <v>459793</v>
      </c>
      <c r="E6" s="2125">
        <v>0.19147630142776531</v>
      </c>
      <c r="F6" s="2124">
        <v>603899</v>
      </c>
      <c r="G6" s="2125">
        <v>0.25148783682206133</v>
      </c>
      <c r="H6" s="2124">
        <v>1055364</v>
      </c>
      <c r="I6" s="2125">
        <v>0.43949602403692994</v>
      </c>
      <c r="J6" s="2124">
        <v>2401305</v>
      </c>
    </row>
    <row r="7" spans="1:22" x14ac:dyDescent="0.25">
      <c r="A7" s="2126" t="s">
        <v>1327</v>
      </c>
      <c r="B7" s="2127">
        <v>283525</v>
      </c>
      <c r="C7" s="2128">
        <v>0.11689997872484295</v>
      </c>
      <c r="D7" s="2127">
        <v>456013</v>
      </c>
      <c r="E7" s="2128">
        <v>0.18801837579843686</v>
      </c>
      <c r="F7" s="2127">
        <v>614016</v>
      </c>
      <c r="G7" s="2128">
        <v>0.2531644734563554</v>
      </c>
      <c r="H7" s="2127">
        <v>1071810</v>
      </c>
      <c r="I7" s="2128">
        <v>0.44191717202036479</v>
      </c>
      <c r="J7" s="2127">
        <v>2425364</v>
      </c>
    </row>
    <row r="8" spans="1:22" x14ac:dyDescent="0.25">
      <c r="A8" s="2071"/>
      <c r="B8" s="2127"/>
      <c r="C8" s="2128"/>
      <c r="D8" s="2127"/>
      <c r="E8" s="2128"/>
      <c r="F8" s="2127"/>
      <c r="G8" s="2128"/>
      <c r="H8" s="2127"/>
      <c r="I8" s="2128"/>
      <c r="J8" s="2127"/>
    </row>
    <row r="9" spans="1:22" x14ac:dyDescent="0.25">
      <c r="A9" s="2118" t="s">
        <v>318</v>
      </c>
      <c r="B9" s="3787" t="s">
        <v>162</v>
      </c>
      <c r="C9" s="3787"/>
      <c r="D9" s="3787"/>
      <c r="E9" s="3787"/>
      <c r="F9" s="3787"/>
      <c r="G9" s="3787"/>
      <c r="H9" s="3787"/>
      <c r="I9" s="3787"/>
      <c r="J9" s="3787"/>
    </row>
    <row r="10" spans="1:22" x14ac:dyDescent="0.25">
      <c r="A10" s="2119"/>
      <c r="B10" s="3786" t="s">
        <v>350</v>
      </c>
      <c r="C10" s="3786"/>
      <c r="D10" s="3786" t="s">
        <v>351</v>
      </c>
      <c r="E10" s="3786"/>
      <c r="F10" s="3786" t="s">
        <v>352</v>
      </c>
      <c r="G10" s="3786"/>
      <c r="H10" s="3786" t="s">
        <v>353</v>
      </c>
      <c r="I10" s="3786"/>
      <c r="J10" s="2120" t="s">
        <v>165</v>
      </c>
    </row>
    <row r="11" spans="1:22" x14ac:dyDescent="0.25">
      <c r="A11" s="2121" t="s">
        <v>996</v>
      </c>
      <c r="B11" s="2122" t="s">
        <v>151</v>
      </c>
      <c r="C11" s="2122" t="s">
        <v>150</v>
      </c>
      <c r="D11" s="2122" t="s">
        <v>151</v>
      </c>
      <c r="E11" s="2122" t="s">
        <v>150</v>
      </c>
      <c r="F11" s="2122" t="s">
        <v>151</v>
      </c>
      <c r="G11" s="2122" t="s">
        <v>150</v>
      </c>
      <c r="H11" s="2122" t="s">
        <v>151</v>
      </c>
      <c r="I11" s="2122" t="s">
        <v>150</v>
      </c>
      <c r="J11" s="2122" t="s">
        <v>151</v>
      </c>
    </row>
    <row r="12" spans="1:22" x14ac:dyDescent="0.25">
      <c r="A12" s="2123" t="s">
        <v>572</v>
      </c>
      <c r="B12" s="2124">
        <v>385070</v>
      </c>
      <c r="C12" s="2125">
        <v>0.38213975237875969</v>
      </c>
      <c r="D12" s="2124">
        <v>214060</v>
      </c>
      <c r="E12" s="2125">
        <v>0.21243107849013762</v>
      </c>
      <c r="F12" s="2124">
        <v>145248</v>
      </c>
      <c r="G12" s="2125">
        <v>0.14414271367156642</v>
      </c>
      <c r="H12" s="2124">
        <v>263290</v>
      </c>
      <c r="I12" s="2125">
        <v>0.26128645545953627</v>
      </c>
      <c r="J12" s="2124">
        <v>1007668</v>
      </c>
    </row>
    <row r="13" spans="1:22" x14ac:dyDescent="0.25">
      <c r="A13" s="2126" t="s">
        <v>1327</v>
      </c>
      <c r="B13" s="2127">
        <v>397096</v>
      </c>
      <c r="C13" s="2128">
        <v>0.38165793646979673</v>
      </c>
      <c r="D13" s="2127">
        <v>214630</v>
      </c>
      <c r="E13" s="2128">
        <v>0.20628574174635975</v>
      </c>
      <c r="F13" s="2127">
        <v>155363</v>
      </c>
      <c r="G13" s="2128">
        <v>0.14932288913450911</v>
      </c>
      <c r="H13" s="2127">
        <v>273361</v>
      </c>
      <c r="I13" s="2128">
        <v>0.26273343264933441</v>
      </c>
      <c r="J13" s="2127">
        <v>1040450</v>
      </c>
    </row>
    <row r="14" spans="1:22" x14ac:dyDescent="0.25">
      <c r="A14" s="2129"/>
      <c r="B14" s="2130"/>
      <c r="C14" s="2130"/>
      <c r="D14" s="2130"/>
      <c r="E14" s="2130"/>
      <c r="F14" s="2130"/>
      <c r="G14" s="2130"/>
      <c r="H14" s="2130"/>
      <c r="I14" s="2130"/>
      <c r="J14" s="2130"/>
      <c r="K14" s="2130"/>
      <c r="L14" s="2130"/>
      <c r="M14" s="2130"/>
      <c r="N14" s="2130"/>
      <c r="O14" s="2130"/>
      <c r="P14" s="2130"/>
      <c r="Q14" s="2130"/>
      <c r="R14" s="2130"/>
      <c r="S14" s="2130"/>
      <c r="T14" s="2130"/>
      <c r="U14" s="2130"/>
      <c r="V14" s="2130"/>
    </row>
    <row r="15" spans="1:22" ht="15" customHeight="1" x14ac:dyDescent="0.25">
      <c r="A15" s="2118" t="s">
        <v>318</v>
      </c>
      <c r="B15" s="3787" t="s">
        <v>341</v>
      </c>
      <c r="C15" s="3787"/>
      <c r="D15" s="3787"/>
      <c r="E15" s="3787"/>
      <c r="F15" s="3787"/>
      <c r="G15" s="3787"/>
      <c r="H15" s="3787"/>
      <c r="I15" s="3787"/>
      <c r="J15" s="3787"/>
      <c r="U15" s="2130"/>
      <c r="V15" s="2130"/>
    </row>
    <row r="16" spans="1:22" x14ac:dyDescent="0.25">
      <c r="A16" s="2119"/>
      <c r="B16" s="3786" t="s">
        <v>350</v>
      </c>
      <c r="C16" s="3786"/>
      <c r="D16" s="3786" t="s">
        <v>351</v>
      </c>
      <c r="E16" s="3786"/>
      <c r="F16" s="3786" t="s">
        <v>352</v>
      </c>
      <c r="G16" s="3786"/>
      <c r="H16" s="3786" t="s">
        <v>353</v>
      </c>
      <c r="I16" s="3786"/>
      <c r="J16" s="2120" t="s">
        <v>165</v>
      </c>
      <c r="U16" s="2130"/>
      <c r="V16" s="2130"/>
    </row>
    <row r="17" spans="1:22" x14ac:dyDescent="0.25">
      <c r="A17" s="2121" t="s">
        <v>996</v>
      </c>
      <c r="B17" s="2122" t="s">
        <v>151</v>
      </c>
      <c r="C17" s="2122" t="s">
        <v>150</v>
      </c>
      <c r="D17" s="2122" t="s">
        <v>151</v>
      </c>
      <c r="E17" s="2122" t="s">
        <v>150</v>
      </c>
      <c r="F17" s="2122" t="s">
        <v>151</v>
      </c>
      <c r="G17" s="2122" t="s">
        <v>150</v>
      </c>
      <c r="H17" s="2122" t="s">
        <v>151</v>
      </c>
      <c r="I17" s="2122" t="s">
        <v>150</v>
      </c>
      <c r="J17" s="2122" t="s">
        <v>151</v>
      </c>
      <c r="U17" s="2130"/>
      <c r="V17" s="2130"/>
    </row>
    <row r="18" spans="1:22" x14ac:dyDescent="0.25">
      <c r="A18" s="2123" t="s">
        <v>572</v>
      </c>
      <c r="B18" s="2124">
        <v>124235</v>
      </c>
      <c r="C18" s="2125">
        <v>0.55106078146970239</v>
      </c>
      <c r="D18" s="2124">
        <v>50014</v>
      </c>
      <c r="E18" s="2125">
        <v>0.22184371493078195</v>
      </c>
      <c r="F18" s="2124">
        <v>20373</v>
      </c>
      <c r="G18" s="2125">
        <v>9.0367137287255983E-2</v>
      </c>
      <c r="H18" s="2124">
        <v>30825</v>
      </c>
      <c r="I18" s="2125">
        <v>0.13672836631225965</v>
      </c>
      <c r="J18" s="2124">
        <v>225447</v>
      </c>
      <c r="U18" s="2130"/>
      <c r="V18" s="2130"/>
    </row>
    <row r="19" spans="1:22" x14ac:dyDescent="0.25">
      <c r="A19" s="2126" t="s">
        <v>1327</v>
      </c>
      <c r="B19" s="2127">
        <v>125846</v>
      </c>
      <c r="C19" s="2128">
        <v>0.54558381708379755</v>
      </c>
      <c r="D19" s="2127">
        <v>50322</v>
      </c>
      <c r="E19" s="2128">
        <v>0.21816242743743036</v>
      </c>
      <c r="F19" s="2127">
        <v>20068</v>
      </c>
      <c r="G19" s="2128">
        <v>8.7001382969960503E-2</v>
      </c>
      <c r="H19" s="2127">
        <v>34427</v>
      </c>
      <c r="I19" s="2128">
        <v>0.14925237250881154</v>
      </c>
      <c r="J19" s="2127">
        <v>230663</v>
      </c>
      <c r="U19" s="2130"/>
      <c r="V19" s="2130"/>
    </row>
    <row r="20" spans="1:22" x14ac:dyDescent="0.25">
      <c r="A20" s="2071"/>
      <c r="B20" s="2127"/>
      <c r="C20" s="2128"/>
      <c r="D20" s="2127"/>
      <c r="E20" s="2128"/>
      <c r="F20" s="2127"/>
      <c r="G20" s="2128"/>
      <c r="H20" s="2127"/>
      <c r="I20" s="2128"/>
      <c r="J20" s="2127"/>
      <c r="U20" s="2130"/>
      <c r="V20" s="2130"/>
    </row>
    <row r="21" spans="1:22" ht="15" customHeight="1" x14ac:dyDescent="0.25">
      <c r="A21" s="2118" t="s">
        <v>318</v>
      </c>
      <c r="B21" s="3787" t="s">
        <v>343</v>
      </c>
      <c r="C21" s="3787"/>
      <c r="D21" s="3787"/>
      <c r="E21" s="3787"/>
      <c r="F21" s="3787"/>
      <c r="G21" s="3787"/>
      <c r="H21" s="3787"/>
      <c r="I21" s="3787"/>
      <c r="J21" s="3787"/>
      <c r="U21" s="2130"/>
      <c r="V21" s="2130"/>
    </row>
    <row r="22" spans="1:22" x14ac:dyDescent="0.25">
      <c r="A22" s="2119"/>
      <c r="B22" s="3786" t="s">
        <v>350</v>
      </c>
      <c r="C22" s="3786"/>
      <c r="D22" s="3786" t="s">
        <v>351</v>
      </c>
      <c r="E22" s="3786"/>
      <c r="F22" s="3786" t="s">
        <v>352</v>
      </c>
      <c r="G22" s="3786"/>
      <c r="H22" s="3786" t="s">
        <v>353</v>
      </c>
      <c r="I22" s="3786"/>
      <c r="J22" s="2120" t="s">
        <v>165</v>
      </c>
      <c r="U22" s="2130"/>
      <c r="V22" s="2130"/>
    </row>
    <row r="23" spans="1:22" x14ac:dyDescent="0.25">
      <c r="A23" s="2121" t="s">
        <v>996</v>
      </c>
      <c r="B23" s="2122" t="s">
        <v>151</v>
      </c>
      <c r="C23" s="2122" t="s">
        <v>150</v>
      </c>
      <c r="D23" s="2122" t="s">
        <v>151</v>
      </c>
      <c r="E23" s="2122" t="s">
        <v>150</v>
      </c>
      <c r="F23" s="2122" t="s">
        <v>151</v>
      </c>
      <c r="G23" s="2122" t="s">
        <v>150</v>
      </c>
      <c r="H23" s="2122" t="s">
        <v>151</v>
      </c>
      <c r="I23" s="2122" t="s">
        <v>150</v>
      </c>
      <c r="J23" s="2122" t="s">
        <v>151</v>
      </c>
      <c r="U23" s="2130"/>
      <c r="V23" s="2130"/>
    </row>
    <row r="24" spans="1:22" x14ac:dyDescent="0.25">
      <c r="A24" s="2123" t="s">
        <v>572</v>
      </c>
      <c r="B24" s="2124">
        <v>330049</v>
      </c>
      <c r="C24" s="2125">
        <v>0.29002828674090875</v>
      </c>
      <c r="D24" s="2124">
        <v>175809</v>
      </c>
      <c r="E24" s="2125">
        <v>0.15449094850653214</v>
      </c>
      <c r="F24" s="2124">
        <v>159351</v>
      </c>
      <c r="G24" s="2125">
        <v>0.1400285943009994</v>
      </c>
      <c r="H24" s="2124">
        <v>472780</v>
      </c>
      <c r="I24" s="2125">
        <v>0.41545217045155974</v>
      </c>
      <c r="J24" s="2124">
        <v>1137989</v>
      </c>
      <c r="U24" s="2130"/>
      <c r="V24" s="2130"/>
    </row>
    <row r="25" spans="1:22" x14ac:dyDescent="0.25">
      <c r="A25" s="2126" t="s">
        <v>1327</v>
      </c>
      <c r="B25" s="2127">
        <v>336314</v>
      </c>
      <c r="C25" s="2128">
        <v>0.29136788190518764</v>
      </c>
      <c r="D25" s="2127">
        <v>183172</v>
      </c>
      <c r="E25" s="2128">
        <v>0.15869228656653317</v>
      </c>
      <c r="F25" s="2127">
        <v>169598</v>
      </c>
      <c r="G25" s="2128">
        <v>0.14693236093459094</v>
      </c>
      <c r="H25" s="2127">
        <v>465175</v>
      </c>
      <c r="I25" s="2128">
        <v>0.40300747059368824</v>
      </c>
      <c r="J25" s="2127">
        <v>1154259</v>
      </c>
      <c r="U25" s="2130"/>
      <c r="V25" s="2130"/>
    </row>
    <row r="26" spans="1:22" x14ac:dyDescent="0.25">
      <c r="A26" s="2071"/>
      <c r="B26" s="2127"/>
      <c r="C26" s="2128"/>
      <c r="D26" s="2127"/>
      <c r="E26" s="2128"/>
      <c r="F26" s="2127"/>
      <c r="G26" s="2128"/>
      <c r="H26" s="2127"/>
      <c r="I26" s="2128"/>
      <c r="J26" s="2127"/>
      <c r="U26" s="2130"/>
      <c r="V26" s="2130"/>
    </row>
    <row r="27" spans="1:22" ht="15" customHeight="1" x14ac:dyDescent="0.25">
      <c r="A27" s="2118" t="s">
        <v>318</v>
      </c>
      <c r="B27" s="3787" t="s">
        <v>1042</v>
      </c>
      <c r="C27" s="3787"/>
      <c r="D27" s="3787"/>
      <c r="E27" s="3787"/>
      <c r="F27" s="3787"/>
      <c r="G27" s="3787"/>
      <c r="H27" s="3787"/>
      <c r="I27" s="3787"/>
      <c r="J27" s="3787"/>
      <c r="U27" s="2130"/>
      <c r="V27" s="2130"/>
    </row>
    <row r="28" spans="1:22" x14ac:dyDescent="0.25">
      <c r="A28" s="2119"/>
      <c r="B28" s="3786" t="s">
        <v>350</v>
      </c>
      <c r="C28" s="3786"/>
      <c r="D28" s="3786" t="s">
        <v>351</v>
      </c>
      <c r="E28" s="3786"/>
      <c r="F28" s="3786" t="s">
        <v>352</v>
      </c>
      <c r="G28" s="3786"/>
      <c r="H28" s="3786" t="s">
        <v>353</v>
      </c>
      <c r="I28" s="3786"/>
      <c r="J28" s="2120" t="s">
        <v>165</v>
      </c>
      <c r="U28" s="2130"/>
      <c r="V28" s="2130"/>
    </row>
    <row r="29" spans="1:22" x14ac:dyDescent="0.25">
      <c r="A29" s="2121" t="s">
        <v>996</v>
      </c>
      <c r="B29" s="2122" t="s">
        <v>151</v>
      </c>
      <c r="C29" s="2122" t="s">
        <v>150</v>
      </c>
      <c r="D29" s="2122" t="s">
        <v>151</v>
      </c>
      <c r="E29" s="2122" t="s">
        <v>150</v>
      </c>
      <c r="F29" s="2122" t="s">
        <v>151</v>
      </c>
      <c r="G29" s="2122" t="s">
        <v>150</v>
      </c>
      <c r="H29" s="2122" t="s">
        <v>151</v>
      </c>
      <c r="I29" s="2122" t="s">
        <v>150</v>
      </c>
      <c r="J29" s="2122" t="s">
        <v>151</v>
      </c>
      <c r="U29" s="2130"/>
      <c r="V29" s="2130"/>
    </row>
    <row r="30" spans="1:22" x14ac:dyDescent="0.25">
      <c r="A30" s="2123" t="s">
        <v>572</v>
      </c>
      <c r="B30" s="2124">
        <v>230310</v>
      </c>
      <c r="C30" s="2125">
        <v>0.23575475609194343</v>
      </c>
      <c r="D30" s="2124">
        <v>138903</v>
      </c>
      <c r="E30" s="2125">
        <v>0.14218680424401553</v>
      </c>
      <c r="F30" s="2124">
        <v>128648</v>
      </c>
      <c r="G30" s="2125">
        <v>0.13168936590558958</v>
      </c>
      <c r="H30" s="2124">
        <v>411806</v>
      </c>
      <c r="I30" s="2125">
        <v>0.42154150096478166</v>
      </c>
      <c r="J30" s="2124">
        <v>976905</v>
      </c>
      <c r="U30" s="2130"/>
      <c r="V30" s="2130"/>
    </row>
    <row r="31" spans="1:22" x14ac:dyDescent="0.25">
      <c r="A31" s="2126" t="s">
        <v>1327</v>
      </c>
      <c r="B31" s="2127">
        <v>231505</v>
      </c>
      <c r="C31" s="2128">
        <v>0.23262205108933096</v>
      </c>
      <c r="D31" s="2127">
        <v>139632</v>
      </c>
      <c r="E31" s="2128">
        <v>0.14030574820287017</v>
      </c>
      <c r="F31" s="2127">
        <v>134026</v>
      </c>
      <c r="G31" s="2128">
        <v>0.13467269829722325</v>
      </c>
      <c r="H31" s="2127">
        <v>418439</v>
      </c>
      <c r="I31" s="2128">
        <v>0.42045803950570643</v>
      </c>
      <c r="J31" s="2127">
        <v>995198</v>
      </c>
      <c r="U31" s="2130"/>
      <c r="V31" s="2130"/>
    </row>
    <row r="32" spans="1:22" x14ac:dyDescent="0.25">
      <c r="A32" s="2071"/>
      <c r="B32" s="2127"/>
      <c r="C32" s="2128"/>
      <c r="D32" s="2127"/>
      <c r="E32" s="2128"/>
      <c r="F32" s="2127"/>
      <c r="G32" s="2128"/>
      <c r="H32" s="2127"/>
      <c r="I32" s="2128"/>
      <c r="J32" s="2127"/>
      <c r="U32" s="2130"/>
      <c r="V32" s="2130"/>
    </row>
    <row r="33" spans="1:21" x14ac:dyDescent="0.25">
      <c r="A33" s="2118" t="s">
        <v>318</v>
      </c>
      <c r="B33" s="3787" t="s">
        <v>165</v>
      </c>
      <c r="C33" s="3787"/>
      <c r="D33" s="3787"/>
      <c r="E33" s="3787"/>
      <c r="F33" s="3787"/>
      <c r="G33" s="3787"/>
      <c r="H33" s="3787"/>
      <c r="I33" s="3787"/>
      <c r="J33" s="3787"/>
      <c r="U33" s="2130"/>
    </row>
    <row r="34" spans="1:21" x14ac:dyDescent="0.25">
      <c r="A34" s="2119"/>
      <c r="B34" s="3786" t="s">
        <v>350</v>
      </c>
      <c r="C34" s="3786"/>
      <c r="D34" s="3786" t="s">
        <v>351</v>
      </c>
      <c r="E34" s="3786"/>
      <c r="F34" s="3786" t="s">
        <v>352</v>
      </c>
      <c r="G34" s="3786"/>
      <c r="H34" s="3786" t="s">
        <v>353</v>
      </c>
      <c r="I34" s="3786"/>
      <c r="J34" s="2120" t="s">
        <v>165</v>
      </c>
      <c r="U34" s="2130"/>
    </row>
    <row r="35" spans="1:21" x14ac:dyDescent="0.25">
      <c r="A35" s="2121" t="s">
        <v>996</v>
      </c>
      <c r="B35" s="2122" t="s">
        <v>151</v>
      </c>
      <c r="C35" s="2122" t="s">
        <v>150</v>
      </c>
      <c r="D35" s="2122" t="s">
        <v>151</v>
      </c>
      <c r="E35" s="2122" t="s">
        <v>150</v>
      </c>
      <c r="F35" s="2122" t="s">
        <v>151</v>
      </c>
      <c r="G35" s="2122" t="s">
        <v>150</v>
      </c>
      <c r="H35" s="2122" t="s">
        <v>151</v>
      </c>
      <c r="I35" s="2122" t="s">
        <v>150</v>
      </c>
      <c r="J35" s="2122" t="s">
        <v>151</v>
      </c>
      <c r="U35" s="2130"/>
    </row>
    <row r="36" spans="1:21" x14ac:dyDescent="0.25">
      <c r="A36" s="2123" t="s">
        <v>572</v>
      </c>
      <c r="B36" s="2124">
        <v>1354469</v>
      </c>
      <c r="C36" s="2125">
        <v>0.23558793275162915</v>
      </c>
      <c r="D36" s="2124">
        <v>1046394</v>
      </c>
      <c r="E36" s="2125">
        <v>0.1820032789998946</v>
      </c>
      <c r="F36" s="2124">
        <v>1058415</v>
      </c>
      <c r="G36" s="2125">
        <v>0.18409413714401404</v>
      </c>
      <c r="H36" s="2124">
        <v>2290036</v>
      </c>
      <c r="I36" s="2125">
        <v>0.39831465110446218</v>
      </c>
      <c r="J36" s="2124">
        <v>5749314</v>
      </c>
      <c r="U36" s="2130"/>
    </row>
    <row r="37" spans="1:21" x14ac:dyDescent="0.25">
      <c r="A37" s="2126" t="s">
        <v>1327</v>
      </c>
      <c r="B37" s="2127">
        <v>1375903</v>
      </c>
      <c r="C37" s="2128">
        <v>0.23536067974766736</v>
      </c>
      <c r="D37" s="2127">
        <v>1053285</v>
      </c>
      <c r="E37" s="2128">
        <v>0.18017394654130547</v>
      </c>
      <c r="F37" s="2127">
        <v>1093992</v>
      </c>
      <c r="G37" s="2128">
        <v>0.18713724787176866</v>
      </c>
      <c r="H37" s="2127">
        <v>2322754</v>
      </c>
      <c r="I37" s="2128">
        <v>0.39732812583925853</v>
      </c>
      <c r="J37" s="2127">
        <v>5845934</v>
      </c>
      <c r="U37" s="2130"/>
    </row>
    <row r="38" spans="1:21" x14ac:dyDescent="0.25">
      <c r="A38" s="2071"/>
      <c r="B38" s="2127"/>
      <c r="C38" s="2128"/>
      <c r="D38" s="2127"/>
      <c r="E38" s="2128"/>
      <c r="F38" s="2127"/>
      <c r="G38" s="2128"/>
      <c r="H38" s="2127"/>
      <c r="I38" s="2128"/>
      <c r="J38" s="2127"/>
      <c r="U38" s="2130"/>
    </row>
    <row r="39" spans="1:21" x14ac:dyDescent="0.25">
      <c r="A39" s="1636" t="s">
        <v>1290</v>
      </c>
    </row>
    <row r="40" spans="1:21" x14ac:dyDescent="0.25">
      <c r="A40" s="1636" t="s">
        <v>1328</v>
      </c>
    </row>
    <row r="41" spans="1:21" x14ac:dyDescent="0.25">
      <c r="A41" s="2131"/>
    </row>
    <row r="42" spans="1:21" s="23" customFormat="1" x14ac:dyDescent="0.25">
      <c r="A42" s="1857" t="s">
        <v>135</v>
      </c>
      <c r="B42" s="199"/>
    </row>
  </sheetData>
  <mergeCells count="30">
    <mergeCell ref="B34:C34"/>
    <mergeCell ref="D34:E34"/>
    <mergeCell ref="F34:G34"/>
    <mergeCell ref="H34:I34"/>
    <mergeCell ref="B21:J21"/>
    <mergeCell ref="B22:C22"/>
    <mergeCell ref="D22:E22"/>
    <mergeCell ref="F22:G22"/>
    <mergeCell ref="H22:I22"/>
    <mergeCell ref="B27:J27"/>
    <mergeCell ref="B28:C28"/>
    <mergeCell ref="D28:E28"/>
    <mergeCell ref="F28:G28"/>
    <mergeCell ref="H28:I28"/>
    <mergeCell ref="B33:J33"/>
    <mergeCell ref="B16:C16"/>
    <mergeCell ref="D16:E16"/>
    <mergeCell ref="F16:G16"/>
    <mergeCell ref="H16:I16"/>
    <mergeCell ref="B3:J3"/>
    <mergeCell ref="B4:C4"/>
    <mergeCell ref="D4:E4"/>
    <mergeCell ref="F4:G4"/>
    <mergeCell ref="H4:I4"/>
    <mergeCell ref="B9:J9"/>
    <mergeCell ref="B10:C10"/>
    <mergeCell ref="D10:E10"/>
    <mergeCell ref="F10:G10"/>
    <mergeCell ref="H10:I10"/>
    <mergeCell ref="B15:J15"/>
  </mergeCells>
  <hyperlinks>
    <hyperlink ref="A42:B42" location="Index!A1" display="Back to index" xr:uid="{DF3E44DB-C71E-4A1A-9A73-9AEA726271CC}"/>
  </hyperlinks>
  <pageMargins left="0.7" right="0.7" top="0.75" bottom="0.75" header="0.3" footer="0.3"/>
  <ignoredErrors>
    <ignoredError sqref="D4 D10 D16 D22 D28 D34" twoDigitTextYear="1"/>
    <ignoredError sqref="A36:A37 A30:A31 A24:A25 A18:A19 A12:A13 A6:A7" numberStoredAsText="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A757D-9775-4A94-96D2-39A5BF79AB57}">
  <dimension ref="A1:M19"/>
  <sheetViews>
    <sheetView showGridLines="0" zoomScaleNormal="100" workbookViewId="0"/>
  </sheetViews>
  <sheetFormatPr defaultColWidth="8.85546875" defaultRowHeight="15" x14ac:dyDescent="0.25"/>
  <cols>
    <col min="1" max="1" width="28.5703125" style="266" bestFit="1" customWidth="1"/>
    <col min="2" max="2" width="17.5703125" style="266" customWidth="1"/>
    <col min="3" max="3" width="16" style="266" customWidth="1"/>
    <col min="4" max="16384" width="8.85546875" style="266"/>
  </cols>
  <sheetData>
    <row r="1" spans="1:13" x14ac:dyDescent="0.25">
      <c r="A1" s="2132" t="s">
        <v>1329</v>
      </c>
      <c r="B1" s="2132"/>
      <c r="C1" s="2132"/>
      <c r="D1" s="2132"/>
      <c r="E1" s="2132"/>
      <c r="F1" s="2132"/>
      <c r="G1" s="2132"/>
      <c r="H1" s="2132"/>
      <c r="I1" s="2132"/>
      <c r="J1" s="2132"/>
      <c r="K1" s="2132"/>
      <c r="L1" s="2132"/>
      <c r="M1" s="2132"/>
    </row>
    <row r="3" spans="1:13" ht="60" x14ac:dyDescent="0.25">
      <c r="A3" s="2052"/>
      <c r="B3" s="2053" t="s">
        <v>1330</v>
      </c>
      <c r="C3" s="2054" t="s">
        <v>1331</v>
      </c>
    </row>
    <row r="4" spans="1:13" x14ac:dyDescent="0.25">
      <c r="A4" s="2133" t="s">
        <v>306</v>
      </c>
      <c r="B4" s="2134">
        <v>9.7000000000000003E-2</v>
      </c>
      <c r="C4" s="2049">
        <v>0.151</v>
      </c>
    </row>
    <row r="5" spans="1:13" x14ac:dyDescent="0.25">
      <c r="A5" s="2135" t="s">
        <v>325</v>
      </c>
      <c r="B5" s="2136">
        <v>9.2999999999999999E-2</v>
      </c>
      <c r="C5" s="2137">
        <v>0.128</v>
      </c>
    </row>
    <row r="6" spans="1:13" x14ac:dyDescent="0.25">
      <c r="A6" s="2133" t="s">
        <v>326</v>
      </c>
      <c r="B6" s="2134">
        <v>0.10100000000000001</v>
      </c>
      <c r="C6" s="2049">
        <v>0.13700000000000001</v>
      </c>
    </row>
    <row r="7" spans="1:13" x14ac:dyDescent="0.25">
      <c r="A7" s="2135" t="s">
        <v>327</v>
      </c>
      <c r="B7" s="2136">
        <v>0.113</v>
      </c>
      <c r="C7" s="2137">
        <v>0.15</v>
      </c>
    </row>
    <row r="8" spans="1:13" x14ac:dyDescent="0.25">
      <c r="A8" s="2133" t="s">
        <v>328</v>
      </c>
      <c r="B8" s="2134">
        <v>0.114</v>
      </c>
      <c r="C8" s="2049">
        <v>0.16600000000000001</v>
      </c>
    </row>
    <row r="9" spans="1:13" x14ac:dyDescent="0.25">
      <c r="A9" s="2135" t="s">
        <v>329</v>
      </c>
      <c r="B9" s="2136">
        <v>0.108</v>
      </c>
      <c r="C9" s="2137">
        <v>0.14499999999999999</v>
      </c>
    </row>
    <row r="10" spans="1:13" x14ac:dyDescent="0.25">
      <c r="A10" s="2133" t="s">
        <v>330</v>
      </c>
      <c r="B10" s="2134">
        <v>7.2999999999999995E-2</v>
      </c>
      <c r="C10" s="2049">
        <v>0.10100000000000001</v>
      </c>
    </row>
    <row r="11" spans="1:13" x14ac:dyDescent="0.25">
      <c r="A11" s="2135" t="s">
        <v>331</v>
      </c>
      <c r="B11" s="2136">
        <v>0.106</v>
      </c>
      <c r="C11" s="2137">
        <v>0.152</v>
      </c>
    </row>
    <row r="12" spans="1:13" x14ac:dyDescent="0.25">
      <c r="A12" s="2133" t="s">
        <v>480</v>
      </c>
      <c r="B12" s="2134">
        <v>9.5000000000000001E-2</v>
      </c>
      <c r="C12" s="2049">
        <v>0.14199999999999999</v>
      </c>
    </row>
    <row r="13" spans="1:13" x14ac:dyDescent="0.25">
      <c r="A13" s="2138" t="s">
        <v>317</v>
      </c>
      <c r="B13" s="2136">
        <v>8.2000000000000003E-2</v>
      </c>
      <c r="C13" s="2137">
        <v>0.13300000000000001</v>
      </c>
    </row>
    <row r="14" spans="1:13" x14ac:dyDescent="0.25">
      <c r="A14" s="2139" t="s">
        <v>316</v>
      </c>
      <c r="B14" s="2134">
        <v>9.6000000000000002E-2</v>
      </c>
      <c r="C14" s="2049">
        <v>0.128</v>
      </c>
    </row>
    <row r="15" spans="1:13" x14ac:dyDescent="0.25">
      <c r="A15" s="2140" t="s">
        <v>315</v>
      </c>
      <c r="B15" s="2136">
        <v>0.107</v>
      </c>
      <c r="C15" s="2137">
        <v>0.128</v>
      </c>
    </row>
    <row r="17" spans="1:1" x14ac:dyDescent="0.25">
      <c r="A17" s="65" t="s">
        <v>1313</v>
      </c>
    </row>
    <row r="19" spans="1:1" s="23" customFormat="1" x14ac:dyDescent="0.25">
      <c r="A19" s="199" t="s">
        <v>135</v>
      </c>
    </row>
  </sheetData>
  <hyperlinks>
    <hyperlink ref="A19" location="Index!A1" display="Back to index" xr:uid="{1ECED429-A372-4560-8A2F-B2D6461A8D3A}"/>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6444-13CF-4E8D-A68A-42A97620474E}">
  <dimension ref="A1:J36"/>
  <sheetViews>
    <sheetView showGridLines="0" zoomScaleNormal="100" workbookViewId="0"/>
  </sheetViews>
  <sheetFormatPr defaultColWidth="9.140625" defaultRowHeight="15" x14ac:dyDescent="0.25"/>
  <cols>
    <col min="1" max="1" width="42.42578125" bestFit="1" customWidth="1"/>
    <col min="2" max="2" width="15.42578125" customWidth="1"/>
    <col min="3" max="3" width="16.42578125" customWidth="1"/>
    <col min="4" max="4" width="15.140625" customWidth="1"/>
    <col min="5" max="5" width="14.5703125" customWidth="1"/>
    <col min="6" max="6" width="13.5703125" customWidth="1"/>
    <col min="7" max="7" width="14.7109375" customWidth="1"/>
    <col min="8" max="8" width="12.140625" customWidth="1"/>
    <col min="9" max="9" width="12.42578125" customWidth="1"/>
    <col min="10" max="10" width="15.7109375" customWidth="1"/>
  </cols>
  <sheetData>
    <row r="1" spans="1:10" x14ac:dyDescent="0.25">
      <c r="A1" s="1977" t="s">
        <v>1332</v>
      </c>
      <c r="B1" s="2141"/>
      <c r="C1" s="2141"/>
      <c r="D1" s="2141"/>
      <c r="E1" s="364"/>
      <c r="F1" s="364"/>
      <c r="G1" s="364"/>
    </row>
    <row r="3" spans="1:10" ht="45" x14ac:dyDescent="0.25">
      <c r="A3" s="2142" t="s">
        <v>1333</v>
      </c>
      <c r="B3" s="1920" t="s">
        <v>1334</v>
      </c>
      <c r="C3" s="1921" t="s">
        <v>1283</v>
      </c>
      <c r="D3" s="1921" t="s">
        <v>1316</v>
      </c>
    </row>
    <row r="4" spans="1:10" x14ac:dyDescent="0.25">
      <c r="A4" s="2143" t="s">
        <v>1335</v>
      </c>
      <c r="B4" s="135">
        <v>0.13170000000000001</v>
      </c>
      <c r="C4" s="135">
        <v>0.1134</v>
      </c>
      <c r="D4" s="135">
        <v>9.1799999999999993E-2</v>
      </c>
      <c r="F4" s="145"/>
      <c r="G4" s="286"/>
    </row>
    <row r="5" spans="1:10" x14ac:dyDescent="0.25">
      <c r="A5" s="2144" t="s">
        <v>1336</v>
      </c>
      <c r="B5" s="2145">
        <v>0.22190000000000001</v>
      </c>
      <c r="C5" s="2145">
        <v>0.30399999999999999</v>
      </c>
      <c r="D5" s="2145">
        <v>0.34889999999999999</v>
      </c>
      <c r="F5" s="30"/>
      <c r="G5" s="286"/>
    </row>
    <row r="6" spans="1:10" x14ac:dyDescent="0.25">
      <c r="A6" s="2143" t="s">
        <v>1337</v>
      </c>
      <c r="B6" s="135">
        <v>0.13849999999999998</v>
      </c>
      <c r="C6" s="135">
        <v>8.9900000000000008E-2</v>
      </c>
      <c r="D6" s="135">
        <v>0.18030000000000002</v>
      </c>
      <c r="F6" s="145"/>
      <c r="G6" s="286"/>
    </row>
    <row r="7" spans="1:10" x14ac:dyDescent="0.25">
      <c r="A7" s="2144" t="s">
        <v>1338</v>
      </c>
      <c r="B7" s="2145">
        <v>7.6499999999999999E-2</v>
      </c>
      <c r="C7" s="2146">
        <v>0</v>
      </c>
      <c r="D7" s="2146">
        <v>0</v>
      </c>
      <c r="F7" s="400"/>
      <c r="G7" s="286"/>
    </row>
    <row r="8" spans="1:10" x14ac:dyDescent="0.25">
      <c r="A8" s="2143" t="s">
        <v>1339</v>
      </c>
      <c r="B8" s="135">
        <v>0.23070000000000002</v>
      </c>
      <c r="C8" s="135">
        <v>0.36109999999999998</v>
      </c>
      <c r="D8" s="135">
        <v>0.27149999999999996</v>
      </c>
      <c r="F8" s="145"/>
      <c r="G8" s="286"/>
    </row>
    <row r="9" spans="1:10" x14ac:dyDescent="0.25">
      <c r="A9" s="2144" t="s">
        <v>1340</v>
      </c>
      <c r="B9" s="2145">
        <v>2.92E-2</v>
      </c>
      <c r="C9" s="2145">
        <v>0</v>
      </c>
      <c r="D9" s="2145">
        <v>0</v>
      </c>
      <c r="F9" s="145"/>
      <c r="G9" s="286"/>
    </row>
    <row r="10" spans="1:10" x14ac:dyDescent="0.25">
      <c r="A10" s="2143" t="s">
        <v>1341</v>
      </c>
      <c r="B10" s="135">
        <v>0.10890000000000001</v>
      </c>
      <c r="C10" s="135">
        <v>0.13159999999999999</v>
      </c>
      <c r="D10" s="135">
        <v>0.1075</v>
      </c>
      <c r="F10" s="145"/>
      <c r="G10" s="286"/>
    </row>
    <row r="11" spans="1:10" x14ac:dyDescent="0.25">
      <c r="A11" s="2144" t="s">
        <v>1342</v>
      </c>
      <c r="B11" s="2145">
        <v>6.2699999999999992E-2</v>
      </c>
      <c r="C11" s="2145">
        <v>0</v>
      </c>
      <c r="D11" s="2145">
        <v>0</v>
      </c>
      <c r="F11" s="145"/>
      <c r="G11" s="286"/>
    </row>
    <row r="12" spans="1:10" x14ac:dyDescent="0.25">
      <c r="B12" s="99"/>
    </row>
    <row r="13" spans="1:10" x14ac:dyDescent="0.25">
      <c r="A13" s="65" t="s">
        <v>1313</v>
      </c>
      <c r="B13" s="2147"/>
      <c r="C13" s="2147"/>
      <c r="D13" s="2147"/>
      <c r="E13" s="145"/>
      <c r="F13" s="145"/>
      <c r="G13" s="145"/>
      <c r="H13" s="145"/>
      <c r="I13" s="145"/>
      <c r="J13" s="145"/>
    </row>
    <row r="14" spans="1:10" x14ac:dyDescent="0.25">
      <c r="B14" s="2148"/>
      <c r="C14" s="2148"/>
      <c r="D14" s="145"/>
      <c r="E14" s="145"/>
      <c r="F14" s="145"/>
      <c r="G14" s="145"/>
      <c r="H14" s="145"/>
      <c r="I14" s="145"/>
      <c r="J14" s="145"/>
    </row>
    <row r="15" spans="1:10" s="23" customFormat="1" x14ac:dyDescent="0.25">
      <c r="A15" s="199" t="s">
        <v>135</v>
      </c>
      <c r="B15" s="3788"/>
      <c r="C15" s="3788"/>
      <c r="D15" s="3788"/>
      <c r="E15" s="3788"/>
      <c r="F15" s="3788"/>
      <c r="G15" s="3788"/>
      <c r="H15" s="3788"/>
      <c r="I15" s="3788"/>
      <c r="J15" s="3788"/>
    </row>
    <row r="16" spans="1:10" x14ac:dyDescent="0.25">
      <c r="B16" s="2149"/>
      <c r="C16" s="2150"/>
      <c r="D16" s="2150"/>
      <c r="E16" s="2149"/>
      <c r="F16" s="2150"/>
      <c r="G16" s="2150"/>
      <c r="H16" s="2149"/>
      <c r="I16" s="2150"/>
      <c r="J16" s="2150"/>
    </row>
    <row r="17" spans="1:10" x14ac:dyDescent="0.25">
      <c r="A17" s="2151"/>
      <c r="B17" s="286"/>
      <c r="C17" s="286"/>
      <c r="D17" s="286"/>
      <c r="E17" s="286"/>
      <c r="F17" s="286"/>
      <c r="G17" s="286"/>
      <c r="H17" s="286"/>
      <c r="I17" s="286"/>
      <c r="J17" s="286"/>
    </row>
    <row r="18" spans="1:10" x14ac:dyDescent="0.25">
      <c r="A18" s="2151"/>
      <c r="B18" s="286"/>
      <c r="C18" s="286"/>
      <c r="D18" s="286"/>
      <c r="E18" s="286"/>
      <c r="F18" s="286"/>
      <c r="G18" s="286"/>
      <c r="H18" s="286"/>
      <c r="I18" s="286"/>
      <c r="J18" s="286"/>
    </row>
    <row r="19" spans="1:10" x14ac:dyDescent="0.25">
      <c r="A19" s="2151"/>
      <c r="B19" s="286"/>
      <c r="C19" s="286"/>
      <c r="D19" s="286"/>
      <c r="E19" s="286"/>
      <c r="F19" s="286"/>
      <c r="G19" s="286"/>
      <c r="H19" s="286"/>
      <c r="I19" s="286"/>
      <c r="J19" s="286"/>
    </row>
    <row r="20" spans="1:10" x14ac:dyDescent="0.25">
      <c r="A20" s="2151"/>
      <c r="B20" s="286"/>
      <c r="C20" s="508"/>
      <c r="D20" s="508"/>
      <c r="E20" s="286"/>
      <c r="F20" s="508"/>
      <c r="G20" s="508"/>
      <c r="H20" s="286"/>
      <c r="I20" s="508"/>
      <c r="J20" s="508"/>
    </row>
    <row r="21" spans="1:10" x14ac:dyDescent="0.25">
      <c r="A21" s="2151"/>
      <c r="B21" s="286"/>
      <c r="C21" s="286"/>
      <c r="D21" s="286"/>
      <c r="E21" s="286"/>
      <c r="F21" s="286"/>
      <c r="G21" s="286"/>
      <c r="H21" s="286"/>
      <c r="I21" s="286"/>
      <c r="J21" s="286"/>
    </row>
    <row r="22" spans="1:10" x14ac:dyDescent="0.25">
      <c r="A22" s="2151"/>
      <c r="B22" s="286"/>
      <c r="C22" s="286"/>
      <c r="D22" s="286"/>
      <c r="E22" s="286"/>
      <c r="F22" s="286"/>
      <c r="G22" s="286"/>
      <c r="H22" s="286"/>
      <c r="I22" s="286"/>
      <c r="J22" s="286"/>
    </row>
    <row r="23" spans="1:10" x14ac:dyDescent="0.25">
      <c r="A23" s="2151"/>
      <c r="B23" s="286"/>
      <c r="C23" s="286"/>
      <c r="D23" s="286"/>
      <c r="E23" s="286"/>
      <c r="F23" s="286"/>
      <c r="G23" s="286"/>
      <c r="H23" s="286"/>
      <c r="I23" s="286"/>
      <c r="J23" s="286"/>
    </row>
    <row r="24" spans="1:10" x14ac:dyDescent="0.25">
      <c r="A24" s="2151"/>
      <c r="B24" s="286"/>
      <c r="C24" s="286"/>
      <c r="D24" s="286"/>
      <c r="E24" s="286"/>
      <c r="F24" s="286"/>
      <c r="G24" s="286"/>
      <c r="H24" s="286"/>
      <c r="I24" s="286"/>
      <c r="J24" s="286"/>
    </row>
    <row r="26" spans="1:10" x14ac:dyDescent="0.25">
      <c r="B26" s="99"/>
      <c r="C26" s="99"/>
      <c r="D26" s="99"/>
      <c r="E26" s="99"/>
      <c r="F26" s="99"/>
      <c r="G26" s="99"/>
    </row>
    <row r="29" spans="1:10" x14ac:dyDescent="0.25">
      <c r="B29" s="400"/>
    </row>
    <row r="30" spans="1:10" x14ac:dyDescent="0.25">
      <c r="B30" s="145"/>
    </row>
    <row r="31" spans="1:10" x14ac:dyDescent="0.25">
      <c r="B31" s="145"/>
    </row>
    <row r="32" spans="1:10" x14ac:dyDescent="0.25">
      <c r="B32" s="145"/>
    </row>
    <row r="33" spans="2:3" x14ac:dyDescent="0.25">
      <c r="B33" s="145"/>
    </row>
    <row r="34" spans="2:3" x14ac:dyDescent="0.25">
      <c r="B34" s="145"/>
      <c r="C34" s="89"/>
    </row>
    <row r="35" spans="2:3" x14ac:dyDescent="0.25">
      <c r="B35" s="145"/>
    </row>
    <row r="36" spans="2:3" x14ac:dyDescent="0.25">
      <c r="B36" s="145"/>
    </row>
  </sheetData>
  <mergeCells count="3">
    <mergeCell ref="B15:D15"/>
    <mergeCell ref="E15:G15"/>
    <mergeCell ref="H15:J15"/>
  </mergeCells>
  <hyperlinks>
    <hyperlink ref="A15" location="Index!A1" display="Back to index" xr:uid="{0A514B6E-D7C0-4A18-A63D-3ED233614525}"/>
  </hyperlink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5D54-85EB-437D-9AFA-69DB857BD693}">
  <dimension ref="A1:F30"/>
  <sheetViews>
    <sheetView showGridLines="0" zoomScaleNormal="100" workbookViewId="0"/>
  </sheetViews>
  <sheetFormatPr defaultColWidth="13.7109375" defaultRowHeight="15" x14ac:dyDescent="0.25"/>
  <cols>
    <col min="1" max="1" width="71.5703125" style="23" bestFit="1" customWidth="1"/>
    <col min="2" max="2" width="16.140625" style="23" customWidth="1"/>
    <col min="3" max="3" width="15.5703125" style="23" customWidth="1"/>
    <col min="4" max="4" width="15.7109375" style="23" customWidth="1"/>
    <col min="5" max="5" width="15.5703125" style="23" customWidth="1"/>
    <col min="6" max="16384" width="13.7109375" style="23"/>
  </cols>
  <sheetData>
    <row r="1" spans="1:6" x14ac:dyDescent="0.25">
      <c r="A1" s="1977" t="s">
        <v>1343</v>
      </c>
      <c r="B1" s="1977"/>
      <c r="C1" s="1977"/>
      <c r="D1" s="1977"/>
      <c r="E1" s="1977"/>
    </row>
    <row r="3" spans="1:6" ht="45" x14ac:dyDescent="0.25">
      <c r="A3" s="2152"/>
      <c r="B3" s="1903" t="s">
        <v>1344</v>
      </c>
      <c r="C3" s="1903" t="s">
        <v>1345</v>
      </c>
      <c r="D3" s="1903" t="s">
        <v>1346</v>
      </c>
      <c r="E3" s="1896" t="s">
        <v>1347</v>
      </c>
    </row>
    <row r="4" spans="1:6" x14ac:dyDescent="0.25">
      <c r="A4" s="1104" t="s">
        <v>1301</v>
      </c>
      <c r="B4" s="135">
        <v>0.53110000000000002</v>
      </c>
      <c r="C4" s="135">
        <v>7.0400000000000004E-2</v>
      </c>
      <c r="D4" s="135">
        <v>0.184</v>
      </c>
      <c r="E4" s="135">
        <v>0.2145</v>
      </c>
      <c r="F4" s="345"/>
    </row>
    <row r="5" spans="1:6" x14ac:dyDescent="0.25">
      <c r="A5" s="2153" t="s">
        <v>1302</v>
      </c>
      <c r="B5" s="2145">
        <v>0.42130000000000001</v>
      </c>
      <c r="C5" s="2145">
        <v>7.9899999999999999E-2</v>
      </c>
      <c r="D5" s="2145">
        <v>0.2107</v>
      </c>
      <c r="E5" s="2145">
        <v>0.28800000000000003</v>
      </c>
    </row>
    <row r="6" spans="1:6" x14ac:dyDescent="0.25">
      <c r="A6" s="1104" t="s">
        <v>1303</v>
      </c>
      <c r="B6" s="135">
        <v>0.51849999999999996</v>
      </c>
      <c r="C6" s="135">
        <v>8.72E-2</v>
      </c>
      <c r="D6" s="135">
        <v>0.22289999999999999</v>
      </c>
      <c r="E6" s="135">
        <v>0.1714</v>
      </c>
    </row>
    <row r="7" spans="1:6" x14ac:dyDescent="0.25">
      <c r="A7" s="2153" t="s">
        <v>1304</v>
      </c>
      <c r="B7" s="2145">
        <v>0.38539999999999996</v>
      </c>
      <c r="C7" s="2145">
        <v>9.3699999999999992E-2</v>
      </c>
      <c r="D7" s="2145">
        <v>9.6199999999999994E-2</v>
      </c>
      <c r="E7" s="2145">
        <v>0.42469999999999997</v>
      </c>
    </row>
    <row r="8" spans="1:6" x14ac:dyDescent="0.25">
      <c r="A8" s="1104" t="s">
        <v>1305</v>
      </c>
      <c r="B8" s="135">
        <v>0.30430000000000001</v>
      </c>
      <c r="C8" s="135">
        <v>6.6100000000000006E-2</v>
      </c>
      <c r="D8" s="135">
        <v>0.42869999999999997</v>
      </c>
      <c r="E8" s="135">
        <v>0.2009</v>
      </c>
    </row>
    <row r="9" spans="1:6" x14ac:dyDescent="0.25">
      <c r="A9" s="2153" t="s">
        <v>1306</v>
      </c>
      <c r="B9" s="2145">
        <v>0.1963</v>
      </c>
      <c r="C9" s="2145">
        <v>0.10830000000000001</v>
      </c>
      <c r="D9" s="2145">
        <v>0.55689999999999995</v>
      </c>
      <c r="E9" s="2145">
        <v>0.13849999999999998</v>
      </c>
    </row>
    <row r="10" spans="1:6" x14ac:dyDescent="0.25">
      <c r="A10" s="1104" t="s">
        <v>1307</v>
      </c>
      <c r="B10" s="135">
        <v>0.39200000000000002</v>
      </c>
      <c r="C10" s="135">
        <v>7.3800000000000004E-2</v>
      </c>
      <c r="D10" s="135">
        <v>7.400000000000001E-2</v>
      </c>
      <c r="E10" s="135">
        <v>0.46020000000000005</v>
      </c>
    </row>
    <row r="11" spans="1:6" x14ac:dyDescent="0.25">
      <c r="A11" s="2153" t="s">
        <v>1308</v>
      </c>
      <c r="B11" s="2145">
        <v>0.85699999999999998</v>
      </c>
      <c r="C11" s="2145">
        <v>4.9000000000000002E-2</v>
      </c>
      <c r="D11" s="2145">
        <v>3.5000000000000003E-2</v>
      </c>
      <c r="E11" s="2145">
        <v>5.91E-2</v>
      </c>
    </row>
    <row r="12" spans="1:6" x14ac:dyDescent="0.25">
      <c r="A12" s="1104" t="s">
        <v>1309</v>
      </c>
      <c r="B12" s="135">
        <v>0.79420000000000002</v>
      </c>
      <c r="C12" s="135">
        <v>8.3100000000000007E-2</v>
      </c>
      <c r="D12" s="135">
        <v>6.2800000000000009E-2</v>
      </c>
      <c r="E12" s="135">
        <v>5.9800000000000006E-2</v>
      </c>
    </row>
    <row r="13" spans="1:6" x14ac:dyDescent="0.25">
      <c r="A13" s="2153" t="s">
        <v>1310</v>
      </c>
      <c r="B13" s="2145">
        <v>0.50309999999999999</v>
      </c>
      <c r="C13" s="2145">
        <v>0.1648</v>
      </c>
      <c r="D13" s="2145">
        <v>0.19969999999999999</v>
      </c>
      <c r="E13" s="2145">
        <v>0.1323</v>
      </c>
    </row>
    <row r="14" spans="1:6" x14ac:dyDescent="0.25">
      <c r="A14" s="1104" t="s">
        <v>1311</v>
      </c>
      <c r="B14" s="135">
        <v>0.74879999999999991</v>
      </c>
      <c r="C14" s="135">
        <v>0.1346</v>
      </c>
      <c r="D14" s="135">
        <v>3.7900000000000003E-2</v>
      </c>
      <c r="E14" s="135">
        <v>7.8700000000000006E-2</v>
      </c>
    </row>
    <row r="15" spans="1:6" x14ac:dyDescent="0.25">
      <c r="A15" s="2153" t="s">
        <v>1312</v>
      </c>
      <c r="B15" s="2145">
        <v>0.35979999999999995</v>
      </c>
      <c r="C15" s="2145">
        <v>4.2599999999999999E-2</v>
      </c>
      <c r="D15" s="2145">
        <v>0.43240000000000001</v>
      </c>
      <c r="E15" s="2145">
        <v>0.16519999999999999</v>
      </c>
    </row>
    <row r="16" spans="1:6" x14ac:dyDescent="0.25">
      <c r="A16" s="2154" t="s">
        <v>298</v>
      </c>
      <c r="B16" s="2155">
        <v>0.49159999999999998</v>
      </c>
      <c r="C16" s="2155">
        <v>7.6700000000000004E-2</v>
      </c>
      <c r="D16" s="2155">
        <v>0.2311</v>
      </c>
      <c r="E16" s="2155">
        <v>0.2006</v>
      </c>
    </row>
    <row r="18" spans="1:6" x14ac:dyDescent="0.25">
      <c r="A18" s="98" t="s">
        <v>1313</v>
      </c>
      <c r="C18" s="555"/>
      <c r="D18" s="555"/>
      <c r="E18" s="555"/>
      <c r="F18" s="555"/>
    </row>
    <row r="19" spans="1:6" x14ac:dyDescent="0.25">
      <c r="C19" s="555"/>
      <c r="D19" s="555"/>
      <c r="E19" s="555"/>
      <c r="F19" s="555"/>
    </row>
    <row r="20" spans="1:6" x14ac:dyDescent="0.25">
      <c r="A20" s="199" t="s">
        <v>135</v>
      </c>
      <c r="C20" s="555"/>
      <c r="D20" s="555"/>
      <c r="E20" s="555"/>
      <c r="F20" s="555"/>
    </row>
    <row r="21" spans="1:6" x14ac:dyDescent="0.25">
      <c r="C21" s="555"/>
      <c r="D21" s="555"/>
      <c r="E21" s="555"/>
      <c r="F21" s="555"/>
    </row>
    <row r="22" spans="1:6" x14ac:dyDescent="0.25">
      <c r="C22" s="555"/>
      <c r="D22" s="555"/>
      <c r="E22" s="555"/>
      <c r="F22" s="555"/>
    </row>
    <row r="23" spans="1:6" x14ac:dyDescent="0.25">
      <c r="C23" s="555"/>
      <c r="D23" s="555"/>
      <c r="E23" s="555"/>
      <c r="F23" s="555"/>
    </row>
    <row r="24" spans="1:6" x14ac:dyDescent="0.25">
      <c r="C24" s="555"/>
      <c r="D24" s="555"/>
      <c r="E24" s="555"/>
      <c r="F24" s="555"/>
    </row>
    <row r="25" spans="1:6" x14ac:dyDescent="0.25">
      <c r="C25" s="555"/>
      <c r="D25" s="555"/>
      <c r="E25" s="555"/>
      <c r="F25" s="555"/>
    </row>
    <row r="26" spans="1:6" x14ac:dyDescent="0.25">
      <c r="C26" s="555"/>
      <c r="D26" s="555"/>
      <c r="E26" s="555"/>
      <c r="F26" s="555"/>
    </row>
    <row r="27" spans="1:6" x14ac:dyDescent="0.25">
      <c r="C27" s="555"/>
      <c r="D27" s="555"/>
      <c r="E27" s="555"/>
      <c r="F27" s="555"/>
    </row>
    <row r="28" spans="1:6" x14ac:dyDescent="0.25">
      <c r="C28" s="555"/>
      <c r="D28" s="555"/>
      <c r="E28" s="555"/>
      <c r="F28" s="555"/>
    </row>
    <row r="29" spans="1:6" x14ac:dyDescent="0.25">
      <c r="C29" s="555"/>
      <c r="D29" s="555"/>
      <c r="E29" s="555"/>
      <c r="F29" s="555"/>
    </row>
    <row r="30" spans="1:6" x14ac:dyDescent="0.25">
      <c r="C30" s="555"/>
      <c r="D30" s="555"/>
      <c r="E30" s="555"/>
      <c r="F30" s="555"/>
    </row>
  </sheetData>
  <hyperlinks>
    <hyperlink ref="A20" location="Index!A1" display="Back to index" xr:uid="{533A60AF-7896-4A57-B37C-AA9EDF33B16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8021F-3A6A-42F6-9628-CFEB3B06D4B1}">
  <dimension ref="A1:D21"/>
  <sheetViews>
    <sheetView showGridLines="0" workbookViewId="0">
      <selection activeCell="A20" sqref="A20"/>
    </sheetView>
  </sheetViews>
  <sheetFormatPr defaultRowHeight="15" x14ac:dyDescent="0.25"/>
  <cols>
    <col min="1" max="1" width="49.5703125" style="177" customWidth="1"/>
    <col min="2" max="4" width="10.28515625" customWidth="1"/>
    <col min="5" max="5" width="10" customWidth="1"/>
    <col min="6" max="6" width="9.7109375" customWidth="1"/>
    <col min="7" max="7" width="10.140625" customWidth="1"/>
    <col min="8" max="8" width="9.42578125" customWidth="1"/>
    <col min="9" max="9" width="9.7109375" customWidth="1"/>
  </cols>
  <sheetData>
    <row r="1" spans="1:4" s="161" customFormat="1" x14ac:dyDescent="0.25">
      <c r="A1" s="66" t="s">
        <v>337</v>
      </c>
    </row>
    <row r="3" spans="1:4" ht="45" x14ac:dyDescent="0.25">
      <c r="A3" s="3037" t="s">
        <v>170</v>
      </c>
      <c r="B3" s="3038">
        <v>2017</v>
      </c>
      <c r="C3" s="3038">
        <v>2018</v>
      </c>
      <c r="D3" s="3038" t="s">
        <v>304</v>
      </c>
    </row>
    <row r="4" spans="1:4" x14ac:dyDescent="0.25">
      <c r="A4" s="166" t="s">
        <v>338</v>
      </c>
      <c r="B4" s="151">
        <v>1155</v>
      </c>
      <c r="C4" s="151">
        <v>1190</v>
      </c>
      <c r="D4" s="167">
        <v>3.0303030303030304E-2</v>
      </c>
    </row>
    <row r="5" spans="1:4" x14ac:dyDescent="0.25">
      <c r="A5" s="168" t="s">
        <v>163</v>
      </c>
      <c r="B5" s="147">
        <v>133535</v>
      </c>
      <c r="C5" s="147">
        <v>134370</v>
      </c>
      <c r="D5" s="169">
        <v>6.2530422735612382E-3</v>
      </c>
    </row>
    <row r="6" spans="1:4" x14ac:dyDescent="0.25">
      <c r="A6" s="166" t="s">
        <v>339</v>
      </c>
      <c r="B6" s="151">
        <v>4290</v>
      </c>
      <c r="C6" s="151">
        <v>4625</v>
      </c>
      <c r="D6" s="167">
        <v>7.8088578088578095E-2</v>
      </c>
    </row>
    <row r="7" spans="1:4" x14ac:dyDescent="0.25">
      <c r="A7" s="168" t="s">
        <v>340</v>
      </c>
      <c r="B7" s="147">
        <v>4885</v>
      </c>
      <c r="C7" s="147">
        <v>4995</v>
      </c>
      <c r="D7" s="169">
        <v>2.2517911975435005E-2</v>
      </c>
    </row>
    <row r="8" spans="1:4" x14ac:dyDescent="0.25">
      <c r="A8" s="166" t="s">
        <v>162</v>
      </c>
      <c r="B8" s="151">
        <v>190925</v>
      </c>
      <c r="C8" s="151">
        <v>197210</v>
      </c>
      <c r="D8" s="167">
        <v>3.29186853476496E-2</v>
      </c>
    </row>
    <row r="9" spans="1:4" x14ac:dyDescent="0.25">
      <c r="A9" s="168" t="s">
        <v>341</v>
      </c>
      <c r="B9" s="147">
        <v>44225</v>
      </c>
      <c r="C9" s="147">
        <v>44670</v>
      </c>
      <c r="D9" s="169">
        <v>1.0062182023742228E-2</v>
      </c>
    </row>
    <row r="10" spans="1:4" x14ac:dyDescent="0.25">
      <c r="A10" s="166" t="s">
        <v>342</v>
      </c>
      <c r="B10" s="151">
        <v>10</v>
      </c>
      <c r="C10" s="151">
        <v>10</v>
      </c>
      <c r="D10" s="167">
        <v>0</v>
      </c>
    </row>
    <row r="11" spans="1:4" x14ac:dyDescent="0.25">
      <c r="A11" s="168" t="s">
        <v>343</v>
      </c>
      <c r="B11" s="147">
        <v>210690</v>
      </c>
      <c r="C11" s="147">
        <v>212495</v>
      </c>
      <c r="D11" s="169">
        <v>8.5670890882338976E-3</v>
      </c>
    </row>
    <row r="12" spans="1:4" x14ac:dyDescent="0.25">
      <c r="A12" s="166" t="s">
        <v>344</v>
      </c>
      <c r="B12" s="151">
        <v>116050</v>
      </c>
      <c r="C12" s="155">
        <v>113350</v>
      </c>
      <c r="D12" s="3096" t="s">
        <v>2591</v>
      </c>
    </row>
    <row r="13" spans="1:4" x14ac:dyDescent="0.25">
      <c r="A13" s="168" t="s">
        <v>345</v>
      </c>
      <c r="B13" s="147">
        <v>2190</v>
      </c>
      <c r="C13" s="147">
        <v>2305</v>
      </c>
      <c r="D13" s="169">
        <v>5.2511415525114152E-2</v>
      </c>
    </row>
    <row r="14" spans="1:4" x14ac:dyDescent="0.25">
      <c r="A14" s="166" t="s">
        <v>346</v>
      </c>
      <c r="B14" s="151">
        <v>25</v>
      </c>
      <c r="C14" s="151">
        <v>25</v>
      </c>
      <c r="D14" s="167">
        <v>0</v>
      </c>
    </row>
    <row r="15" spans="1:4" x14ac:dyDescent="0.25">
      <c r="A15" s="168" t="s">
        <v>347</v>
      </c>
      <c r="B15" s="147">
        <v>6475</v>
      </c>
      <c r="C15" s="147">
        <v>6695</v>
      </c>
      <c r="D15" s="169">
        <v>3.397683397683398E-2</v>
      </c>
    </row>
    <row r="16" spans="1:4" x14ac:dyDescent="0.25">
      <c r="A16" s="170" t="s">
        <v>348</v>
      </c>
      <c r="B16" s="171">
        <v>714455</v>
      </c>
      <c r="C16" s="171">
        <v>721940</v>
      </c>
      <c r="D16" s="172">
        <v>1.0476517065455488E-2</v>
      </c>
    </row>
    <row r="17" spans="1:4" x14ac:dyDescent="0.25">
      <c r="A17" s="173" t="s">
        <v>336</v>
      </c>
      <c r="B17" s="174">
        <v>2668805</v>
      </c>
      <c r="C17" s="174">
        <v>2669435</v>
      </c>
      <c r="D17" s="175">
        <v>2.3606070881911567E-4</v>
      </c>
    </row>
    <row r="19" spans="1:4" x14ac:dyDescent="0.25">
      <c r="A19" s="176" t="s">
        <v>2331</v>
      </c>
    </row>
    <row r="21" spans="1:4" x14ac:dyDescent="0.25">
      <c r="A21" s="64" t="s">
        <v>135</v>
      </c>
      <c r="B21" s="64"/>
    </row>
  </sheetData>
  <hyperlinks>
    <hyperlink ref="A21:B21" location="Index!A1" display="Back to index" xr:uid="{233B4B5B-1F59-4FAA-8768-326C5886E71B}"/>
  </hyperlinks>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AACD-2108-4768-898E-4DEE671D95F7}">
  <dimension ref="A1:E22"/>
  <sheetViews>
    <sheetView showGridLines="0" zoomScaleNormal="100" workbookViewId="0"/>
  </sheetViews>
  <sheetFormatPr defaultColWidth="9.140625" defaultRowHeight="15" x14ac:dyDescent="0.25"/>
  <cols>
    <col min="1" max="1" width="71.5703125" style="23" bestFit="1" customWidth="1"/>
    <col min="2" max="16384" width="9.140625" style="23"/>
  </cols>
  <sheetData>
    <row r="1" spans="1:5" x14ac:dyDescent="0.25">
      <c r="A1" s="1977" t="s">
        <v>1348</v>
      </c>
      <c r="B1" s="2051"/>
      <c r="C1" s="2051"/>
      <c r="D1" s="2051"/>
      <c r="E1" s="2156"/>
    </row>
    <row r="3" spans="1:5" x14ac:dyDescent="0.25">
      <c r="A3" s="2152"/>
      <c r="B3" s="1896" t="s">
        <v>150</v>
      </c>
    </row>
    <row r="4" spans="1:5" x14ac:dyDescent="0.25">
      <c r="A4" s="1104" t="s">
        <v>1301</v>
      </c>
      <c r="B4" s="135">
        <v>0.58930000000000005</v>
      </c>
    </row>
    <row r="5" spans="1:5" x14ac:dyDescent="0.25">
      <c r="A5" s="2153" t="s">
        <v>1302</v>
      </c>
      <c r="B5" s="2145">
        <v>0.52659999999999996</v>
      </c>
    </row>
    <row r="6" spans="1:5" x14ac:dyDescent="0.25">
      <c r="A6" s="1104" t="s">
        <v>1303</v>
      </c>
      <c r="B6" s="135">
        <v>0.49719999999999998</v>
      </c>
    </row>
    <row r="7" spans="1:5" x14ac:dyDescent="0.25">
      <c r="A7" s="2153" t="s">
        <v>1304</v>
      </c>
      <c r="B7" s="2145">
        <v>0.3211</v>
      </c>
    </row>
    <row r="8" spans="1:5" x14ac:dyDescent="0.25">
      <c r="A8" s="1104" t="s">
        <v>1305</v>
      </c>
      <c r="B8" s="135">
        <v>0.64690000000000003</v>
      </c>
    </row>
    <row r="9" spans="1:5" x14ac:dyDescent="0.25">
      <c r="A9" s="2153" t="s">
        <v>1306</v>
      </c>
      <c r="B9" s="2145">
        <v>0.64910000000000001</v>
      </c>
    </row>
    <row r="10" spans="1:5" x14ac:dyDescent="0.25">
      <c r="A10" s="1104" t="s">
        <v>1307</v>
      </c>
      <c r="B10" s="135">
        <v>0.56420000000000003</v>
      </c>
    </row>
    <row r="11" spans="1:5" x14ac:dyDescent="0.25">
      <c r="A11" s="2153" t="s">
        <v>1308</v>
      </c>
      <c r="B11" s="2145">
        <v>0.69079999999999997</v>
      </c>
    </row>
    <row r="12" spans="1:5" x14ac:dyDescent="0.25">
      <c r="A12" s="1104" t="s">
        <v>1309</v>
      </c>
      <c r="B12" s="135">
        <v>0.40039999999999998</v>
      </c>
    </row>
    <row r="13" spans="1:5" x14ac:dyDescent="0.25">
      <c r="A13" s="2153" t="s">
        <v>1310</v>
      </c>
      <c r="B13" s="2145">
        <v>0.51249999999999996</v>
      </c>
    </row>
    <row r="14" spans="1:5" x14ac:dyDescent="0.25">
      <c r="A14" s="1104" t="s">
        <v>1311</v>
      </c>
      <c r="B14" s="135">
        <v>0.2009</v>
      </c>
    </row>
    <row r="15" spans="1:5" x14ac:dyDescent="0.25">
      <c r="A15" s="2153" t="s">
        <v>1312</v>
      </c>
      <c r="B15" s="2145">
        <v>0.75209999999999999</v>
      </c>
    </row>
    <row r="16" spans="1:5" x14ac:dyDescent="0.25">
      <c r="A16" s="2154"/>
      <c r="E16" s="35"/>
    </row>
    <row r="17" spans="1:2" x14ac:dyDescent="0.25">
      <c r="A17" s="98" t="s">
        <v>1313</v>
      </c>
    </row>
    <row r="19" spans="1:2" x14ac:dyDescent="0.25">
      <c r="A19" s="199" t="s">
        <v>135</v>
      </c>
    </row>
    <row r="22" spans="1:2" s="65" customFormat="1" x14ac:dyDescent="0.25">
      <c r="B22" s="23"/>
    </row>
  </sheetData>
  <hyperlinks>
    <hyperlink ref="A19" location="Index!A1" display="Back to index" xr:uid="{8E673E79-B704-470C-B1CF-75EB6BD9BDB2}"/>
  </hyperlink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ACD11-3C55-48E5-80CE-67A35BE1F097}">
  <dimension ref="A1:E13"/>
  <sheetViews>
    <sheetView showGridLines="0" workbookViewId="0">
      <selection activeCell="G13" sqref="G13"/>
    </sheetView>
  </sheetViews>
  <sheetFormatPr defaultColWidth="9.140625" defaultRowHeight="15" x14ac:dyDescent="0.25"/>
  <cols>
    <col min="1" max="1" width="55.42578125" bestFit="1" customWidth="1"/>
  </cols>
  <sheetData>
    <row r="1" spans="1:5" x14ac:dyDescent="0.25">
      <c r="A1" s="1977" t="s">
        <v>1349</v>
      </c>
      <c r="B1" s="2157"/>
      <c r="C1" s="2157"/>
      <c r="D1" s="161"/>
      <c r="E1" s="161"/>
    </row>
    <row r="3" spans="1:5" x14ac:dyDescent="0.25">
      <c r="A3" s="2158"/>
      <c r="B3" s="3428" t="s">
        <v>567</v>
      </c>
      <c r="C3" s="3429" t="s">
        <v>441</v>
      </c>
    </row>
    <row r="4" spans="1:5" x14ac:dyDescent="0.25">
      <c r="A4" s="214" t="s">
        <v>1350</v>
      </c>
      <c r="B4" s="152">
        <v>0.90300000000000002</v>
      </c>
      <c r="C4" s="215">
        <v>9.74E-2</v>
      </c>
    </row>
    <row r="5" spans="1:5" x14ac:dyDescent="0.25">
      <c r="A5" s="2159" t="s">
        <v>1351</v>
      </c>
      <c r="B5" s="2160">
        <v>0.81499999999999995</v>
      </c>
      <c r="C5" s="2160">
        <v>0.18479999999999999</v>
      </c>
    </row>
    <row r="6" spans="1:5" x14ac:dyDescent="0.25">
      <c r="A6" s="145" t="s">
        <v>1437</v>
      </c>
      <c r="B6" s="152">
        <v>0.88</v>
      </c>
      <c r="C6" s="215">
        <v>0.12</v>
      </c>
    </row>
    <row r="7" spans="1:5" x14ac:dyDescent="0.25">
      <c r="A7" s="2161" t="s">
        <v>1352</v>
      </c>
      <c r="B7" s="2160">
        <v>0.78300000000000003</v>
      </c>
      <c r="C7" s="2162">
        <v>0.217</v>
      </c>
    </row>
    <row r="8" spans="1:5" x14ac:dyDescent="0.25">
      <c r="A8" s="214" t="s">
        <v>1353</v>
      </c>
      <c r="B8" s="152">
        <v>0.621</v>
      </c>
      <c r="C8" s="215">
        <v>0.37880000000000003</v>
      </c>
    </row>
    <row r="9" spans="1:5" x14ac:dyDescent="0.25">
      <c r="A9" s="3568" t="s">
        <v>1354</v>
      </c>
      <c r="B9" s="3569">
        <v>0.52949999999999997</v>
      </c>
      <c r="C9" s="3570">
        <v>0.47049999999999997</v>
      </c>
    </row>
    <row r="11" spans="1:5" x14ac:dyDescent="0.25">
      <c r="A11" s="98" t="s">
        <v>1313</v>
      </c>
    </row>
    <row r="12" spans="1:5" s="23" customFormat="1" x14ac:dyDescent="0.25">
      <c r="A12"/>
    </row>
    <row r="13" spans="1:5" x14ac:dyDescent="0.25">
      <c r="A13" s="199" t="s">
        <v>135</v>
      </c>
    </row>
  </sheetData>
  <hyperlinks>
    <hyperlink ref="A13" location="Index!A1" display="Back to index" xr:uid="{63F442E4-570C-4219-8D13-69AF069737F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D92C6-995F-4D4E-A01D-F213356657DC}">
  <dimension ref="A1:H32"/>
  <sheetViews>
    <sheetView showGridLines="0" zoomScaleNormal="100" workbookViewId="0">
      <selection activeCell="A29" sqref="A29"/>
    </sheetView>
  </sheetViews>
  <sheetFormatPr defaultColWidth="9.140625" defaultRowHeight="15" x14ac:dyDescent="0.25"/>
  <cols>
    <col min="1" max="1" width="71.5703125" style="23" bestFit="1" customWidth="1"/>
    <col min="2" max="2" width="10.140625" style="23" customWidth="1"/>
    <col min="3" max="3" width="9.140625" style="23"/>
    <col min="4" max="4" width="8.7109375" style="23" customWidth="1"/>
    <col min="5" max="5" width="9.140625" style="23"/>
    <col min="6" max="6" width="9.140625" style="23" customWidth="1"/>
    <col min="7" max="7" width="8" style="23" customWidth="1"/>
    <col min="8" max="8" width="9" style="23" customWidth="1"/>
    <col min="9" max="16384" width="9.140625" style="23"/>
  </cols>
  <sheetData>
    <row r="1" spans="1:8" x14ac:dyDescent="0.25">
      <c r="A1" s="1977" t="s">
        <v>1355</v>
      </c>
      <c r="B1" s="2164"/>
      <c r="C1" s="2164"/>
      <c r="D1" s="2165"/>
      <c r="E1" s="236"/>
      <c r="F1" s="236"/>
    </row>
    <row r="3" spans="1:8" x14ac:dyDescent="0.25">
      <c r="A3" s="2166"/>
      <c r="B3" s="1903" t="s">
        <v>440</v>
      </c>
      <c r="C3" s="1896" t="s">
        <v>441</v>
      </c>
      <c r="D3" s="2168"/>
      <c r="E3" s="2169"/>
      <c r="F3" s="2168"/>
      <c r="G3" s="2169"/>
      <c r="H3" s="30"/>
    </row>
    <row r="4" spans="1:8" x14ac:dyDescent="0.25">
      <c r="A4" s="1104" t="s">
        <v>1301</v>
      </c>
      <c r="B4" s="2170">
        <v>0.85239999999999994</v>
      </c>
      <c r="C4" s="2171">
        <v>0.14760000000000001</v>
      </c>
      <c r="D4" s="2172"/>
      <c r="E4" s="2173"/>
      <c r="F4" s="2172"/>
      <c r="G4" s="2173"/>
      <c r="H4" s="30"/>
    </row>
    <row r="5" spans="1:8" x14ac:dyDescent="0.25">
      <c r="A5" s="2153" t="s">
        <v>1302</v>
      </c>
      <c r="B5" s="2174">
        <v>0.74450000000000005</v>
      </c>
      <c r="C5" s="2175">
        <v>0.2555</v>
      </c>
      <c r="D5" s="2172"/>
      <c r="E5" s="2173"/>
      <c r="F5" s="2172"/>
      <c r="G5" s="2173"/>
      <c r="H5" s="30"/>
    </row>
    <row r="6" spans="1:8" x14ac:dyDescent="0.25">
      <c r="A6" s="1104" t="s">
        <v>1303</v>
      </c>
      <c r="B6" s="2170">
        <v>0.83860000000000001</v>
      </c>
      <c r="C6" s="2171">
        <v>0.16140000000000002</v>
      </c>
      <c r="D6" s="2172"/>
      <c r="E6" s="2173"/>
      <c r="F6" s="2172"/>
      <c r="G6" s="2173"/>
      <c r="H6" s="30"/>
    </row>
    <row r="7" spans="1:8" x14ac:dyDescent="0.25">
      <c r="A7" s="2153" t="s">
        <v>1304</v>
      </c>
      <c r="B7" s="2174">
        <v>0.79180000000000006</v>
      </c>
      <c r="C7" s="2175">
        <v>0.2082</v>
      </c>
      <c r="D7" s="2172"/>
      <c r="E7" s="2173"/>
      <c r="F7" s="2172"/>
      <c r="G7" s="2173"/>
      <c r="H7" s="30"/>
    </row>
    <row r="8" spans="1:8" x14ac:dyDescent="0.25">
      <c r="A8" s="1104" t="s">
        <v>1305</v>
      </c>
      <c r="B8" s="2170">
        <v>0.87849999999999995</v>
      </c>
      <c r="C8" s="2171">
        <v>0.1215</v>
      </c>
      <c r="D8" s="2172"/>
      <c r="E8" s="2173"/>
      <c r="F8" s="2172"/>
      <c r="G8" s="2173"/>
      <c r="H8" s="30"/>
    </row>
    <row r="9" spans="1:8" x14ac:dyDescent="0.25">
      <c r="A9" s="2153" t="s">
        <v>1306</v>
      </c>
      <c r="B9" s="2174">
        <v>0.86180000000000012</v>
      </c>
      <c r="C9" s="2175">
        <v>0.13819999999999999</v>
      </c>
      <c r="D9" s="2172"/>
      <c r="E9" s="2173"/>
      <c r="F9" s="2172"/>
      <c r="G9" s="2173"/>
      <c r="H9" s="30"/>
    </row>
    <row r="10" spans="1:8" x14ac:dyDescent="0.25">
      <c r="A10" s="1104" t="s">
        <v>1307</v>
      </c>
      <c r="B10" s="2170">
        <v>0.78249999999999997</v>
      </c>
      <c r="C10" s="2171">
        <v>0.2175</v>
      </c>
      <c r="D10" s="2172"/>
      <c r="E10" s="2173"/>
      <c r="F10" s="2172"/>
      <c r="G10" s="2173"/>
      <c r="H10" s="30"/>
    </row>
    <row r="11" spans="1:8" x14ac:dyDescent="0.25">
      <c r="A11" s="2153" t="s">
        <v>1308</v>
      </c>
      <c r="B11" s="2174">
        <v>0.76969999999999994</v>
      </c>
      <c r="C11" s="2175">
        <v>0.2303</v>
      </c>
      <c r="D11" s="2172"/>
      <c r="E11" s="2173"/>
      <c r="F11" s="2172"/>
      <c r="G11" s="2173"/>
      <c r="H11" s="30"/>
    </row>
    <row r="12" spans="1:8" x14ac:dyDescent="0.25">
      <c r="A12" s="1104" t="s">
        <v>1309</v>
      </c>
      <c r="B12" s="2170">
        <v>0.6715000000000001</v>
      </c>
      <c r="C12" s="2171">
        <v>0.32850000000000001</v>
      </c>
      <c r="D12" s="2172"/>
      <c r="E12" s="2173"/>
      <c r="F12" s="2172"/>
      <c r="G12" s="2173"/>
      <c r="H12" s="30"/>
    </row>
    <row r="13" spans="1:8" x14ac:dyDescent="0.25">
      <c r="A13" s="2153" t="s">
        <v>1310</v>
      </c>
      <c r="B13" s="2174">
        <v>0.72400000000000009</v>
      </c>
      <c r="C13" s="2175">
        <v>0.27600000000000002</v>
      </c>
      <c r="D13" s="2172"/>
      <c r="E13" s="2173"/>
      <c r="F13" s="2172"/>
      <c r="G13" s="2173"/>
      <c r="H13" s="30"/>
    </row>
    <row r="14" spans="1:8" x14ac:dyDescent="0.25">
      <c r="A14" s="1104" t="s">
        <v>1311</v>
      </c>
      <c r="B14" s="2170">
        <v>0.73699999999999999</v>
      </c>
      <c r="C14" s="2171">
        <v>0.26300000000000001</v>
      </c>
      <c r="D14" s="2172"/>
      <c r="E14" s="2173"/>
      <c r="F14" s="2172"/>
      <c r="G14" s="2173"/>
      <c r="H14" s="30"/>
    </row>
    <row r="15" spans="1:8" x14ac:dyDescent="0.25">
      <c r="A15" s="2153" t="s">
        <v>1312</v>
      </c>
      <c r="B15" s="2174">
        <v>0.90560000000000007</v>
      </c>
      <c r="C15" s="2175">
        <v>9.4399999999999998E-2</v>
      </c>
      <c r="D15" s="2172"/>
      <c r="E15" s="2173"/>
      <c r="F15" s="2172"/>
      <c r="G15" s="2173"/>
      <c r="H15" s="30"/>
    </row>
    <row r="16" spans="1:8" x14ac:dyDescent="0.25">
      <c r="A16" s="2176" t="s">
        <v>298</v>
      </c>
      <c r="B16" s="2177">
        <v>0.78239999999999998</v>
      </c>
      <c r="C16" s="2178">
        <v>0.21760000000000002</v>
      </c>
      <c r="D16" s="2179"/>
      <c r="E16" s="2177"/>
      <c r="F16" s="2178"/>
      <c r="G16" s="2177"/>
      <c r="H16" s="2178"/>
    </row>
    <row r="17" spans="1:8" x14ac:dyDescent="0.25">
      <c r="A17" s="2180"/>
      <c r="D17" s="30"/>
      <c r="E17" s="2172"/>
      <c r="F17" s="2173"/>
      <c r="G17" s="2172"/>
      <c r="H17" s="2173"/>
    </row>
    <row r="18" spans="1:8" x14ac:dyDescent="0.25">
      <c r="A18" s="98" t="s">
        <v>1313</v>
      </c>
      <c r="B18" s="2172"/>
      <c r="C18" s="2173"/>
      <c r="D18" s="30"/>
      <c r="E18" s="2172"/>
      <c r="F18" s="2172"/>
      <c r="G18" s="2172"/>
      <c r="H18" s="2173"/>
    </row>
    <row r="19" spans="1:8" x14ac:dyDescent="0.25">
      <c r="B19" s="2172"/>
      <c r="C19" s="2173"/>
      <c r="D19" s="2181"/>
      <c r="E19" s="2172"/>
      <c r="F19" s="2172"/>
      <c r="G19" s="2172"/>
      <c r="H19" s="2173"/>
    </row>
    <row r="20" spans="1:8" x14ac:dyDescent="0.25">
      <c r="A20" s="199" t="s">
        <v>135</v>
      </c>
      <c r="B20" s="2172"/>
      <c r="C20" s="2173"/>
      <c r="D20" s="2181"/>
      <c r="E20" s="2172"/>
      <c r="F20" s="2172"/>
      <c r="G20" s="2172"/>
      <c r="H20" s="2173"/>
    </row>
    <row r="21" spans="1:8" x14ac:dyDescent="0.25">
      <c r="B21" s="555"/>
      <c r="C21" s="555"/>
      <c r="D21" s="555"/>
      <c r="E21" s="2172"/>
      <c r="F21" s="2172"/>
      <c r="G21" s="2172"/>
    </row>
    <row r="22" spans="1:8" x14ac:dyDescent="0.25">
      <c r="B22" s="555"/>
      <c r="C22" s="555"/>
      <c r="D22" s="555"/>
      <c r="E22" s="2172"/>
      <c r="F22" s="2172"/>
      <c r="G22" s="2172"/>
    </row>
    <row r="23" spans="1:8" s="65" customFormat="1" x14ac:dyDescent="0.25">
      <c r="B23" s="2182"/>
      <c r="C23" s="2182"/>
      <c r="D23" s="2183"/>
      <c r="E23" s="2172"/>
      <c r="F23" s="2172"/>
      <c r="G23" s="2172"/>
    </row>
    <row r="24" spans="1:8" x14ac:dyDescent="0.25">
      <c r="B24" s="555"/>
      <c r="C24" s="555"/>
      <c r="D24" s="555"/>
      <c r="E24" s="2172"/>
      <c r="F24" s="2172"/>
      <c r="G24" s="2172"/>
    </row>
    <row r="25" spans="1:8" x14ac:dyDescent="0.25">
      <c r="D25" s="555"/>
      <c r="E25" s="2172"/>
      <c r="F25" s="2172"/>
      <c r="G25" s="2172"/>
    </row>
    <row r="26" spans="1:8" x14ac:dyDescent="0.25">
      <c r="B26" s="555"/>
      <c r="C26" s="555"/>
      <c r="D26" s="555"/>
      <c r="E26" s="2172"/>
      <c r="F26" s="2172"/>
      <c r="G26" s="2172"/>
    </row>
    <row r="27" spans="1:8" x14ac:dyDescent="0.25">
      <c r="B27" s="555"/>
      <c r="C27" s="555"/>
      <c r="D27" s="555"/>
      <c r="E27" s="2172"/>
      <c r="F27" s="2172"/>
      <c r="G27" s="2172"/>
    </row>
    <row r="28" spans="1:8" x14ac:dyDescent="0.25">
      <c r="B28" s="555"/>
      <c r="C28" s="555"/>
      <c r="D28" s="555"/>
      <c r="E28" s="2172"/>
      <c r="F28" s="2172"/>
      <c r="G28" s="2172"/>
    </row>
    <row r="29" spans="1:8" x14ac:dyDescent="0.25">
      <c r="B29" s="555"/>
      <c r="C29" s="555"/>
      <c r="D29" s="555"/>
      <c r="E29" s="2172"/>
      <c r="F29" s="2172"/>
      <c r="G29" s="2172"/>
    </row>
    <row r="30" spans="1:8" x14ac:dyDescent="0.25">
      <c r="B30" s="555"/>
      <c r="C30" s="555"/>
      <c r="D30" s="555"/>
      <c r="E30" s="2172"/>
      <c r="F30" s="2172"/>
      <c r="G30" s="2172"/>
    </row>
    <row r="31" spans="1:8" x14ac:dyDescent="0.25">
      <c r="B31" s="555"/>
      <c r="C31" s="555"/>
      <c r="D31" s="555"/>
      <c r="E31" s="2172"/>
      <c r="F31" s="2172"/>
      <c r="G31" s="2172"/>
    </row>
    <row r="32" spans="1:8" x14ac:dyDescent="0.25">
      <c r="D32" s="555"/>
    </row>
  </sheetData>
  <hyperlinks>
    <hyperlink ref="A20" location="Index!A1" display="Back to index" xr:uid="{5321BCB8-AC4B-4BCA-8EBE-D08781D1519E}"/>
  </hyperlink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EF2E3-75F3-48D9-B1B8-99993507A184}">
  <dimension ref="A1:M40"/>
  <sheetViews>
    <sheetView showGridLines="0" zoomScaleNormal="100" workbookViewId="0"/>
  </sheetViews>
  <sheetFormatPr defaultColWidth="13.140625" defaultRowHeight="15" x14ac:dyDescent="0.25"/>
  <cols>
    <col min="1" max="1" width="75.28515625" style="23" customWidth="1"/>
    <col min="2" max="16384" width="13.140625" style="23"/>
  </cols>
  <sheetData>
    <row r="1" spans="1:13" x14ac:dyDescent="0.25">
      <c r="A1" s="1977" t="s">
        <v>1356</v>
      </c>
    </row>
    <row r="2" spans="1:13" x14ac:dyDescent="0.25">
      <c r="A2" s="32"/>
    </row>
    <row r="3" spans="1:13" x14ac:dyDescent="0.25">
      <c r="A3" s="2184"/>
      <c r="B3" s="3791" t="s">
        <v>1357</v>
      </c>
      <c r="C3" s="3792"/>
      <c r="D3" s="3791" t="s">
        <v>1358</v>
      </c>
      <c r="E3" s="3792"/>
      <c r="F3" s="3791" t="s">
        <v>1359</v>
      </c>
      <c r="G3" s="3792"/>
      <c r="H3" s="3791" t="s">
        <v>1360</v>
      </c>
      <c r="I3" s="3792"/>
      <c r="J3" s="3793" t="s">
        <v>406</v>
      </c>
      <c r="K3" s="3794"/>
      <c r="L3" s="3789"/>
      <c r="M3" s="3790"/>
    </row>
    <row r="4" spans="1:13" ht="45" x14ac:dyDescent="0.25">
      <c r="A4" s="188"/>
      <c r="B4" s="3051" t="s">
        <v>1361</v>
      </c>
      <c r="C4" s="3051" t="s">
        <v>1362</v>
      </c>
      <c r="D4" s="3051" t="s">
        <v>1361</v>
      </c>
      <c r="E4" s="3051" t="s">
        <v>1362</v>
      </c>
      <c r="F4" s="3051" t="s">
        <v>1361</v>
      </c>
      <c r="G4" s="3051" t="s">
        <v>1362</v>
      </c>
      <c r="H4" s="3051" t="s">
        <v>1361</v>
      </c>
      <c r="I4" s="3051" t="s">
        <v>1362</v>
      </c>
      <c r="J4" s="3430" t="s">
        <v>1361</v>
      </c>
      <c r="K4" s="3430" t="s">
        <v>1362</v>
      </c>
      <c r="L4" s="2150"/>
      <c r="M4" s="2150"/>
    </row>
    <row r="5" spans="1:13" x14ac:dyDescent="0.25">
      <c r="A5" s="2153" t="s">
        <v>1301</v>
      </c>
      <c r="B5" s="2185">
        <v>2.7699999999999999E-2</v>
      </c>
      <c r="C5" s="2185">
        <v>4.2999999999999997E-2</v>
      </c>
      <c r="D5" s="2185">
        <v>3.1099999999999999E-2</v>
      </c>
      <c r="E5" s="2185">
        <v>2.5000000000000001E-2</v>
      </c>
      <c r="F5" s="2185">
        <v>8.199999999999999E-3</v>
      </c>
      <c r="G5" s="2185">
        <v>7.4999999999999997E-3</v>
      </c>
      <c r="H5" s="2185">
        <v>2.06E-2</v>
      </c>
      <c r="I5" s="2185">
        <v>1.2800000000000001E-2</v>
      </c>
      <c r="J5" s="2186">
        <v>8.77E-2</v>
      </c>
      <c r="K5" s="2186">
        <v>8.8300000000000003E-2</v>
      </c>
      <c r="L5" s="2187"/>
      <c r="M5" s="2187"/>
    </row>
    <row r="6" spans="1:13" x14ac:dyDescent="0.25">
      <c r="A6" s="2188" t="s">
        <v>1302</v>
      </c>
      <c r="B6" s="2189">
        <v>1.2699999999999999E-2</v>
      </c>
      <c r="C6" s="2189">
        <v>1.0700000000000001E-2</v>
      </c>
      <c r="D6" s="2189">
        <v>4.4999999999999998E-2</v>
      </c>
      <c r="E6" s="2189">
        <v>3.78E-2</v>
      </c>
      <c r="F6" s="2189">
        <v>8.5000000000000006E-3</v>
      </c>
      <c r="G6" s="2189">
        <v>6.0000000000000001E-3</v>
      </c>
      <c r="H6" s="2189">
        <v>9.4999999999999998E-3</v>
      </c>
      <c r="I6" s="2189">
        <v>9.1000000000000004E-3</v>
      </c>
      <c r="J6" s="457">
        <v>7.5700000000000003E-2</v>
      </c>
      <c r="K6" s="457">
        <v>6.3600000000000004E-2</v>
      </c>
      <c r="L6" s="2187"/>
      <c r="M6" s="2187"/>
    </row>
    <row r="7" spans="1:13" x14ac:dyDescent="0.25">
      <c r="A7" s="2153" t="s">
        <v>1303</v>
      </c>
      <c r="B7" s="2185">
        <v>9.300000000000001E-3</v>
      </c>
      <c r="C7" s="2185">
        <v>8.6999999999999994E-3</v>
      </c>
      <c r="D7" s="2185">
        <v>3.2300000000000002E-2</v>
      </c>
      <c r="E7" s="2185">
        <v>2.9300000000000003E-2</v>
      </c>
      <c r="F7" s="2185">
        <v>8.1000000000000013E-3</v>
      </c>
      <c r="G7" s="2185">
        <v>3.4999999999999996E-3</v>
      </c>
      <c r="H7" s="2185">
        <v>1E-3</v>
      </c>
      <c r="I7" s="2185">
        <v>0</v>
      </c>
      <c r="J7" s="2186">
        <v>5.0700000000000002E-2</v>
      </c>
      <c r="K7" s="2186">
        <v>4.1599999999999998E-2</v>
      </c>
      <c r="L7" s="2187"/>
      <c r="M7" s="2187"/>
    </row>
    <row r="8" spans="1:13" x14ac:dyDescent="0.25">
      <c r="A8" s="2188" t="s">
        <v>1304</v>
      </c>
      <c r="B8" s="2189">
        <v>1.9699999999999999E-2</v>
      </c>
      <c r="C8" s="2189">
        <v>2.81E-2</v>
      </c>
      <c r="D8" s="2189">
        <v>1.29E-2</v>
      </c>
      <c r="E8" s="2189">
        <v>8.0000000000000002E-3</v>
      </c>
      <c r="F8" s="2189">
        <v>6.3E-3</v>
      </c>
      <c r="G8" s="2189">
        <v>3.2000000000000002E-3</v>
      </c>
      <c r="H8" s="2189">
        <v>5.4000000000000003E-3</v>
      </c>
      <c r="I8" s="2189">
        <v>5.3E-3</v>
      </c>
      <c r="J8" s="457">
        <v>4.4299999999999999E-2</v>
      </c>
      <c r="K8" s="457">
        <v>4.4600000000000001E-2</v>
      </c>
      <c r="L8" s="2187"/>
      <c r="M8" s="2187"/>
    </row>
    <row r="9" spans="1:13" x14ac:dyDescent="0.25">
      <c r="A9" s="2153" t="s">
        <v>1305</v>
      </c>
      <c r="B9" s="2185">
        <v>1.43E-2</v>
      </c>
      <c r="C9" s="2185">
        <v>1.3300000000000001E-2</v>
      </c>
      <c r="D9" s="2185">
        <v>2.6099999999999998E-2</v>
      </c>
      <c r="E9" s="2185">
        <v>2.5899999999999999E-2</v>
      </c>
      <c r="F9" s="2185">
        <v>5.5000000000000005E-3</v>
      </c>
      <c r="G9" s="2185">
        <v>4.8999999999999998E-3</v>
      </c>
      <c r="H9" s="2185">
        <v>7.7000000000000002E-3</v>
      </c>
      <c r="I9" s="2185">
        <v>7.7000000000000002E-3</v>
      </c>
      <c r="J9" s="2186">
        <v>5.3600000000000002E-2</v>
      </c>
      <c r="K9" s="2186">
        <v>5.1900000000000002E-2</v>
      </c>
      <c r="L9" s="2187"/>
      <c r="M9" s="2187"/>
    </row>
    <row r="10" spans="1:13" x14ac:dyDescent="0.25">
      <c r="A10" s="2188" t="s">
        <v>1306</v>
      </c>
      <c r="B10" s="2189">
        <v>1.5700000000000002E-2</v>
      </c>
      <c r="C10" s="2189">
        <v>1.2800000000000001E-2</v>
      </c>
      <c r="D10" s="2189">
        <v>3.8399999999999997E-2</v>
      </c>
      <c r="E10" s="2189">
        <v>3.9599999999999996E-2</v>
      </c>
      <c r="F10" s="2189">
        <v>7.3000000000000001E-3</v>
      </c>
      <c r="G10" s="2189">
        <v>5.4000000000000003E-3</v>
      </c>
      <c r="H10" s="2189">
        <v>1.9599999999999999E-2</v>
      </c>
      <c r="I10" s="2189">
        <v>1.04E-2</v>
      </c>
      <c r="J10" s="457">
        <v>8.1000000000000003E-2</v>
      </c>
      <c r="K10" s="457">
        <v>6.83E-2</v>
      </c>
      <c r="L10" s="2187"/>
      <c r="M10" s="2187"/>
    </row>
    <row r="11" spans="1:13" x14ac:dyDescent="0.25">
      <c r="A11" s="2153" t="s">
        <v>1307</v>
      </c>
      <c r="B11" s="2185">
        <v>0</v>
      </c>
      <c r="C11" s="2185">
        <v>0</v>
      </c>
      <c r="D11" s="2185">
        <v>7.3099999999999998E-2</v>
      </c>
      <c r="E11" s="2185">
        <v>0</v>
      </c>
      <c r="F11" s="2185">
        <v>0</v>
      </c>
      <c r="G11" s="2185">
        <v>0</v>
      </c>
      <c r="H11" s="2185">
        <v>0</v>
      </c>
      <c r="I11" s="2185">
        <v>0</v>
      </c>
      <c r="J11" s="2186">
        <v>7.3099999999999998E-2</v>
      </c>
      <c r="K11" s="2186">
        <v>0</v>
      </c>
      <c r="L11" s="2187"/>
      <c r="M11" s="2187"/>
    </row>
    <row r="12" spans="1:13" x14ac:dyDescent="0.25">
      <c r="A12" s="2188" t="s">
        <v>1308</v>
      </c>
      <c r="B12" s="2189">
        <v>2.3E-2</v>
      </c>
      <c r="C12" s="2189">
        <v>2.18E-2</v>
      </c>
      <c r="D12" s="2189">
        <v>0.13320000000000001</v>
      </c>
      <c r="E12" s="2189">
        <v>0.14029999999999998</v>
      </c>
      <c r="F12" s="2189">
        <v>1.0800000000000001E-2</v>
      </c>
      <c r="G12" s="2189">
        <v>8.6999999999999994E-3</v>
      </c>
      <c r="H12" s="2189">
        <v>1.9199999999999998E-2</v>
      </c>
      <c r="I12" s="2189">
        <v>1.8600000000000002E-2</v>
      </c>
      <c r="J12" s="457">
        <v>0.18609999999999999</v>
      </c>
      <c r="K12" s="457">
        <v>0.1895</v>
      </c>
      <c r="L12" s="2187"/>
      <c r="M12" s="2187"/>
    </row>
    <row r="13" spans="1:13" x14ac:dyDescent="0.25">
      <c r="A13" s="2153" t="s">
        <v>1309</v>
      </c>
      <c r="B13" s="2185">
        <v>1.1699999999999999E-2</v>
      </c>
      <c r="C13" s="2185">
        <v>1.15E-2</v>
      </c>
      <c r="D13" s="2185">
        <v>5.5999999999999994E-2</v>
      </c>
      <c r="E13" s="2185">
        <v>6.5500000000000003E-2</v>
      </c>
      <c r="F13" s="2185">
        <v>6.8000000000000005E-3</v>
      </c>
      <c r="G13" s="2185">
        <v>8.6E-3</v>
      </c>
      <c r="H13" s="2185">
        <v>1.7000000000000001E-2</v>
      </c>
      <c r="I13" s="2185">
        <v>2.12E-2</v>
      </c>
      <c r="J13" s="2186">
        <v>9.1499999999999998E-2</v>
      </c>
      <c r="K13" s="2186">
        <v>0.1069</v>
      </c>
      <c r="L13" s="2187"/>
      <c r="M13" s="2187"/>
    </row>
    <row r="14" spans="1:13" x14ac:dyDescent="0.25">
      <c r="A14" s="2188" t="s">
        <v>1310</v>
      </c>
      <c r="B14" s="2189">
        <v>3.2199999999999999E-2</v>
      </c>
      <c r="C14" s="2189">
        <v>0</v>
      </c>
      <c r="D14" s="2189">
        <v>6.6000000000000003E-2</v>
      </c>
      <c r="E14" s="2189">
        <v>4.8000000000000001E-2</v>
      </c>
      <c r="F14" s="2189">
        <v>1.9599999999999999E-2</v>
      </c>
      <c r="G14" s="2189">
        <v>0</v>
      </c>
      <c r="H14" s="2189">
        <v>0</v>
      </c>
      <c r="I14" s="2189">
        <v>0</v>
      </c>
      <c r="J14" s="457">
        <v>0.11789999999999999</v>
      </c>
      <c r="K14" s="457">
        <v>4.8000000000000001E-2</v>
      </c>
      <c r="L14" s="2187"/>
      <c r="M14" s="2187"/>
    </row>
    <row r="15" spans="1:13" x14ac:dyDescent="0.25">
      <c r="A15" s="2153" t="s">
        <v>1311</v>
      </c>
      <c r="B15" s="2185">
        <v>2.18E-2</v>
      </c>
      <c r="C15" s="2185">
        <v>1.8799999999999997E-2</v>
      </c>
      <c r="D15" s="2185">
        <v>2.1600000000000001E-2</v>
      </c>
      <c r="E15" s="2185">
        <v>1.38E-2</v>
      </c>
      <c r="F15" s="2185">
        <v>5.6999999999999993E-3</v>
      </c>
      <c r="G15" s="2185">
        <v>0</v>
      </c>
      <c r="H15" s="2185">
        <v>7.3000000000000001E-3</v>
      </c>
      <c r="I15" s="2185">
        <v>0</v>
      </c>
      <c r="J15" s="2186">
        <v>5.6399999999999999E-2</v>
      </c>
      <c r="K15" s="2186">
        <v>3.2500000000000001E-2</v>
      </c>
      <c r="L15" s="2187"/>
      <c r="M15" s="2187"/>
    </row>
    <row r="16" spans="1:13" x14ac:dyDescent="0.25">
      <c r="A16" s="2188" t="s">
        <v>1312</v>
      </c>
      <c r="B16" s="2189">
        <v>2.3700000000000002E-2</v>
      </c>
      <c r="C16" s="2189">
        <v>3.1300000000000001E-2</v>
      </c>
      <c r="D16" s="2189">
        <v>8.3499999999999991E-2</v>
      </c>
      <c r="E16" s="2189">
        <v>7.0199999999999999E-2</v>
      </c>
      <c r="F16" s="2189">
        <v>1.3300000000000001E-2</v>
      </c>
      <c r="G16" s="2189">
        <v>9.7999999999999997E-3</v>
      </c>
      <c r="H16" s="2189">
        <v>1.5300000000000001E-2</v>
      </c>
      <c r="I16" s="2189">
        <v>1.3999999999999999E-2</v>
      </c>
      <c r="J16" s="457">
        <v>0.13570000000000002</v>
      </c>
      <c r="K16" s="457">
        <v>0.12520000000000001</v>
      </c>
      <c r="L16" s="2187"/>
      <c r="M16" s="2187"/>
    </row>
    <row r="17" spans="1:13" x14ac:dyDescent="0.25">
      <c r="A17" s="2190" t="s">
        <v>298</v>
      </c>
      <c r="B17" s="2185">
        <v>1.4999999999999999E-2</v>
      </c>
      <c r="C17" s="2185">
        <v>1.4999999999999999E-2</v>
      </c>
      <c r="D17" s="2185">
        <v>0.05</v>
      </c>
      <c r="E17" s="2185">
        <v>0.05</v>
      </c>
      <c r="F17" s="2185">
        <v>8.0000000000000002E-3</v>
      </c>
      <c r="G17" s="2185">
        <v>8.0000000000000002E-3</v>
      </c>
      <c r="H17" s="2185">
        <v>1.1000000000000001E-2</v>
      </c>
      <c r="I17" s="2185">
        <v>1.1000000000000001E-2</v>
      </c>
      <c r="J17" s="2186">
        <v>8.4600000000000009E-2</v>
      </c>
      <c r="K17" s="2186">
        <v>8.4600000000000009E-2</v>
      </c>
      <c r="L17" s="2187"/>
      <c r="M17" s="2187"/>
    </row>
    <row r="18" spans="1:13" x14ac:dyDescent="0.25">
      <c r="A18" s="2188"/>
      <c r="B18" s="2191"/>
      <c r="C18" s="2191"/>
      <c r="D18" s="2191"/>
      <c r="E18" s="2191"/>
      <c r="F18" s="2191"/>
      <c r="G18" s="2191"/>
      <c r="H18" s="2191"/>
      <c r="I18" s="2191"/>
      <c r="J18" s="513"/>
      <c r="K18" s="513"/>
      <c r="L18" s="2191"/>
      <c r="M18" s="2191"/>
    </row>
    <row r="19" spans="1:13" x14ac:dyDescent="0.25">
      <c r="A19" s="241" t="s">
        <v>1363</v>
      </c>
      <c r="B19" s="2191"/>
      <c r="C19" s="2191"/>
      <c r="D19" s="2191"/>
      <c r="E19" s="2191"/>
      <c r="F19" s="2191"/>
      <c r="G19" s="2191"/>
      <c r="H19" s="2191"/>
      <c r="I19" s="2191"/>
      <c r="J19" s="513"/>
      <c r="K19" s="513"/>
      <c r="L19" s="2191"/>
      <c r="M19" s="2191"/>
    </row>
    <row r="20" spans="1:13" x14ac:dyDescent="0.25">
      <c r="A20" s="27"/>
      <c r="B20" s="2191"/>
      <c r="C20" s="2191"/>
      <c r="D20" s="2191"/>
      <c r="E20" s="2191"/>
      <c r="F20" s="2191"/>
      <c r="G20" s="2191"/>
      <c r="H20" s="2191"/>
      <c r="I20" s="2191"/>
      <c r="J20" s="513"/>
      <c r="K20" s="513"/>
      <c r="L20" s="2191"/>
      <c r="M20" s="2191"/>
    </row>
    <row r="21" spans="1:13" x14ac:dyDescent="0.25">
      <c r="A21" s="199" t="s">
        <v>135</v>
      </c>
      <c r="B21" s="2191"/>
      <c r="C21" s="2191"/>
      <c r="D21" s="2191"/>
      <c r="E21" s="2191"/>
      <c r="F21" s="2191"/>
      <c r="G21" s="2191"/>
      <c r="H21" s="2191"/>
      <c r="I21" s="2191"/>
      <c r="J21" s="513"/>
      <c r="K21" s="513"/>
      <c r="L21" s="2191"/>
      <c r="M21" s="2191"/>
    </row>
    <row r="22" spans="1:13" s="67" customFormat="1" x14ac:dyDescent="0.25">
      <c r="A22" s="27"/>
      <c r="B22" s="2192"/>
      <c r="C22" s="2192"/>
      <c r="D22" s="2192"/>
      <c r="E22" s="2192"/>
      <c r="F22" s="2192"/>
      <c r="G22" s="2192"/>
      <c r="H22" s="2192"/>
      <c r="I22" s="2192"/>
      <c r="J22" s="2193"/>
      <c r="K22" s="2193"/>
      <c r="L22" s="2192"/>
      <c r="M22" s="2192"/>
    </row>
    <row r="23" spans="1:13" x14ac:dyDescent="0.25">
      <c r="A23" s="27"/>
    </row>
    <row r="27" spans="1:13" x14ac:dyDescent="0.25">
      <c r="B27" s="555"/>
      <c r="C27" s="555"/>
      <c r="D27" s="555"/>
      <c r="E27" s="555"/>
      <c r="F27" s="135"/>
      <c r="H27" s="135"/>
      <c r="I27" s="135"/>
      <c r="J27" s="135"/>
      <c r="K27" s="135"/>
      <c r="L27" s="135"/>
    </row>
    <row r="28" spans="1:13" x14ac:dyDescent="0.25">
      <c r="B28" s="555"/>
      <c r="C28" s="555"/>
      <c r="D28" s="555"/>
      <c r="E28" s="555"/>
      <c r="F28" s="135"/>
      <c r="H28" s="135"/>
      <c r="I28" s="135"/>
      <c r="J28" s="135"/>
      <c r="K28" s="135"/>
      <c r="L28" s="135"/>
    </row>
    <row r="29" spans="1:13" x14ac:dyDescent="0.25">
      <c r="B29" s="555"/>
      <c r="C29" s="555"/>
      <c r="D29" s="555"/>
      <c r="E29" s="555"/>
      <c r="F29" s="135"/>
      <c r="H29" s="135"/>
      <c r="I29" s="135"/>
      <c r="J29" s="135"/>
      <c r="K29" s="135"/>
      <c r="L29" s="135"/>
    </row>
    <row r="30" spans="1:13" x14ac:dyDescent="0.25">
      <c r="B30" s="555"/>
      <c r="C30" s="555"/>
      <c r="D30" s="555"/>
      <c r="E30" s="555"/>
      <c r="F30" s="135"/>
      <c r="H30" s="135"/>
      <c r="I30" s="135"/>
      <c r="J30" s="135"/>
      <c r="K30" s="135"/>
      <c r="L30" s="135"/>
    </row>
    <row r="31" spans="1:13" x14ac:dyDescent="0.25">
      <c r="B31" s="555"/>
      <c r="C31" s="555"/>
      <c r="D31" s="555"/>
      <c r="E31" s="555"/>
      <c r="F31" s="135"/>
      <c r="H31" s="135"/>
      <c r="I31" s="135"/>
      <c r="J31" s="135"/>
      <c r="K31" s="135"/>
      <c r="L31" s="135"/>
    </row>
    <row r="32" spans="1:13" x14ac:dyDescent="0.25">
      <c r="B32" s="555"/>
      <c r="C32" s="555"/>
      <c r="D32" s="555"/>
      <c r="E32" s="555"/>
      <c r="F32" s="135"/>
      <c r="H32" s="135"/>
      <c r="I32" s="135"/>
      <c r="J32" s="135"/>
      <c r="K32" s="135"/>
      <c r="L32" s="135"/>
    </row>
    <row r="33" spans="2:12" x14ac:dyDescent="0.25">
      <c r="B33" s="555"/>
      <c r="C33" s="555"/>
      <c r="D33" s="555"/>
      <c r="E33" s="555"/>
      <c r="F33" s="135"/>
      <c r="H33" s="135"/>
      <c r="I33" s="135"/>
      <c r="J33" s="135"/>
      <c r="K33" s="135"/>
      <c r="L33" s="135"/>
    </row>
    <row r="34" spans="2:12" x14ac:dyDescent="0.25">
      <c r="B34" s="555"/>
      <c r="C34" s="555"/>
      <c r="D34" s="555"/>
      <c r="E34" s="555"/>
      <c r="F34" s="135"/>
      <c r="H34" s="135"/>
      <c r="I34" s="135"/>
      <c r="J34" s="135"/>
      <c r="K34" s="135"/>
      <c r="L34" s="135"/>
    </row>
    <row r="35" spans="2:12" x14ac:dyDescent="0.25">
      <c r="B35" s="555"/>
      <c r="C35" s="555"/>
      <c r="D35" s="555"/>
      <c r="E35" s="555"/>
      <c r="F35" s="135"/>
      <c r="H35" s="135"/>
      <c r="I35" s="135"/>
      <c r="J35" s="135"/>
      <c r="K35" s="135"/>
      <c r="L35" s="135"/>
    </row>
    <row r="36" spans="2:12" x14ac:dyDescent="0.25">
      <c r="B36" s="555"/>
      <c r="C36" s="555"/>
      <c r="D36" s="555"/>
      <c r="E36" s="555"/>
      <c r="F36" s="135"/>
      <c r="H36" s="135"/>
      <c r="I36" s="135"/>
      <c r="J36" s="135"/>
      <c r="K36" s="135"/>
      <c r="L36" s="135"/>
    </row>
    <row r="37" spans="2:12" x14ac:dyDescent="0.25">
      <c r="B37" s="555"/>
      <c r="C37" s="555"/>
      <c r="D37" s="555"/>
      <c r="E37" s="555"/>
      <c r="F37" s="135"/>
      <c r="H37" s="135"/>
      <c r="I37" s="135"/>
      <c r="J37" s="135"/>
      <c r="K37" s="135"/>
      <c r="L37" s="135"/>
    </row>
    <row r="38" spans="2:12" x14ac:dyDescent="0.25">
      <c r="B38" s="555"/>
      <c r="C38" s="555"/>
      <c r="D38" s="555"/>
      <c r="E38" s="555"/>
      <c r="F38" s="135"/>
      <c r="H38" s="135"/>
      <c r="I38" s="135"/>
      <c r="J38" s="135"/>
      <c r="K38" s="135"/>
      <c r="L38" s="135"/>
    </row>
    <row r="39" spans="2:12" x14ac:dyDescent="0.25">
      <c r="F39" s="135"/>
      <c r="H39" s="135"/>
      <c r="I39" s="135"/>
      <c r="J39" s="135"/>
      <c r="K39" s="135"/>
      <c r="L39" s="135"/>
    </row>
    <row r="40" spans="2:12" x14ac:dyDescent="0.25">
      <c r="F40" s="135"/>
    </row>
  </sheetData>
  <mergeCells count="6">
    <mergeCell ref="L3:M3"/>
    <mergeCell ref="B3:C3"/>
    <mergeCell ref="D3:E3"/>
    <mergeCell ref="F3:G3"/>
    <mergeCell ref="H3:I3"/>
    <mergeCell ref="J3:K3"/>
  </mergeCells>
  <hyperlinks>
    <hyperlink ref="A21" location="Index!A1" display="Back to index" xr:uid="{F4319618-D96D-4501-807B-4C52C6309696}"/>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EADC8-8368-44A4-A2C8-86C5E212D59E}">
  <dimension ref="A1:F23"/>
  <sheetViews>
    <sheetView showGridLines="0" workbookViewId="0"/>
  </sheetViews>
  <sheetFormatPr defaultColWidth="9.140625" defaultRowHeight="15" x14ac:dyDescent="0.25"/>
  <cols>
    <col min="1" max="1" width="64" style="30" bestFit="1" customWidth="1"/>
    <col min="2" max="2" width="9.5703125" style="30" customWidth="1"/>
    <col min="3" max="3" width="9.140625" style="23" customWidth="1"/>
    <col min="4" max="16384" width="9.140625" style="23"/>
  </cols>
  <sheetData>
    <row r="1" spans="1:6" x14ac:dyDescent="0.25">
      <c r="A1" s="1977" t="s">
        <v>1364</v>
      </c>
      <c r="B1" s="2051"/>
      <c r="C1" s="66"/>
      <c r="D1" s="236"/>
      <c r="E1" s="236"/>
      <c r="F1" s="236"/>
    </row>
    <row r="2" spans="1:6" x14ac:dyDescent="0.25">
      <c r="A2" s="23"/>
      <c r="B2" s="23"/>
    </row>
    <row r="3" spans="1:6" ht="45" x14ac:dyDescent="0.25">
      <c r="A3" s="1922"/>
      <c r="B3" s="1896" t="s">
        <v>1365</v>
      </c>
    </row>
    <row r="4" spans="1:6" x14ac:dyDescent="0.25">
      <c r="A4" s="23" t="s">
        <v>1312</v>
      </c>
      <c r="B4" s="377">
        <v>39.740839999999999</v>
      </c>
    </row>
    <row r="5" spans="1:6" x14ac:dyDescent="0.25">
      <c r="A5" s="2153" t="s">
        <v>1307</v>
      </c>
      <c r="B5" s="2194">
        <v>39.84639</v>
      </c>
    </row>
    <row r="6" spans="1:6" x14ac:dyDescent="0.25">
      <c r="A6" s="1104" t="s">
        <v>1310</v>
      </c>
      <c r="B6" s="2195">
        <v>40.159999999999997</v>
      </c>
    </row>
    <row r="7" spans="1:6" x14ac:dyDescent="0.25">
      <c r="A7" s="2153" t="s">
        <v>1303</v>
      </c>
      <c r="B7" s="2194">
        <v>40.348320000000001</v>
      </c>
    </row>
    <row r="8" spans="1:6" x14ac:dyDescent="0.25">
      <c r="A8" s="1104" t="s">
        <v>1308</v>
      </c>
      <c r="B8" s="2195">
        <v>40.400359999999999</v>
      </c>
    </row>
    <row r="9" spans="1:6" x14ac:dyDescent="0.25">
      <c r="A9" s="2153" t="s">
        <v>1306</v>
      </c>
      <c r="B9" s="2194">
        <v>40.665619999999997</v>
      </c>
    </row>
    <row r="10" spans="1:6" x14ac:dyDescent="0.25">
      <c r="A10" s="2188" t="s">
        <v>1309</v>
      </c>
      <c r="B10" s="2195">
        <v>40.962400000000002</v>
      </c>
    </row>
    <row r="11" spans="1:6" x14ac:dyDescent="0.25">
      <c r="A11" s="2153" t="s">
        <v>1311</v>
      </c>
      <c r="B11" s="2194">
        <v>41.009650000000001</v>
      </c>
    </row>
    <row r="12" spans="1:6" x14ac:dyDescent="0.25">
      <c r="A12" s="1104" t="s">
        <v>1305</v>
      </c>
      <c r="B12" s="2195">
        <v>42.109839999999998</v>
      </c>
    </row>
    <row r="13" spans="1:6" x14ac:dyDescent="0.25">
      <c r="A13" s="2153" t="s">
        <v>1304</v>
      </c>
      <c r="B13" s="2194">
        <v>42.396990000000002</v>
      </c>
    </row>
    <row r="14" spans="1:6" x14ac:dyDescent="0.25">
      <c r="A14" s="2188" t="s">
        <v>1302</v>
      </c>
      <c r="B14" s="2195">
        <v>42.763710000000003</v>
      </c>
    </row>
    <row r="15" spans="1:6" x14ac:dyDescent="0.25">
      <c r="A15" s="2153" t="s">
        <v>1301</v>
      </c>
      <c r="B15" s="2194">
        <v>44.52722</v>
      </c>
    </row>
    <row r="16" spans="1:6" x14ac:dyDescent="0.25">
      <c r="A16" s="1100" t="s">
        <v>298</v>
      </c>
      <c r="B16" s="2196">
        <v>42</v>
      </c>
    </row>
    <row r="17" spans="1:3" x14ac:dyDescent="0.25">
      <c r="B17" s="2196"/>
      <c r="C17" s="30"/>
    </row>
    <row r="18" spans="1:3" x14ac:dyDescent="0.25">
      <c r="A18" s="98" t="s">
        <v>1313</v>
      </c>
      <c r="C18" s="30"/>
    </row>
    <row r="19" spans="1:3" x14ac:dyDescent="0.25">
      <c r="A19" s="23"/>
    </row>
    <row r="20" spans="1:3" x14ac:dyDescent="0.25">
      <c r="A20" s="199" t="s">
        <v>135</v>
      </c>
    </row>
    <row r="21" spans="1:3" x14ac:dyDescent="0.25">
      <c r="A21" s="23"/>
    </row>
    <row r="23" spans="1:3" s="65" customFormat="1" ht="11.25" x14ac:dyDescent="0.2"/>
  </sheetData>
  <hyperlinks>
    <hyperlink ref="A20" location="Index!A1" display="Back to index" xr:uid="{D9839550-39C8-4F41-A528-9343F781AE4E}"/>
  </hyperlink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5ECE2-11C5-4B3B-AF27-6E72E287ABBD}">
  <dimension ref="A1:E30"/>
  <sheetViews>
    <sheetView showGridLines="0" workbookViewId="0"/>
  </sheetViews>
  <sheetFormatPr defaultColWidth="9.140625" defaultRowHeight="15" x14ac:dyDescent="0.25"/>
  <cols>
    <col min="1" max="1" width="64" style="23" bestFit="1" customWidth="1"/>
    <col min="2" max="16384" width="9.140625" style="23"/>
  </cols>
  <sheetData>
    <row r="1" spans="1:5" x14ac:dyDescent="0.25">
      <c r="A1" s="1977" t="s">
        <v>1366</v>
      </c>
      <c r="B1" s="2051"/>
      <c r="C1" s="2051"/>
      <c r="D1" s="2051"/>
      <c r="E1" s="2051"/>
    </row>
    <row r="3" spans="1:5" x14ac:dyDescent="0.25">
      <c r="A3" s="2197"/>
      <c r="B3" s="2053" t="s">
        <v>151</v>
      </c>
      <c r="C3" s="2054" t="s">
        <v>150</v>
      </c>
    </row>
    <row r="4" spans="1:5" x14ac:dyDescent="0.25">
      <c r="A4" s="23" t="s">
        <v>1367</v>
      </c>
      <c r="B4" s="431">
        <v>23199</v>
      </c>
      <c r="C4" s="135">
        <v>1.26E-2</v>
      </c>
      <c r="D4" s="345"/>
    </row>
    <row r="5" spans="1:5" x14ac:dyDescent="0.25">
      <c r="A5" s="2153" t="s">
        <v>1302</v>
      </c>
      <c r="B5" s="2198">
        <v>9888</v>
      </c>
      <c r="C5" s="2199">
        <v>5.4000000000000003E-3</v>
      </c>
      <c r="D5" s="345"/>
    </row>
    <row r="6" spans="1:5" x14ac:dyDescent="0.25">
      <c r="A6" s="1104" t="s">
        <v>1303</v>
      </c>
      <c r="B6" s="348">
        <v>12371</v>
      </c>
      <c r="C6" s="513">
        <v>6.7000000000000002E-3</v>
      </c>
      <c r="D6" s="345"/>
    </row>
    <row r="7" spans="1:5" x14ac:dyDescent="0.25">
      <c r="A7" s="2153" t="s">
        <v>1304</v>
      </c>
      <c r="B7" s="2198">
        <v>5560</v>
      </c>
      <c r="C7" s="2199">
        <v>3.0000000000000001E-3</v>
      </c>
      <c r="D7" s="345"/>
    </row>
    <row r="8" spans="1:5" x14ac:dyDescent="0.25">
      <c r="A8" s="1104" t="s">
        <v>1305</v>
      </c>
      <c r="B8" s="348">
        <v>296682</v>
      </c>
      <c r="C8" s="513">
        <v>0.161</v>
      </c>
      <c r="D8" s="345"/>
      <c r="E8" s="345"/>
    </row>
    <row r="9" spans="1:5" x14ac:dyDescent="0.25">
      <c r="A9" s="2153" t="s">
        <v>1306</v>
      </c>
      <c r="B9" s="2198">
        <v>294788</v>
      </c>
      <c r="C9" s="2199">
        <v>0.15990000000000001</v>
      </c>
      <c r="D9" s="345"/>
    </row>
    <row r="10" spans="1:5" x14ac:dyDescent="0.25">
      <c r="A10" s="1104" t="s">
        <v>1307</v>
      </c>
      <c r="B10" s="348">
        <v>142252</v>
      </c>
      <c r="C10" s="513">
        <v>7.7199999999999991E-2</v>
      </c>
      <c r="D10" s="345"/>
    </row>
    <row r="11" spans="1:5" x14ac:dyDescent="0.25">
      <c r="A11" s="2153" t="s">
        <v>1368</v>
      </c>
      <c r="B11" s="2198">
        <v>36989</v>
      </c>
      <c r="C11" s="2145">
        <v>2.0099999999999996E-2</v>
      </c>
      <c r="D11" s="345"/>
    </row>
    <row r="12" spans="1:5" x14ac:dyDescent="0.25">
      <c r="A12" s="2188" t="s">
        <v>1308</v>
      </c>
      <c r="B12" s="348">
        <v>75829</v>
      </c>
      <c r="C12" s="513">
        <v>4.1100000000000005E-2</v>
      </c>
      <c r="D12" s="345"/>
    </row>
    <row r="13" spans="1:5" x14ac:dyDescent="0.25">
      <c r="A13" s="2153" t="s">
        <v>1369</v>
      </c>
      <c r="B13" s="2198">
        <v>169330</v>
      </c>
      <c r="C13" s="2145">
        <v>9.1899999999999996E-2</v>
      </c>
      <c r="D13" s="345"/>
    </row>
    <row r="14" spans="1:5" x14ac:dyDescent="0.25">
      <c r="A14" s="2188" t="s">
        <v>1370</v>
      </c>
      <c r="B14" s="348">
        <v>37042</v>
      </c>
      <c r="C14" s="135">
        <v>2.0099999999999996E-2</v>
      </c>
      <c r="D14" s="345"/>
    </row>
    <row r="15" spans="1:5" x14ac:dyDescent="0.25">
      <c r="A15" s="2153" t="s">
        <v>1309</v>
      </c>
      <c r="B15" s="2198">
        <v>144964</v>
      </c>
      <c r="C15" s="2186">
        <v>7.8600000000000003E-2</v>
      </c>
      <c r="D15" s="345"/>
    </row>
    <row r="16" spans="1:5" x14ac:dyDescent="0.25">
      <c r="A16" s="2188" t="s">
        <v>1310</v>
      </c>
      <c r="B16" s="348">
        <v>132804</v>
      </c>
      <c r="C16" s="513">
        <v>7.2099999999999997E-2</v>
      </c>
      <c r="D16" s="345"/>
    </row>
    <row r="17" spans="1:4" x14ac:dyDescent="0.25">
      <c r="A17" s="2153" t="s">
        <v>1371</v>
      </c>
      <c r="B17" s="2198">
        <v>171765</v>
      </c>
      <c r="C17" s="2145">
        <v>9.3200000000000005E-2</v>
      </c>
      <c r="D17" s="345"/>
    </row>
    <row r="18" spans="1:4" x14ac:dyDescent="0.25">
      <c r="A18" s="2188" t="s">
        <v>1372</v>
      </c>
      <c r="B18" s="431">
        <v>96202</v>
      </c>
      <c r="C18" s="286">
        <v>5.2199999999999996E-2</v>
      </c>
      <c r="D18" s="345"/>
    </row>
    <row r="19" spans="1:4" x14ac:dyDescent="0.25">
      <c r="A19" s="2153" t="s">
        <v>1373</v>
      </c>
      <c r="B19" s="2198">
        <v>74429</v>
      </c>
      <c r="C19" s="2145">
        <v>4.0399999999999998E-2</v>
      </c>
      <c r="D19" s="345"/>
    </row>
    <row r="20" spans="1:4" s="65" customFormat="1" x14ac:dyDescent="0.25">
      <c r="A20" s="2188" t="s">
        <v>1374</v>
      </c>
      <c r="B20" s="348">
        <v>58458</v>
      </c>
      <c r="C20" s="286">
        <v>3.1699999999999999E-2</v>
      </c>
      <c r="D20" s="345"/>
    </row>
    <row r="21" spans="1:4" x14ac:dyDescent="0.25">
      <c r="A21" s="2153" t="s">
        <v>1312</v>
      </c>
      <c r="B21" s="2198">
        <v>53273</v>
      </c>
      <c r="C21" s="2186">
        <v>2.8900000000000002E-2</v>
      </c>
      <c r="D21" s="345"/>
    </row>
    <row r="22" spans="1:4" x14ac:dyDescent="0.25">
      <c r="A22" s="2188" t="s">
        <v>1375</v>
      </c>
      <c r="B22" s="431">
        <v>7339</v>
      </c>
      <c r="C22" s="286">
        <v>4.0000000000000001E-3</v>
      </c>
      <c r="D22" s="345"/>
    </row>
    <row r="23" spans="1:4" x14ac:dyDescent="0.25">
      <c r="A23" s="2190" t="s">
        <v>1376</v>
      </c>
      <c r="B23" s="2200">
        <v>1843164</v>
      </c>
      <c r="C23" s="2201">
        <v>1</v>
      </c>
      <c r="D23" s="345"/>
    </row>
    <row r="24" spans="1:4" x14ac:dyDescent="0.25">
      <c r="C24" s="2150"/>
    </row>
    <row r="25" spans="1:4" x14ac:dyDescent="0.25">
      <c r="A25" s="65" t="s">
        <v>1313</v>
      </c>
      <c r="C25" s="513"/>
    </row>
    <row r="26" spans="1:4" x14ac:dyDescent="0.25">
      <c r="B26" s="348"/>
      <c r="C26" s="513"/>
    </row>
    <row r="27" spans="1:4" x14ac:dyDescent="0.25">
      <c r="A27" s="199" t="s">
        <v>135</v>
      </c>
      <c r="B27" s="448"/>
      <c r="C27" s="2202"/>
    </row>
    <row r="28" spans="1:4" x14ac:dyDescent="0.25">
      <c r="B28" s="2203"/>
      <c r="C28" s="2204"/>
    </row>
    <row r="29" spans="1:4" x14ac:dyDescent="0.25">
      <c r="A29" s="447"/>
      <c r="B29" s="30"/>
      <c r="C29" s="30"/>
    </row>
    <row r="30" spans="1:4" x14ac:dyDescent="0.25">
      <c r="A30" s="65"/>
    </row>
  </sheetData>
  <hyperlinks>
    <hyperlink ref="A27" location="Index!A1" display="Back to index" xr:uid="{DE654662-817F-4816-98CC-63EE4734D4D7}"/>
  </hyperlink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7B4B-4924-47EA-BBBD-27911E40D45B}">
  <dimension ref="A1:K21"/>
  <sheetViews>
    <sheetView showGridLines="0" workbookViewId="0"/>
  </sheetViews>
  <sheetFormatPr defaultColWidth="9.140625" defaultRowHeight="15" x14ac:dyDescent="0.25"/>
  <cols>
    <col min="1" max="1" width="22.85546875" style="23" customWidth="1"/>
    <col min="2" max="16384" width="9.140625" style="23"/>
  </cols>
  <sheetData>
    <row r="1" spans="1:11" x14ac:dyDescent="0.25">
      <c r="A1" s="1977" t="s">
        <v>1377</v>
      </c>
      <c r="B1" s="2164"/>
      <c r="C1" s="2164"/>
      <c r="D1" s="2164"/>
      <c r="E1" s="2164"/>
      <c r="F1" s="2164"/>
      <c r="G1" s="2164"/>
      <c r="H1" s="2164"/>
      <c r="I1" s="2164"/>
      <c r="J1" s="35"/>
      <c r="K1" s="35"/>
    </row>
    <row r="3" spans="1:11" s="32" customFormat="1" ht="51.75" customHeight="1" x14ac:dyDescent="0.25">
      <c r="A3" s="3192"/>
      <c r="B3" s="3795" t="s">
        <v>796</v>
      </c>
      <c r="C3" s="3796"/>
      <c r="D3" s="3795" t="s">
        <v>1283</v>
      </c>
      <c r="E3" s="3796"/>
      <c r="F3" s="3795" t="s">
        <v>1316</v>
      </c>
      <c r="G3" s="3797"/>
      <c r="H3" s="3795" t="s">
        <v>1378</v>
      </c>
      <c r="I3" s="3797"/>
    </row>
    <row r="4" spans="1:11" x14ac:dyDescent="0.25">
      <c r="A4" s="511"/>
      <c r="B4" s="2205" t="s">
        <v>151</v>
      </c>
      <c r="C4" s="2205" t="s">
        <v>150</v>
      </c>
      <c r="D4" s="2205" t="s">
        <v>151</v>
      </c>
      <c r="E4" s="2205" t="s">
        <v>150</v>
      </c>
      <c r="F4" s="2206" t="s">
        <v>151</v>
      </c>
      <c r="G4" s="2207" t="s">
        <v>150</v>
      </c>
      <c r="H4" s="2206" t="s">
        <v>151</v>
      </c>
      <c r="I4" s="2207" t="s">
        <v>150</v>
      </c>
    </row>
    <row r="5" spans="1:11" x14ac:dyDescent="0.25">
      <c r="A5" s="2057" t="s">
        <v>1317</v>
      </c>
      <c r="B5" s="2198">
        <v>2049091</v>
      </c>
      <c r="C5" s="2208">
        <v>0.32300000000000001</v>
      </c>
      <c r="D5" s="2198">
        <v>1137093</v>
      </c>
      <c r="E5" s="2208">
        <v>0.32700000000000001</v>
      </c>
      <c r="F5" s="2209">
        <v>384996</v>
      </c>
      <c r="G5" s="2210">
        <v>0.255</v>
      </c>
      <c r="H5" s="2209">
        <v>1528528</v>
      </c>
      <c r="I5" s="2210">
        <v>0.30499999999999999</v>
      </c>
    </row>
    <row r="6" spans="1:11" x14ac:dyDescent="0.25">
      <c r="A6" s="462" t="s">
        <v>1318</v>
      </c>
      <c r="B6" s="348">
        <v>709733</v>
      </c>
      <c r="C6" s="429">
        <v>0.112</v>
      </c>
      <c r="D6" s="348">
        <v>389558</v>
      </c>
      <c r="E6" s="429">
        <v>0.112</v>
      </c>
      <c r="F6" s="347">
        <v>137353</v>
      </c>
      <c r="G6" s="2211">
        <v>9.0999999999999998E-2</v>
      </c>
      <c r="H6" s="347">
        <v>528252</v>
      </c>
      <c r="I6" s="2211">
        <v>0.106</v>
      </c>
    </row>
    <row r="7" spans="1:11" x14ac:dyDescent="0.25">
      <c r="A7" s="2057" t="s">
        <v>1319</v>
      </c>
      <c r="B7" s="2198">
        <v>2299639</v>
      </c>
      <c r="C7" s="2208">
        <v>0.36299999999999999</v>
      </c>
      <c r="D7" s="2198">
        <v>1250233</v>
      </c>
      <c r="E7" s="2208">
        <v>0.36</v>
      </c>
      <c r="F7" s="2209">
        <v>578327</v>
      </c>
      <c r="G7" s="2210">
        <v>0.38300000000000001</v>
      </c>
      <c r="H7" s="2209">
        <v>1837630</v>
      </c>
      <c r="I7" s="2210">
        <v>0.36699999999999999</v>
      </c>
    </row>
    <row r="8" spans="1:11" x14ac:dyDescent="0.25">
      <c r="A8" s="462" t="s">
        <v>1320</v>
      </c>
      <c r="B8" s="348">
        <v>1279042</v>
      </c>
      <c r="C8" s="429">
        <v>0.20200000000000001</v>
      </c>
      <c r="D8" s="348">
        <v>697166</v>
      </c>
      <c r="E8" s="429">
        <v>0.20100000000000001</v>
      </c>
      <c r="F8" s="347">
        <v>411004</v>
      </c>
      <c r="G8" s="2211">
        <v>0.27200000000000002</v>
      </c>
      <c r="H8" s="347">
        <v>1113023</v>
      </c>
      <c r="I8" s="2211">
        <v>0.222</v>
      </c>
    </row>
    <row r="9" spans="1:11" s="67" customFormat="1" x14ac:dyDescent="0.25">
      <c r="A9" s="2212" t="s">
        <v>1379</v>
      </c>
      <c r="B9" s="2213">
        <v>6337505</v>
      </c>
      <c r="C9" s="2214">
        <v>1</v>
      </c>
      <c r="D9" s="2213">
        <v>3474050</v>
      </c>
      <c r="E9" s="2214">
        <v>1</v>
      </c>
      <c r="F9" s="2215">
        <v>1511680</v>
      </c>
      <c r="G9" s="2216">
        <v>1</v>
      </c>
      <c r="H9" s="2215">
        <v>5007433</v>
      </c>
      <c r="I9" s="2216">
        <v>1</v>
      </c>
    </row>
    <row r="10" spans="1:11" x14ac:dyDescent="0.25">
      <c r="G10" s="345"/>
      <c r="I10" s="345"/>
    </row>
    <row r="11" spans="1:11" x14ac:dyDescent="0.25">
      <c r="A11" s="65" t="s">
        <v>1313</v>
      </c>
    </row>
    <row r="13" spans="1:11" x14ac:dyDescent="0.25">
      <c r="A13" s="199" t="s">
        <v>135</v>
      </c>
      <c r="C13" s="431"/>
      <c r="D13" s="377"/>
    </row>
    <row r="14" spans="1:11" x14ac:dyDescent="0.25">
      <c r="C14" s="431"/>
      <c r="D14" s="377"/>
    </row>
    <row r="15" spans="1:11" x14ac:dyDescent="0.25">
      <c r="B15" s="2149"/>
      <c r="C15" s="2217"/>
      <c r="D15" s="2218"/>
    </row>
    <row r="16" spans="1:11" x14ac:dyDescent="0.25">
      <c r="C16" s="431"/>
      <c r="D16" s="2219"/>
      <c r="E16" s="135"/>
    </row>
    <row r="17" spans="3:5" x14ac:dyDescent="0.25">
      <c r="C17" s="431"/>
      <c r="D17" s="555"/>
      <c r="E17" s="135"/>
    </row>
    <row r="18" spans="3:5" x14ac:dyDescent="0.25">
      <c r="C18" s="431"/>
      <c r="D18" s="555"/>
      <c r="E18" s="135"/>
    </row>
    <row r="19" spans="3:5" x14ac:dyDescent="0.25">
      <c r="C19" s="431"/>
      <c r="D19" s="555"/>
      <c r="E19" s="135"/>
    </row>
    <row r="20" spans="3:5" x14ac:dyDescent="0.25">
      <c r="C20" s="431"/>
      <c r="D20" s="555"/>
      <c r="E20" s="135"/>
    </row>
    <row r="21" spans="3:5" x14ac:dyDescent="0.25">
      <c r="C21" s="431"/>
      <c r="E21" s="135"/>
    </row>
  </sheetData>
  <mergeCells count="4">
    <mergeCell ref="B3:C3"/>
    <mergeCell ref="D3:E3"/>
    <mergeCell ref="F3:G3"/>
    <mergeCell ref="H3:I3"/>
  </mergeCells>
  <hyperlinks>
    <hyperlink ref="A13" location="Index!A1" display="Back to index" xr:uid="{274E15B9-E683-4B71-9A9A-883715A93527}"/>
  </hyperlinks>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A196-F58A-4147-9320-9124AC07062F}">
  <dimension ref="A1:E32"/>
  <sheetViews>
    <sheetView showGridLines="0" zoomScaleNormal="100" workbookViewId="0"/>
  </sheetViews>
  <sheetFormatPr defaultColWidth="9.140625" defaultRowHeight="15" x14ac:dyDescent="0.25"/>
  <cols>
    <col min="1" max="1" width="36.7109375" bestFit="1" customWidth="1"/>
    <col min="2" max="2" width="22.28515625" bestFit="1" customWidth="1"/>
    <col min="3" max="3" width="23.7109375" bestFit="1" customWidth="1"/>
  </cols>
  <sheetData>
    <row r="1" spans="1:5" x14ac:dyDescent="0.25">
      <c r="A1" s="1977" t="s">
        <v>1380</v>
      </c>
      <c r="B1" s="2051"/>
      <c r="C1" s="2051"/>
      <c r="D1" s="2051"/>
      <c r="E1" s="161"/>
    </row>
    <row r="3" spans="1:5" s="672" customFormat="1" ht="42" customHeight="1" x14ac:dyDescent="0.25">
      <c r="A3" s="3193"/>
      <c r="B3" s="1952" t="s">
        <v>1381</v>
      </c>
      <c r="C3" s="1953" t="s">
        <v>1382</v>
      </c>
    </row>
    <row r="4" spans="1:5" x14ac:dyDescent="0.25">
      <c r="A4" s="2220" t="s">
        <v>306</v>
      </c>
      <c r="B4" s="152">
        <v>0.13600000000000001</v>
      </c>
      <c r="C4" s="215">
        <v>5.0999999999999997E-2</v>
      </c>
    </row>
    <row r="5" spans="1:5" x14ac:dyDescent="0.25">
      <c r="A5" s="2221" t="s">
        <v>325</v>
      </c>
      <c r="B5" s="2222">
        <v>0.124</v>
      </c>
      <c r="C5" s="2223">
        <v>5.0999999999999997E-2</v>
      </c>
    </row>
    <row r="6" spans="1:5" x14ac:dyDescent="0.25">
      <c r="A6" s="2220" t="s">
        <v>326</v>
      </c>
      <c r="B6" s="152">
        <v>0.14599999999999999</v>
      </c>
      <c r="C6" s="215">
        <v>5.8000000000000003E-2</v>
      </c>
    </row>
    <row r="7" spans="1:5" x14ac:dyDescent="0.25">
      <c r="A7" s="2221" t="s">
        <v>327</v>
      </c>
      <c r="B7" s="2222">
        <v>0.155</v>
      </c>
      <c r="C7" s="2223">
        <v>5.2999999999999999E-2</v>
      </c>
    </row>
    <row r="8" spans="1:5" x14ac:dyDescent="0.25">
      <c r="A8" s="2220" t="s">
        <v>328</v>
      </c>
      <c r="B8" s="152">
        <v>0.159</v>
      </c>
      <c r="C8" s="215">
        <v>5.2999999999999999E-2</v>
      </c>
    </row>
    <row r="9" spans="1:5" x14ac:dyDescent="0.25">
      <c r="A9" s="2221" t="s">
        <v>329</v>
      </c>
      <c r="B9" s="2222">
        <v>0.13800000000000001</v>
      </c>
      <c r="C9" s="2223">
        <v>5.7000000000000002E-2</v>
      </c>
    </row>
    <row r="10" spans="1:5" x14ac:dyDescent="0.25">
      <c r="A10" s="2220" t="s">
        <v>330</v>
      </c>
      <c r="B10" s="152">
        <v>0.111</v>
      </c>
      <c r="C10" s="215">
        <v>7.5999999999999998E-2</v>
      </c>
    </row>
    <row r="11" spans="1:5" x14ac:dyDescent="0.25">
      <c r="A11" s="2221" t="s">
        <v>331</v>
      </c>
      <c r="B11" s="2222">
        <v>0.14199999999999999</v>
      </c>
      <c r="C11" s="2223">
        <v>5.8999999999999997E-2</v>
      </c>
    </row>
    <row r="12" spans="1:5" x14ac:dyDescent="0.25">
      <c r="A12" s="2220" t="s">
        <v>480</v>
      </c>
      <c r="B12" s="152">
        <v>0.153</v>
      </c>
      <c r="C12" s="215">
        <v>5.1999999999999998E-2</v>
      </c>
    </row>
    <row r="13" spans="1:5" x14ac:dyDescent="0.25">
      <c r="A13" s="2224" t="s">
        <v>317</v>
      </c>
      <c r="B13" s="2222">
        <v>0.13200000000000001</v>
      </c>
      <c r="C13" s="2223">
        <v>4.4999999999999998E-2</v>
      </c>
    </row>
    <row r="14" spans="1:5" x14ac:dyDescent="0.25">
      <c r="A14" s="210" t="s">
        <v>316</v>
      </c>
      <c r="B14" s="152">
        <v>0.14599999999999999</v>
      </c>
      <c r="C14" s="215">
        <v>5.2999999999999999E-2</v>
      </c>
    </row>
    <row r="15" spans="1:5" x14ac:dyDescent="0.25">
      <c r="A15" s="2225" t="s">
        <v>315</v>
      </c>
      <c r="B15" s="2222">
        <v>0.14099999999999999</v>
      </c>
      <c r="C15" s="2223">
        <v>4.9000000000000002E-2</v>
      </c>
    </row>
    <row r="16" spans="1:5" x14ac:dyDescent="0.25">
      <c r="B16" s="99"/>
      <c r="C16" s="99"/>
    </row>
    <row r="17" spans="1:4" x14ac:dyDescent="0.25">
      <c r="A17" s="65" t="s">
        <v>1313</v>
      </c>
    </row>
    <row r="19" spans="1:4" s="23" customFormat="1" x14ac:dyDescent="0.25">
      <c r="A19" s="199" t="s">
        <v>135</v>
      </c>
      <c r="B19" s="247"/>
      <c r="C19"/>
      <c r="D19"/>
    </row>
    <row r="20" spans="1:4" x14ac:dyDescent="0.25">
      <c r="B20" s="247"/>
    </row>
    <row r="21" spans="1:4" x14ac:dyDescent="0.25">
      <c r="B21" s="247"/>
    </row>
    <row r="22" spans="1:4" x14ac:dyDescent="0.25">
      <c r="B22" s="247"/>
    </row>
    <row r="23" spans="1:4" x14ac:dyDescent="0.25">
      <c r="B23" s="247"/>
    </row>
    <row r="24" spans="1:4" x14ac:dyDescent="0.25">
      <c r="B24" s="247"/>
    </row>
    <row r="25" spans="1:4" x14ac:dyDescent="0.25">
      <c r="B25" s="247"/>
    </row>
    <row r="26" spans="1:4" x14ac:dyDescent="0.25">
      <c r="B26" s="247"/>
    </row>
    <row r="27" spans="1:4" x14ac:dyDescent="0.25">
      <c r="B27" s="247"/>
    </row>
    <row r="28" spans="1:4" x14ac:dyDescent="0.25">
      <c r="B28" s="247"/>
    </row>
    <row r="29" spans="1:4" x14ac:dyDescent="0.25">
      <c r="B29" s="247"/>
    </row>
    <row r="30" spans="1:4" x14ac:dyDescent="0.25">
      <c r="B30" s="247"/>
    </row>
    <row r="31" spans="1:4" x14ac:dyDescent="0.25">
      <c r="B31" s="247"/>
    </row>
    <row r="32" spans="1:4" x14ac:dyDescent="0.25">
      <c r="B32" s="247"/>
    </row>
  </sheetData>
  <hyperlinks>
    <hyperlink ref="A19" location="Index!A1" display="Back to index" xr:uid="{8F9FF700-F312-403B-927C-A1D9B0FBDEE9}"/>
  </hyperlinks>
  <pageMargins left="0.7" right="0.7" top="0.75" bottom="0.75" header="0.3" footer="0.3"/>
  <pageSetup paperSize="9"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019F-BCE9-489C-A1FC-AADFC8553B92}">
  <dimension ref="A1:E22"/>
  <sheetViews>
    <sheetView showGridLines="0" zoomScaleNormal="100" workbookViewId="0"/>
  </sheetViews>
  <sheetFormatPr defaultColWidth="9.140625" defaultRowHeight="15" x14ac:dyDescent="0.25"/>
  <cols>
    <col min="1" max="1" width="53.28515625" customWidth="1"/>
    <col min="2" max="2" width="17" customWidth="1"/>
    <col min="3" max="4" width="16" customWidth="1"/>
  </cols>
  <sheetData>
    <row r="1" spans="1:4" x14ac:dyDescent="0.25">
      <c r="A1" s="2132" t="s">
        <v>1383</v>
      </c>
      <c r="B1" s="2132"/>
      <c r="C1" s="2132"/>
      <c r="D1" s="2132"/>
    </row>
    <row r="2" spans="1:4" x14ac:dyDescent="0.25">
      <c r="A2" s="67"/>
    </row>
    <row r="3" spans="1:4" s="672" customFormat="1" ht="60.75" customHeight="1" x14ac:dyDescent="0.25">
      <c r="A3" s="3193"/>
      <c r="B3" s="1952" t="s">
        <v>1283</v>
      </c>
      <c r="C3" s="1952" t="s">
        <v>1384</v>
      </c>
      <c r="D3" s="1953" t="s">
        <v>1385</v>
      </c>
    </row>
    <row r="4" spans="1:4" x14ac:dyDescent="0.25">
      <c r="A4" s="214" t="s">
        <v>1335</v>
      </c>
      <c r="B4" s="152">
        <v>0.1134</v>
      </c>
      <c r="C4" s="152">
        <v>9.1799999999999993E-2</v>
      </c>
      <c r="D4" s="215">
        <v>0.1069</v>
      </c>
    </row>
    <row r="5" spans="1:4" x14ac:dyDescent="0.25">
      <c r="A5" s="2158" t="s">
        <v>1336</v>
      </c>
      <c r="B5" s="2222">
        <v>0.30399999999999999</v>
      </c>
      <c r="C5" s="2222">
        <v>0.34889999999999999</v>
      </c>
      <c r="D5" s="2223">
        <v>0.3175</v>
      </c>
    </row>
    <row r="6" spans="1:4" x14ac:dyDescent="0.25">
      <c r="A6" s="214" t="s">
        <v>1337</v>
      </c>
      <c r="B6" s="152">
        <v>8.9900000000000008E-2</v>
      </c>
      <c r="C6" s="152">
        <v>0.18030000000000002</v>
      </c>
      <c r="D6" s="215">
        <v>0.11699999999999999</v>
      </c>
    </row>
    <row r="7" spans="1:4" x14ac:dyDescent="0.25">
      <c r="A7" s="2161" t="s">
        <v>1339</v>
      </c>
      <c r="B7" s="2145">
        <v>0.36109999999999998</v>
      </c>
      <c r="C7" s="2160">
        <v>0.27149999999999996</v>
      </c>
      <c r="D7" s="2162">
        <v>0.3342</v>
      </c>
    </row>
    <row r="8" spans="1:4" x14ac:dyDescent="0.25">
      <c r="A8" s="214" t="s">
        <v>1341</v>
      </c>
      <c r="B8" s="152">
        <v>0.13159999999999999</v>
      </c>
      <c r="C8" s="152">
        <v>0.1075</v>
      </c>
      <c r="D8" s="215">
        <v>0.1244</v>
      </c>
    </row>
    <row r="9" spans="1:4" x14ac:dyDescent="0.25">
      <c r="A9" s="214"/>
      <c r="B9" s="152"/>
      <c r="C9" s="152"/>
      <c r="D9" s="215"/>
    </row>
    <row r="10" spans="1:4" x14ac:dyDescent="0.25">
      <c r="A10" s="65" t="s">
        <v>1313</v>
      </c>
    </row>
    <row r="11" spans="1:4" x14ac:dyDescent="0.25">
      <c r="A11" s="65" t="s">
        <v>1386</v>
      </c>
      <c r="B11" s="99"/>
      <c r="C11" s="99"/>
    </row>
    <row r="13" spans="1:4" x14ac:dyDescent="0.25">
      <c r="A13" s="199" t="s">
        <v>135</v>
      </c>
    </row>
    <row r="15" spans="1:4" x14ac:dyDescent="0.25">
      <c r="B15" s="199"/>
      <c r="C15" s="23"/>
      <c r="D15" s="23"/>
    </row>
    <row r="16" spans="1:4" s="23" customFormat="1" x14ac:dyDescent="0.25"/>
    <row r="17" spans="3:5" x14ac:dyDescent="0.25">
      <c r="C17" s="89"/>
      <c r="D17" s="555"/>
      <c r="E17" s="135"/>
    </row>
    <row r="18" spans="3:5" x14ac:dyDescent="0.25">
      <c r="C18" s="89"/>
      <c r="D18" s="555"/>
      <c r="E18" s="135"/>
    </row>
    <row r="19" spans="3:5" x14ac:dyDescent="0.25">
      <c r="C19" s="89"/>
      <c r="D19" s="555"/>
      <c r="E19" s="135"/>
    </row>
    <row r="20" spans="3:5" x14ac:dyDescent="0.25">
      <c r="C20" s="89"/>
      <c r="D20" s="555"/>
      <c r="E20" s="135"/>
    </row>
    <row r="21" spans="3:5" x14ac:dyDescent="0.25">
      <c r="C21" s="89"/>
      <c r="D21" s="555"/>
      <c r="E21" s="135"/>
    </row>
    <row r="22" spans="3:5" x14ac:dyDescent="0.25">
      <c r="C22" s="89"/>
      <c r="D22" s="555"/>
      <c r="E22" s="135"/>
    </row>
  </sheetData>
  <hyperlinks>
    <hyperlink ref="A15:B15" location="Index!A1" display="Back to index" xr:uid="{0C31F921-7001-48C5-9B49-DD0E63C1F3FD}"/>
    <hyperlink ref="A13" location="Index!A1" display="Back to index" xr:uid="{D9AFA649-D249-4ABA-B7C0-C2F688258755}"/>
  </hyperlinks>
  <pageMargins left="0.7" right="0.7" top="0.75" bottom="0.75" header="0.3" footer="0.3"/>
  <pageSetup orientation="portrait"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BD81-7D03-458A-9027-F9BE25E4C825}">
  <dimension ref="A1:P24"/>
  <sheetViews>
    <sheetView showGridLines="0" zoomScaleNormal="100" workbookViewId="0"/>
  </sheetViews>
  <sheetFormatPr defaultColWidth="9.85546875" defaultRowHeight="15" x14ac:dyDescent="0.25"/>
  <cols>
    <col min="1" max="1" width="25.42578125" customWidth="1"/>
    <col min="2" max="2" width="5.5703125" customWidth="1"/>
    <col min="3" max="4" width="13.42578125" style="364" customWidth="1"/>
    <col min="5" max="15" width="13.42578125" customWidth="1"/>
  </cols>
  <sheetData>
    <row r="1" spans="1:16" s="23" customFormat="1" x14ac:dyDescent="0.25">
      <c r="A1" s="2226" t="s">
        <v>1387</v>
      </c>
      <c r="B1" s="35"/>
      <c r="C1" s="35"/>
      <c r="D1" s="25"/>
      <c r="E1" s="25"/>
      <c r="F1" s="25"/>
      <c r="G1" s="25"/>
      <c r="H1" s="25"/>
      <c r="I1" s="25"/>
      <c r="J1" s="25"/>
      <c r="K1" s="25"/>
      <c r="L1" s="25"/>
      <c r="M1" s="25"/>
      <c r="N1" s="25"/>
      <c r="O1" s="25"/>
      <c r="P1" s="25"/>
    </row>
    <row r="2" spans="1:16" s="23" customFormat="1" x14ac:dyDescent="0.25">
      <c r="A2" s="25"/>
      <c r="B2" s="25"/>
      <c r="C2" s="25"/>
      <c r="D2" s="25"/>
      <c r="E2" s="25"/>
      <c r="F2" s="25"/>
      <c r="G2" s="25"/>
      <c r="H2" s="25"/>
      <c r="I2" s="25"/>
      <c r="J2" s="25"/>
      <c r="K2" s="25"/>
      <c r="L2" s="25"/>
      <c r="M2" s="25"/>
      <c r="N2" s="25"/>
      <c r="O2" s="25"/>
      <c r="P2" s="25"/>
    </row>
    <row r="3" spans="1:16" s="29" customFormat="1" ht="30" customHeight="1" x14ac:dyDescent="0.25">
      <c r="A3" s="3432"/>
      <c r="B3" s="3432"/>
      <c r="C3" s="3798" t="s">
        <v>1388</v>
      </c>
      <c r="D3" s="3798"/>
      <c r="E3" s="3798" t="s">
        <v>1389</v>
      </c>
      <c r="F3" s="3798"/>
      <c r="G3" s="3798" t="s">
        <v>1390</v>
      </c>
      <c r="H3" s="3798"/>
      <c r="I3" s="3798" t="s">
        <v>1391</v>
      </c>
      <c r="J3" s="3798"/>
      <c r="K3" s="3798" t="s">
        <v>1392</v>
      </c>
      <c r="L3" s="3798"/>
      <c r="M3" s="3798" t="s">
        <v>1042</v>
      </c>
      <c r="N3" s="3798"/>
      <c r="O3" s="3033" t="s">
        <v>165</v>
      </c>
    </row>
    <row r="4" spans="1:16" s="23" customFormat="1" x14ac:dyDescent="0.25">
      <c r="A4" s="2228"/>
      <c r="B4" s="2228"/>
      <c r="C4" s="2229" t="s">
        <v>151</v>
      </c>
      <c r="D4" s="2230" t="s">
        <v>150</v>
      </c>
      <c r="E4" s="2229" t="s">
        <v>151</v>
      </c>
      <c r="F4" s="2230" t="s">
        <v>150</v>
      </c>
      <c r="G4" s="2229" t="s">
        <v>151</v>
      </c>
      <c r="H4" s="2230" t="s">
        <v>150</v>
      </c>
      <c r="I4" s="2229" t="s">
        <v>151</v>
      </c>
      <c r="J4" s="2230" t="s">
        <v>150</v>
      </c>
      <c r="K4" s="2229" t="s">
        <v>151</v>
      </c>
      <c r="L4" s="2230" t="s">
        <v>150</v>
      </c>
      <c r="M4" s="2229" t="s">
        <v>151</v>
      </c>
      <c r="N4" s="2230" t="s">
        <v>150</v>
      </c>
      <c r="O4" s="2229" t="s">
        <v>151</v>
      </c>
      <c r="P4" s="25"/>
    </row>
    <row r="5" spans="1:16" s="23" customFormat="1" x14ac:dyDescent="0.25">
      <c r="A5" s="2227" t="s">
        <v>1003</v>
      </c>
      <c r="B5" s="2227" t="s">
        <v>318</v>
      </c>
      <c r="C5" s="2231">
        <v>133330</v>
      </c>
      <c r="D5" s="2232">
        <v>0.56490000000000007</v>
      </c>
      <c r="E5" s="2231">
        <v>28385</v>
      </c>
      <c r="F5" s="2232">
        <v>0.12029999999999999</v>
      </c>
      <c r="G5" s="2231">
        <v>39705</v>
      </c>
      <c r="H5" s="2232">
        <v>0.16820000000000002</v>
      </c>
      <c r="I5" s="2231">
        <v>12475</v>
      </c>
      <c r="J5" s="2232">
        <v>5.2900000000000003E-2</v>
      </c>
      <c r="K5" s="2231">
        <v>12190</v>
      </c>
      <c r="L5" s="2232">
        <v>5.1699999999999996E-2</v>
      </c>
      <c r="M5" s="2231">
        <v>9920</v>
      </c>
      <c r="N5" s="2232">
        <v>4.2000000000000003E-2</v>
      </c>
      <c r="O5" s="2231">
        <v>236005</v>
      </c>
      <c r="P5" s="25"/>
    </row>
    <row r="6" spans="1:16" s="23" customFormat="1" x14ac:dyDescent="0.25">
      <c r="A6" s="2228"/>
      <c r="B6" s="2228" t="s">
        <v>1065</v>
      </c>
      <c r="C6" s="2233">
        <v>5025</v>
      </c>
      <c r="D6" s="2234">
        <v>0.41509999999999997</v>
      </c>
      <c r="E6" s="2233">
        <v>795</v>
      </c>
      <c r="F6" s="2234">
        <v>6.5799999999999997E-2</v>
      </c>
      <c r="G6" s="2233">
        <v>4395</v>
      </c>
      <c r="H6" s="2234">
        <v>0.36329999999999996</v>
      </c>
      <c r="I6" s="2233">
        <v>780</v>
      </c>
      <c r="J6" s="2234">
        <v>6.4500000000000002E-2</v>
      </c>
      <c r="K6" s="2233">
        <v>675</v>
      </c>
      <c r="L6" s="2234">
        <v>5.5899999999999998E-2</v>
      </c>
      <c r="M6" s="2233">
        <v>430</v>
      </c>
      <c r="N6" s="2234">
        <v>3.5499999999999997E-2</v>
      </c>
      <c r="O6" s="2233">
        <v>12100</v>
      </c>
      <c r="P6" s="25"/>
    </row>
    <row r="7" spans="1:16" s="23" customFormat="1" x14ac:dyDescent="0.25">
      <c r="A7" s="2227" t="s">
        <v>1004</v>
      </c>
      <c r="B7" s="2227" t="s">
        <v>318</v>
      </c>
      <c r="C7" s="2231">
        <v>6750</v>
      </c>
      <c r="D7" s="2232">
        <v>0.35700000000000004</v>
      </c>
      <c r="E7" s="2231">
        <v>1920</v>
      </c>
      <c r="F7" s="2232">
        <v>0.1016</v>
      </c>
      <c r="G7" s="2231">
        <v>6500</v>
      </c>
      <c r="H7" s="2232">
        <v>0.34389999999999998</v>
      </c>
      <c r="I7" s="2231">
        <v>2125</v>
      </c>
      <c r="J7" s="2232">
        <v>0.1125</v>
      </c>
      <c r="K7" s="2231">
        <v>855</v>
      </c>
      <c r="L7" s="2232">
        <v>4.5199999999999997E-2</v>
      </c>
      <c r="M7" s="2231">
        <v>755</v>
      </c>
      <c r="N7" s="2232">
        <v>3.9800000000000002E-2</v>
      </c>
      <c r="O7" s="2231">
        <v>18905</v>
      </c>
      <c r="P7" s="25"/>
    </row>
    <row r="8" spans="1:16" s="23" customFormat="1" x14ac:dyDescent="0.25">
      <c r="A8" s="2228"/>
      <c r="B8" s="2228" t="s">
        <v>1065</v>
      </c>
      <c r="C8" s="2233">
        <v>140</v>
      </c>
      <c r="D8" s="2234">
        <v>0.26950000000000002</v>
      </c>
      <c r="E8" s="2233">
        <v>35</v>
      </c>
      <c r="F8" s="2234">
        <v>6.4500000000000002E-2</v>
      </c>
      <c r="G8" s="2233">
        <v>235</v>
      </c>
      <c r="H8" s="2234">
        <v>0.45899999999999996</v>
      </c>
      <c r="I8" s="2233">
        <v>50</v>
      </c>
      <c r="J8" s="2234">
        <v>9.5700000000000007E-2</v>
      </c>
      <c r="K8" s="2233">
        <v>25</v>
      </c>
      <c r="L8" s="2234">
        <v>5.2699999999999997E-2</v>
      </c>
      <c r="M8" s="2233">
        <v>30</v>
      </c>
      <c r="N8" s="2234">
        <v>5.8600000000000006E-2</v>
      </c>
      <c r="O8" s="2233">
        <v>510</v>
      </c>
      <c r="P8" s="25"/>
    </row>
    <row r="9" spans="1:16" s="23" customFormat="1" x14ac:dyDescent="0.25">
      <c r="A9" s="2235" t="s">
        <v>1113</v>
      </c>
      <c r="B9" s="2235" t="s">
        <v>318</v>
      </c>
      <c r="C9" s="2236">
        <v>1690</v>
      </c>
      <c r="D9" s="2237">
        <v>0.26869999999999999</v>
      </c>
      <c r="E9" s="2236">
        <v>480</v>
      </c>
      <c r="F9" s="2237">
        <v>7.6200000000000004E-2</v>
      </c>
      <c r="G9" s="2236">
        <v>2610</v>
      </c>
      <c r="H9" s="2237">
        <v>0.41490000000000005</v>
      </c>
      <c r="I9" s="2236">
        <v>1210</v>
      </c>
      <c r="J9" s="2237">
        <v>0.1925</v>
      </c>
      <c r="K9" s="2236">
        <v>145</v>
      </c>
      <c r="L9" s="2237">
        <v>2.2700000000000001E-2</v>
      </c>
      <c r="M9" s="2236">
        <v>155</v>
      </c>
      <c r="N9" s="2237">
        <v>2.4900000000000002E-2</v>
      </c>
      <c r="O9" s="2236">
        <v>6295</v>
      </c>
      <c r="P9" s="25"/>
    </row>
    <row r="10" spans="1:16" s="23" customFormat="1" x14ac:dyDescent="0.25">
      <c r="A10" s="2238"/>
      <c r="B10" s="2238" t="s">
        <v>1065</v>
      </c>
      <c r="C10" s="2239">
        <v>15</v>
      </c>
      <c r="D10" s="2240">
        <v>0.15909999999999999</v>
      </c>
      <c r="E10" s="2239">
        <v>5</v>
      </c>
      <c r="F10" s="2240">
        <v>7.9500000000000001E-2</v>
      </c>
      <c r="G10" s="2239">
        <v>40</v>
      </c>
      <c r="H10" s="2240">
        <v>0.46590000000000004</v>
      </c>
      <c r="I10" s="2239">
        <v>20</v>
      </c>
      <c r="J10" s="2240">
        <v>0.2273</v>
      </c>
      <c r="K10" s="2239">
        <v>5</v>
      </c>
      <c r="L10" s="2240">
        <v>4.5499999999999999E-2</v>
      </c>
      <c r="M10" s="3219">
        <v>0</v>
      </c>
      <c r="N10" s="2240">
        <v>2.2700000000000001E-2</v>
      </c>
      <c r="O10" s="2239">
        <v>90</v>
      </c>
      <c r="P10" s="25"/>
    </row>
    <row r="11" spans="1:16" s="23" customFormat="1" x14ac:dyDescent="0.25">
      <c r="A11" s="2227" t="s">
        <v>1047</v>
      </c>
      <c r="B11" s="2227" t="s">
        <v>318</v>
      </c>
      <c r="C11" s="2231">
        <v>33480</v>
      </c>
      <c r="D11" s="2232">
        <v>0.72260000000000002</v>
      </c>
      <c r="E11" s="2231">
        <v>4870</v>
      </c>
      <c r="F11" s="2232">
        <v>0.1051</v>
      </c>
      <c r="G11" s="2231">
        <v>2890</v>
      </c>
      <c r="H11" s="2232">
        <v>6.2400000000000004E-2</v>
      </c>
      <c r="I11" s="2231">
        <v>1310</v>
      </c>
      <c r="J11" s="2232">
        <v>2.8300000000000002E-2</v>
      </c>
      <c r="K11" s="2231">
        <v>2195</v>
      </c>
      <c r="L11" s="2232">
        <v>4.7400000000000005E-2</v>
      </c>
      <c r="M11" s="2231">
        <v>1590</v>
      </c>
      <c r="N11" s="2232">
        <v>3.4300000000000004E-2</v>
      </c>
      <c r="O11" s="2231">
        <v>46330</v>
      </c>
      <c r="P11" s="25"/>
    </row>
    <row r="12" spans="1:16" s="23" customFormat="1" x14ac:dyDescent="0.25">
      <c r="A12" s="2228"/>
      <c r="B12" s="2228" t="s">
        <v>1065</v>
      </c>
      <c r="C12" s="2233">
        <v>6095</v>
      </c>
      <c r="D12" s="2234">
        <v>0.63439999999999996</v>
      </c>
      <c r="E12" s="2233">
        <v>820</v>
      </c>
      <c r="F12" s="2234">
        <v>8.5099999999999995E-2</v>
      </c>
      <c r="G12" s="2233">
        <v>1080</v>
      </c>
      <c r="H12" s="2234">
        <v>0.1124</v>
      </c>
      <c r="I12" s="2233">
        <v>345</v>
      </c>
      <c r="J12" s="2234">
        <v>3.61E-2</v>
      </c>
      <c r="K12" s="2233">
        <v>825</v>
      </c>
      <c r="L12" s="2234">
        <v>8.5699999999999998E-2</v>
      </c>
      <c r="M12" s="2233">
        <v>445</v>
      </c>
      <c r="N12" s="2234">
        <v>4.6300000000000001E-2</v>
      </c>
      <c r="O12" s="2233">
        <v>9610</v>
      </c>
      <c r="P12" s="25"/>
    </row>
    <row r="13" spans="1:16" s="23" customFormat="1" x14ac:dyDescent="0.25">
      <c r="A13" s="2227" t="s">
        <v>1022</v>
      </c>
      <c r="B13" s="2227" t="s">
        <v>318</v>
      </c>
      <c r="C13" s="2231">
        <v>5090</v>
      </c>
      <c r="D13" s="2232">
        <v>0.69430000000000003</v>
      </c>
      <c r="E13" s="2231">
        <v>720</v>
      </c>
      <c r="F13" s="2232">
        <v>9.849999999999999E-2</v>
      </c>
      <c r="G13" s="2231">
        <v>720</v>
      </c>
      <c r="H13" s="2232">
        <v>9.8000000000000004E-2</v>
      </c>
      <c r="I13" s="2231">
        <v>210</v>
      </c>
      <c r="J13" s="2232">
        <v>2.87E-2</v>
      </c>
      <c r="K13" s="2231">
        <v>310</v>
      </c>
      <c r="L13" s="2232">
        <v>4.2000000000000003E-2</v>
      </c>
      <c r="M13" s="2231">
        <v>280</v>
      </c>
      <c r="N13" s="2232">
        <v>3.85E-2</v>
      </c>
      <c r="O13" s="2231">
        <v>7330</v>
      </c>
      <c r="P13" s="25"/>
    </row>
    <row r="14" spans="1:16" s="23" customFormat="1" x14ac:dyDescent="0.25">
      <c r="A14" s="2228"/>
      <c r="B14" s="2228" t="s">
        <v>1065</v>
      </c>
      <c r="C14" s="2233">
        <v>1330</v>
      </c>
      <c r="D14" s="2234">
        <v>0.70739999999999992</v>
      </c>
      <c r="E14" s="2233">
        <v>110</v>
      </c>
      <c r="F14" s="2234">
        <v>5.79E-2</v>
      </c>
      <c r="G14" s="2233">
        <v>215</v>
      </c>
      <c r="H14" s="2234">
        <v>0.1152</v>
      </c>
      <c r="I14" s="2233">
        <v>60</v>
      </c>
      <c r="J14" s="2234">
        <v>3.0800000000000001E-2</v>
      </c>
      <c r="K14" s="2233">
        <v>105</v>
      </c>
      <c r="L14" s="2234">
        <v>5.6299999999999996E-2</v>
      </c>
      <c r="M14" s="2233">
        <v>60</v>
      </c>
      <c r="N14" s="2234">
        <v>3.2400000000000005E-2</v>
      </c>
      <c r="O14" s="2233">
        <v>1885</v>
      </c>
      <c r="P14" s="25"/>
    </row>
    <row r="15" spans="1:16" s="23" customFormat="1" x14ac:dyDescent="0.25">
      <c r="A15" s="2235" t="s">
        <v>1194</v>
      </c>
      <c r="B15" s="2235" t="s">
        <v>318</v>
      </c>
      <c r="C15" s="2236">
        <v>4665</v>
      </c>
      <c r="D15" s="2237">
        <v>0.76849999999999996</v>
      </c>
      <c r="E15" s="2236">
        <v>605</v>
      </c>
      <c r="F15" s="2237">
        <v>9.9299999999999999E-2</v>
      </c>
      <c r="G15" s="2236">
        <v>150</v>
      </c>
      <c r="H15" s="2237">
        <v>2.4500000000000001E-2</v>
      </c>
      <c r="I15" s="2236">
        <v>165</v>
      </c>
      <c r="J15" s="2237">
        <v>2.75E-2</v>
      </c>
      <c r="K15" s="2236">
        <v>265</v>
      </c>
      <c r="L15" s="2237">
        <v>4.4000000000000004E-2</v>
      </c>
      <c r="M15" s="2236">
        <v>220</v>
      </c>
      <c r="N15" s="2237">
        <v>3.6200000000000003E-2</v>
      </c>
      <c r="O15" s="2236">
        <v>6075</v>
      </c>
      <c r="P15" s="25"/>
    </row>
    <row r="16" spans="1:16" s="23" customFormat="1" x14ac:dyDescent="0.25">
      <c r="A16" s="2238"/>
      <c r="B16" s="2238" t="s">
        <v>1065</v>
      </c>
      <c r="C16" s="2239">
        <v>1270</v>
      </c>
      <c r="D16" s="2240">
        <v>0.7904000000000001</v>
      </c>
      <c r="E16" s="2239">
        <v>100</v>
      </c>
      <c r="F16" s="2240">
        <v>6.2800000000000009E-2</v>
      </c>
      <c r="G16" s="2239">
        <v>55</v>
      </c>
      <c r="H16" s="2240">
        <v>3.4799999999999998E-2</v>
      </c>
      <c r="I16" s="2239">
        <v>40</v>
      </c>
      <c r="J16" s="2240">
        <v>2.4900000000000002E-2</v>
      </c>
      <c r="K16" s="2239">
        <v>90</v>
      </c>
      <c r="L16" s="2240">
        <v>5.6600000000000004E-2</v>
      </c>
      <c r="M16" s="2239">
        <v>50</v>
      </c>
      <c r="N16" s="2240">
        <v>3.0499999999999999E-2</v>
      </c>
      <c r="O16" s="2239">
        <v>1610</v>
      </c>
      <c r="P16" s="25"/>
    </row>
    <row r="17" spans="1:16" s="23" customFormat="1" x14ac:dyDescent="0.25">
      <c r="A17" s="2241" t="s">
        <v>1023</v>
      </c>
      <c r="B17" s="2241" t="s">
        <v>318</v>
      </c>
      <c r="C17" s="2242">
        <v>178645</v>
      </c>
      <c r="D17" s="2243">
        <v>0.57889999999999997</v>
      </c>
      <c r="E17" s="2242">
        <v>35895</v>
      </c>
      <c r="F17" s="2243">
        <v>0.11630000000000001</v>
      </c>
      <c r="G17" s="2242">
        <v>49810</v>
      </c>
      <c r="H17" s="2243">
        <v>0.16140000000000002</v>
      </c>
      <c r="I17" s="2242">
        <v>16120</v>
      </c>
      <c r="J17" s="2243">
        <v>5.2199999999999996E-2</v>
      </c>
      <c r="K17" s="2242">
        <v>15550</v>
      </c>
      <c r="L17" s="2243">
        <v>5.04E-2</v>
      </c>
      <c r="M17" s="2242">
        <v>12545</v>
      </c>
      <c r="N17" s="2243">
        <v>4.07E-2</v>
      </c>
      <c r="O17" s="2242">
        <v>308565</v>
      </c>
      <c r="P17" s="25"/>
    </row>
    <row r="18" spans="1:16" s="23" customFormat="1" x14ac:dyDescent="0.25">
      <c r="A18" s="2244"/>
      <c r="B18" s="2244" t="s">
        <v>1065</v>
      </c>
      <c r="C18" s="2245">
        <v>12590</v>
      </c>
      <c r="D18" s="2246">
        <v>0.5222</v>
      </c>
      <c r="E18" s="2245">
        <v>1755</v>
      </c>
      <c r="F18" s="2246">
        <v>7.2800000000000004E-2</v>
      </c>
      <c r="G18" s="2245">
        <v>5930</v>
      </c>
      <c r="H18" s="2246">
        <v>0.24590000000000001</v>
      </c>
      <c r="I18" s="2245">
        <v>1235</v>
      </c>
      <c r="J18" s="2246">
        <v>5.1200000000000002E-2</v>
      </c>
      <c r="K18" s="2245">
        <v>1635</v>
      </c>
      <c r="L18" s="2246">
        <v>6.7699999999999996E-2</v>
      </c>
      <c r="M18" s="2245">
        <v>965</v>
      </c>
      <c r="N18" s="2246">
        <v>4.0099999999999997E-2</v>
      </c>
      <c r="O18" s="2245">
        <v>24110</v>
      </c>
      <c r="P18" s="25"/>
    </row>
    <row r="19" spans="1:16" s="23" customFormat="1" x14ac:dyDescent="0.25">
      <c r="A19" s="25"/>
      <c r="B19" s="35"/>
      <c r="C19" s="35"/>
      <c r="D19" s="25"/>
      <c r="E19" s="25"/>
      <c r="F19" s="25"/>
      <c r="G19" s="25"/>
      <c r="H19" s="25"/>
      <c r="I19" s="25"/>
      <c r="J19" s="25"/>
      <c r="K19" s="25"/>
      <c r="L19" s="25"/>
      <c r="M19" s="25"/>
      <c r="N19" s="25"/>
      <c r="O19" s="25"/>
      <c r="P19" s="25"/>
    </row>
    <row r="20" spans="1:16" s="23" customFormat="1" x14ac:dyDescent="0.25">
      <c r="A20" s="98" t="s">
        <v>2349</v>
      </c>
      <c r="B20" s="35"/>
      <c r="C20" s="35"/>
      <c r="D20" s="25"/>
      <c r="E20" s="25"/>
      <c r="F20" s="25"/>
      <c r="G20" s="25"/>
      <c r="H20" s="25"/>
      <c r="I20" s="25"/>
      <c r="J20" s="25"/>
      <c r="K20" s="25"/>
      <c r="L20" s="25"/>
      <c r="M20" s="25"/>
      <c r="N20" s="25"/>
      <c r="O20" s="25"/>
      <c r="P20" s="25"/>
    </row>
    <row r="21" spans="1:16" s="23" customFormat="1" x14ac:dyDescent="0.25">
      <c r="A21" s="1064" t="s">
        <v>1000</v>
      </c>
      <c r="B21" s="25"/>
      <c r="C21" s="35"/>
      <c r="D21" s="35"/>
      <c r="E21" s="25"/>
      <c r="F21" s="25"/>
      <c r="G21" s="25"/>
      <c r="H21" s="25"/>
      <c r="I21" s="25"/>
      <c r="J21" s="25"/>
      <c r="K21" s="25"/>
      <c r="L21" s="25"/>
      <c r="M21" s="25"/>
      <c r="N21" s="25"/>
      <c r="O21" s="25"/>
      <c r="P21" s="25"/>
    </row>
    <row r="22" spans="1:16" s="23" customFormat="1" x14ac:dyDescent="0.25">
      <c r="A22" s="1064" t="s">
        <v>1001</v>
      </c>
      <c r="B22" s="2247"/>
      <c r="C22" s="25"/>
      <c r="D22" s="25"/>
      <c r="E22" s="25"/>
      <c r="F22" s="25"/>
      <c r="G22" s="25"/>
      <c r="H22" s="25"/>
      <c r="I22" s="25"/>
      <c r="J22" s="25"/>
      <c r="K22" s="25"/>
      <c r="L22" s="25"/>
      <c r="M22" s="25"/>
      <c r="N22" s="25"/>
      <c r="O22" s="25"/>
      <c r="P22" s="25"/>
    </row>
    <row r="23" spans="1:16" s="23" customFormat="1" x14ac:dyDescent="0.25">
      <c r="A23"/>
      <c r="C23" s="35"/>
      <c r="D23" s="35"/>
    </row>
    <row r="24" spans="1:16" x14ac:dyDescent="0.25">
      <c r="A24" s="1065" t="s">
        <v>135</v>
      </c>
    </row>
  </sheetData>
  <mergeCells count="6">
    <mergeCell ref="M3:N3"/>
    <mergeCell ref="C3:D3"/>
    <mergeCell ref="E3:F3"/>
    <mergeCell ref="G3:H3"/>
    <mergeCell ref="I3:J3"/>
    <mergeCell ref="K3:L3"/>
  </mergeCells>
  <hyperlinks>
    <hyperlink ref="A22:B22" location="Index!A1" display="Back to index" xr:uid="{61EF320D-ACDC-43BE-A4C3-659A42438D6A}"/>
    <hyperlink ref="A24" location="Index!A1" display="Back to index" xr:uid="{2FD0139F-4D0A-45D0-B972-5F8467DF1229}"/>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E7C6-5EBD-41A3-9E03-6EA1764A8709}">
  <dimension ref="A1:N137"/>
  <sheetViews>
    <sheetView showGridLines="0" zoomScaleNormal="100" workbookViewId="0">
      <selection activeCell="G42" sqref="G42"/>
    </sheetView>
  </sheetViews>
  <sheetFormatPr defaultColWidth="10.28515625" defaultRowHeight="15" x14ac:dyDescent="0.25"/>
  <cols>
    <col min="1" max="1" width="51.85546875" style="27" customWidth="1"/>
    <col min="2" max="4" width="10.28515625" style="180"/>
    <col min="5" max="7" width="10.28515625" style="23"/>
    <col min="8" max="10" width="10.28515625" style="180"/>
    <col min="11" max="16384" width="10.28515625" style="23"/>
  </cols>
  <sheetData>
    <row r="1" spans="1:14" s="25" customFormat="1" x14ac:dyDescent="0.25">
      <c r="A1" s="66" t="s">
        <v>349</v>
      </c>
      <c r="B1" s="178"/>
      <c r="C1" s="178"/>
      <c r="D1" s="178"/>
      <c r="H1" s="178"/>
      <c r="I1" s="178"/>
      <c r="J1" s="178"/>
    </row>
    <row r="2" spans="1:14" s="25" customFormat="1" x14ac:dyDescent="0.25">
      <c r="A2" s="66"/>
      <c r="B2" s="178"/>
      <c r="C2" s="178"/>
      <c r="D2" s="178"/>
      <c r="H2" s="178"/>
      <c r="I2" s="178"/>
      <c r="J2" s="178"/>
    </row>
    <row r="3" spans="1:14" x14ac:dyDescent="0.25">
      <c r="A3" s="179">
        <v>2018</v>
      </c>
    </row>
    <row r="4" spans="1:14" ht="30" customHeight="1" x14ac:dyDescent="0.25">
      <c r="A4" s="181"/>
      <c r="B4" s="3665" t="s">
        <v>2515</v>
      </c>
      <c r="C4" s="3666"/>
      <c r="D4" s="3665" t="s">
        <v>2516</v>
      </c>
      <c r="E4" s="3666"/>
      <c r="F4" s="3665" t="s">
        <v>2517</v>
      </c>
      <c r="G4" s="3666"/>
      <c r="H4" s="3667" t="s">
        <v>2518</v>
      </c>
      <c r="I4" s="3668"/>
      <c r="J4" s="3667" t="s">
        <v>353</v>
      </c>
      <c r="K4" s="3668"/>
      <c r="L4" s="3316" t="s">
        <v>354</v>
      </c>
    </row>
    <row r="5" spans="1:14" x14ac:dyDescent="0.25">
      <c r="A5" s="182" t="s">
        <v>170</v>
      </c>
      <c r="B5" s="3051" t="s">
        <v>151</v>
      </c>
      <c r="C5" s="3051" t="s">
        <v>150</v>
      </c>
      <c r="D5" s="3051" t="s">
        <v>151</v>
      </c>
      <c r="E5" s="3051" t="s">
        <v>150</v>
      </c>
      <c r="F5" s="3051" t="s">
        <v>151</v>
      </c>
      <c r="G5" s="3051" t="s">
        <v>150</v>
      </c>
      <c r="H5" s="3052" t="s">
        <v>151</v>
      </c>
      <c r="I5" s="3053" t="s">
        <v>150</v>
      </c>
      <c r="J5" s="3052" t="s">
        <v>151</v>
      </c>
      <c r="K5" s="3053" t="s">
        <v>150</v>
      </c>
      <c r="L5" s="3052" t="s">
        <v>151</v>
      </c>
    </row>
    <row r="6" spans="1:14" x14ac:dyDescent="0.25">
      <c r="A6" s="183" t="s">
        <v>338</v>
      </c>
      <c r="B6" s="184">
        <v>875</v>
      </c>
      <c r="C6" s="185">
        <v>0.73529411764705888</v>
      </c>
      <c r="D6" s="184">
        <v>205</v>
      </c>
      <c r="E6" s="185">
        <v>0.17226890756302521</v>
      </c>
      <c r="F6" s="184">
        <v>70</v>
      </c>
      <c r="G6" s="185">
        <v>5.8823529411764705E-2</v>
      </c>
      <c r="H6" s="186">
        <v>1150</v>
      </c>
      <c r="I6" s="3317">
        <v>0.96638655462184875</v>
      </c>
      <c r="J6" s="187">
        <v>40</v>
      </c>
      <c r="K6" s="3317">
        <v>3.3613445378151259E-2</v>
      </c>
      <c r="L6" s="186">
        <v>1190</v>
      </c>
    </row>
    <row r="7" spans="1:14" x14ac:dyDescent="0.25">
      <c r="A7" s="188" t="s">
        <v>163</v>
      </c>
      <c r="B7" s="189">
        <v>105330</v>
      </c>
      <c r="C7" s="190">
        <v>0.78388033043089977</v>
      </c>
      <c r="D7" s="189">
        <v>21750</v>
      </c>
      <c r="E7" s="190">
        <v>0.16186648805536949</v>
      </c>
      <c r="F7" s="189">
        <v>6060</v>
      </c>
      <c r="G7" s="190">
        <v>4.509935253404778E-2</v>
      </c>
      <c r="H7" s="191">
        <v>133140</v>
      </c>
      <c r="I7" s="461">
        <v>0.99084617102031702</v>
      </c>
      <c r="J7" s="192">
        <v>1230</v>
      </c>
      <c r="K7" s="461">
        <v>9.1538289796829642E-3</v>
      </c>
      <c r="L7" s="191">
        <v>134370</v>
      </c>
    </row>
    <row r="8" spans="1:14" x14ac:dyDescent="0.25">
      <c r="A8" s="183" t="s">
        <v>339</v>
      </c>
      <c r="B8" s="184">
        <v>4185</v>
      </c>
      <c r="C8" s="185">
        <v>0.90486486486486484</v>
      </c>
      <c r="D8" s="184">
        <v>380</v>
      </c>
      <c r="E8" s="185">
        <v>8.2162162162162156E-2</v>
      </c>
      <c r="F8" s="184">
        <v>30</v>
      </c>
      <c r="G8" s="185">
        <v>6.4864864864864862E-3</v>
      </c>
      <c r="H8" s="186">
        <v>4595</v>
      </c>
      <c r="I8" s="3317">
        <v>0.99351351351351347</v>
      </c>
      <c r="J8" s="187">
        <v>30</v>
      </c>
      <c r="K8" s="3317">
        <v>6.4864864864864862E-3</v>
      </c>
      <c r="L8" s="186">
        <v>4625</v>
      </c>
    </row>
    <row r="9" spans="1:14" x14ac:dyDescent="0.25">
      <c r="A9" s="188" t="s">
        <v>340</v>
      </c>
      <c r="B9" s="189">
        <v>3855</v>
      </c>
      <c r="C9" s="190">
        <v>0.77177177177177181</v>
      </c>
      <c r="D9" s="189">
        <v>910</v>
      </c>
      <c r="E9" s="190">
        <v>0.18218218218218218</v>
      </c>
      <c r="F9" s="189">
        <v>185</v>
      </c>
      <c r="G9" s="190">
        <v>3.7037037037037035E-2</v>
      </c>
      <c r="H9" s="191">
        <v>4950</v>
      </c>
      <c r="I9" s="461">
        <v>0.99099099099099097</v>
      </c>
      <c r="J9" s="192">
        <v>45</v>
      </c>
      <c r="K9" s="461">
        <v>9.0090090090090089E-3</v>
      </c>
      <c r="L9" s="191">
        <v>4995</v>
      </c>
    </row>
    <row r="10" spans="1:14" x14ac:dyDescent="0.25">
      <c r="A10" s="183" t="s">
        <v>162</v>
      </c>
      <c r="B10" s="184">
        <v>183950</v>
      </c>
      <c r="C10" s="185">
        <v>0.93273838196891712</v>
      </c>
      <c r="D10" s="184">
        <v>11340</v>
      </c>
      <c r="E10" s="185">
        <v>5.7500697208630172E-2</v>
      </c>
      <c r="F10" s="184">
        <v>1650</v>
      </c>
      <c r="G10" s="185">
        <v>8.3665035621022735E-3</v>
      </c>
      <c r="H10" s="186">
        <v>196940</v>
      </c>
      <c r="I10" s="3317">
        <v>0.99860558273964961</v>
      </c>
      <c r="J10" s="187">
        <v>275</v>
      </c>
      <c r="K10" s="3317">
        <v>1.3944172603503791E-3</v>
      </c>
      <c r="L10" s="186">
        <v>197215</v>
      </c>
    </row>
    <row r="11" spans="1:14" x14ac:dyDescent="0.25">
      <c r="A11" s="188" t="s">
        <v>341</v>
      </c>
      <c r="B11" s="189">
        <v>41430</v>
      </c>
      <c r="C11" s="190">
        <v>0.92746809939556751</v>
      </c>
      <c r="D11" s="189">
        <v>2995</v>
      </c>
      <c r="E11" s="190">
        <v>6.7047235280949177E-2</v>
      </c>
      <c r="F11" s="189">
        <v>205</v>
      </c>
      <c r="G11" s="190">
        <v>4.589209760465637E-3</v>
      </c>
      <c r="H11" s="191">
        <v>44630</v>
      </c>
      <c r="I11" s="461">
        <v>0.99910454443698227</v>
      </c>
      <c r="J11" s="192">
        <v>40</v>
      </c>
      <c r="K11" s="461">
        <v>8.9545556301768529E-4</v>
      </c>
      <c r="L11" s="191">
        <v>44670</v>
      </c>
    </row>
    <row r="12" spans="1:14" x14ac:dyDescent="0.25">
      <c r="A12" s="183" t="s">
        <v>342</v>
      </c>
      <c r="B12" s="184">
        <v>5</v>
      </c>
      <c r="C12" s="185">
        <v>0.5</v>
      </c>
      <c r="D12" s="184">
        <v>0</v>
      </c>
      <c r="E12" s="185">
        <v>0</v>
      </c>
      <c r="F12" s="184">
        <v>5</v>
      </c>
      <c r="G12" s="185">
        <v>0.5</v>
      </c>
      <c r="H12" s="186">
        <v>10</v>
      </c>
      <c r="I12" s="3317">
        <v>1</v>
      </c>
      <c r="J12" s="187">
        <v>0</v>
      </c>
      <c r="K12" s="3317">
        <v>0</v>
      </c>
      <c r="L12" s="186">
        <v>10</v>
      </c>
    </row>
    <row r="13" spans="1:14" x14ac:dyDescent="0.25">
      <c r="A13" s="188" t="s">
        <v>343</v>
      </c>
      <c r="B13" s="189">
        <v>201135</v>
      </c>
      <c r="C13" s="190">
        <v>0.9465399185863197</v>
      </c>
      <c r="D13" s="189">
        <v>9230</v>
      </c>
      <c r="E13" s="190" t="e">
        <v>#DIV/0!</v>
      </c>
      <c r="F13" s="189">
        <v>1770</v>
      </c>
      <c r="G13" s="190">
        <v>8.329607755476599E-3</v>
      </c>
      <c r="H13" s="191">
        <v>212135</v>
      </c>
      <c r="I13" s="461">
        <v>0.99830584249041154</v>
      </c>
      <c r="J13" s="192">
        <v>360</v>
      </c>
      <c r="K13" s="461">
        <v>1.694157509588461E-3</v>
      </c>
      <c r="L13" s="191">
        <v>212495</v>
      </c>
    </row>
    <row r="14" spans="1:14" x14ac:dyDescent="0.25">
      <c r="A14" s="183" t="s">
        <v>344</v>
      </c>
      <c r="B14" s="184">
        <v>106355</v>
      </c>
      <c r="C14" s="185">
        <v>0.93828848698720779</v>
      </c>
      <c r="D14" s="184">
        <v>5730</v>
      </c>
      <c r="E14" s="185">
        <v>5.0551389501543892E-2</v>
      </c>
      <c r="F14" s="184">
        <v>1010</v>
      </c>
      <c r="G14" s="185">
        <v>8.9104543449492722E-3</v>
      </c>
      <c r="H14" s="186">
        <v>113095</v>
      </c>
      <c r="I14" s="3317">
        <v>0.9977503308337009</v>
      </c>
      <c r="J14" s="187">
        <v>255</v>
      </c>
      <c r="K14" s="3317">
        <v>2.2496691662990736E-3</v>
      </c>
      <c r="L14" s="186">
        <v>113350</v>
      </c>
      <c r="N14" s="135"/>
    </row>
    <row r="15" spans="1:14" x14ac:dyDescent="0.25">
      <c r="A15" s="188" t="s">
        <v>345</v>
      </c>
      <c r="B15" s="189">
        <v>2105</v>
      </c>
      <c r="C15" s="190">
        <v>0.91521739130434787</v>
      </c>
      <c r="D15" s="189">
        <v>180</v>
      </c>
      <c r="E15" s="190">
        <v>7.8260869565217397E-2</v>
      </c>
      <c r="F15" s="189">
        <v>15</v>
      </c>
      <c r="G15" s="190">
        <v>6.5217391304347823E-3</v>
      </c>
      <c r="H15" s="191">
        <v>2300</v>
      </c>
      <c r="I15" s="461">
        <v>1</v>
      </c>
      <c r="J15" s="192">
        <v>0</v>
      </c>
      <c r="K15" s="461">
        <v>0</v>
      </c>
      <c r="L15" s="191">
        <v>2300</v>
      </c>
    </row>
    <row r="16" spans="1:14" x14ac:dyDescent="0.25">
      <c r="A16" s="183" t="s">
        <v>346</v>
      </c>
      <c r="B16" s="184">
        <v>5</v>
      </c>
      <c r="C16" s="185">
        <v>0.2</v>
      </c>
      <c r="D16" s="184">
        <v>10</v>
      </c>
      <c r="E16" s="185">
        <v>0.4</v>
      </c>
      <c r="F16" s="184">
        <v>10</v>
      </c>
      <c r="G16" s="185">
        <v>0.4</v>
      </c>
      <c r="H16" s="186">
        <v>25</v>
      </c>
      <c r="I16" s="3317">
        <v>1</v>
      </c>
      <c r="J16" s="187">
        <v>0</v>
      </c>
      <c r="K16" s="3317">
        <v>0</v>
      </c>
      <c r="L16" s="186">
        <v>25</v>
      </c>
    </row>
    <row r="17" spans="1:12" x14ac:dyDescent="0.25">
      <c r="A17" s="188" t="s">
        <v>347</v>
      </c>
      <c r="B17" s="189">
        <v>6295</v>
      </c>
      <c r="C17" s="190">
        <v>0.9402539208364451</v>
      </c>
      <c r="D17" s="189">
        <v>330</v>
      </c>
      <c r="E17" s="190">
        <v>4.9290515309932788E-2</v>
      </c>
      <c r="F17" s="189">
        <v>60</v>
      </c>
      <c r="G17" s="190">
        <v>8.9619118745332335E-3</v>
      </c>
      <c r="H17" s="191">
        <v>6685</v>
      </c>
      <c r="I17" s="461">
        <v>0.99850634802091109</v>
      </c>
      <c r="J17" s="192">
        <v>10</v>
      </c>
      <c r="K17" s="461">
        <v>1.4936519790888724E-3</v>
      </c>
      <c r="L17" s="191">
        <v>6695</v>
      </c>
    </row>
    <row r="18" spans="1:12" x14ac:dyDescent="0.25">
      <c r="A18" s="193" t="s">
        <v>348</v>
      </c>
      <c r="B18" s="184">
        <v>655525</v>
      </c>
      <c r="C18" s="185">
        <v>0.90800482034518104</v>
      </c>
      <c r="D18" s="184">
        <v>53060</v>
      </c>
      <c r="E18" s="185">
        <v>7.3496412444247441E-2</v>
      </c>
      <c r="F18" s="184">
        <v>11070</v>
      </c>
      <c r="G18" s="185">
        <v>1.5333684239687508E-2</v>
      </c>
      <c r="H18" s="186">
        <v>719655</v>
      </c>
      <c r="I18" s="3317">
        <v>0.99683491702911597</v>
      </c>
      <c r="J18" s="187">
        <v>2285</v>
      </c>
      <c r="K18" s="3317">
        <v>3.1650829708840069E-3</v>
      </c>
      <c r="L18" s="186">
        <v>721940</v>
      </c>
    </row>
    <row r="19" spans="1:12" x14ac:dyDescent="0.25">
      <c r="A19" s="194" t="s">
        <v>336</v>
      </c>
      <c r="B19" s="195">
        <v>2384800</v>
      </c>
      <c r="C19" s="196">
        <v>0.89337089426995919</v>
      </c>
      <c r="D19" s="195">
        <v>233040</v>
      </c>
      <c r="E19" s="196">
        <v>8.7299208822824256E-2</v>
      </c>
      <c r="F19" s="195">
        <v>41380</v>
      </c>
      <c r="G19" s="196">
        <v>1.5501378566291057E-2</v>
      </c>
      <c r="H19" s="197">
        <v>2659220</v>
      </c>
      <c r="I19" s="543">
        <v>0.99617148165907454</v>
      </c>
      <c r="J19" s="198">
        <v>10220</v>
      </c>
      <c r="K19" s="543">
        <v>3.8285183409254376E-3</v>
      </c>
      <c r="L19" s="197">
        <v>2669440</v>
      </c>
    </row>
    <row r="20" spans="1:12" s="25" customFormat="1" x14ac:dyDescent="0.25">
      <c r="A20" s="66"/>
      <c r="B20" s="178"/>
      <c r="C20" s="178"/>
      <c r="D20" s="178"/>
      <c r="H20" s="178"/>
      <c r="I20" s="178"/>
      <c r="J20" s="178"/>
    </row>
    <row r="21" spans="1:12" s="25" customFormat="1" x14ac:dyDescent="0.25">
      <c r="A21" s="66"/>
      <c r="B21" s="178"/>
      <c r="C21" s="178"/>
      <c r="D21" s="178"/>
      <c r="H21" s="178"/>
      <c r="I21" s="178"/>
      <c r="J21" s="178"/>
    </row>
    <row r="22" spans="1:12" x14ac:dyDescent="0.25">
      <c r="A22" s="179">
        <v>2017</v>
      </c>
    </row>
    <row r="23" spans="1:12" ht="30" customHeight="1" x14ac:dyDescent="0.25">
      <c r="A23" s="181"/>
      <c r="B23" s="3665" t="s">
        <v>2515</v>
      </c>
      <c r="C23" s="3666"/>
      <c r="D23" s="3665" t="s">
        <v>2516</v>
      </c>
      <c r="E23" s="3666"/>
      <c r="F23" s="3665" t="s">
        <v>2517</v>
      </c>
      <c r="G23" s="3666"/>
      <c r="H23" s="3667" t="s">
        <v>2518</v>
      </c>
      <c r="I23" s="3668"/>
      <c r="J23" s="3667" t="s">
        <v>353</v>
      </c>
      <c r="K23" s="3668"/>
      <c r="L23" s="3316" t="s">
        <v>354</v>
      </c>
    </row>
    <row r="24" spans="1:12" x14ac:dyDescent="0.25">
      <c r="A24" s="182" t="s">
        <v>170</v>
      </c>
      <c r="B24" s="3051" t="s">
        <v>151</v>
      </c>
      <c r="C24" s="3051" t="s">
        <v>150</v>
      </c>
      <c r="D24" s="3051" t="s">
        <v>151</v>
      </c>
      <c r="E24" s="3051" t="s">
        <v>150</v>
      </c>
      <c r="F24" s="3051" t="s">
        <v>151</v>
      </c>
      <c r="G24" s="3051" t="s">
        <v>150</v>
      </c>
      <c r="H24" s="3052" t="s">
        <v>151</v>
      </c>
      <c r="I24" s="3053" t="s">
        <v>150</v>
      </c>
      <c r="J24" s="3052" t="s">
        <v>151</v>
      </c>
      <c r="K24" s="3053" t="s">
        <v>150</v>
      </c>
      <c r="L24" s="3052" t="s">
        <v>151</v>
      </c>
    </row>
    <row r="25" spans="1:12" x14ac:dyDescent="0.25">
      <c r="A25" s="183" t="s">
        <v>338</v>
      </c>
      <c r="B25" s="184">
        <v>830</v>
      </c>
      <c r="C25" s="185">
        <v>0.7186147186147186</v>
      </c>
      <c r="D25" s="184">
        <v>215</v>
      </c>
      <c r="E25" s="185">
        <v>0.18614718614718614</v>
      </c>
      <c r="F25" s="184">
        <v>65</v>
      </c>
      <c r="G25" s="185">
        <v>5.627705627705628E-2</v>
      </c>
      <c r="H25" s="186">
        <v>1110</v>
      </c>
      <c r="I25" s="3317">
        <v>0.96103896103896103</v>
      </c>
      <c r="J25" s="187">
        <v>45</v>
      </c>
      <c r="K25" s="3317">
        <v>3.896103896103896E-2</v>
      </c>
      <c r="L25" s="186">
        <v>1155</v>
      </c>
    </row>
    <row r="26" spans="1:12" x14ac:dyDescent="0.25">
      <c r="A26" s="188" t="s">
        <v>163</v>
      </c>
      <c r="B26" s="189">
        <v>104470</v>
      </c>
      <c r="C26" s="190">
        <v>0.78237100277091287</v>
      </c>
      <c r="D26" s="189">
        <v>21895</v>
      </c>
      <c r="E26" s="190">
        <v>0.16397064330113084</v>
      </c>
      <c r="F26" s="189">
        <v>5955</v>
      </c>
      <c r="G26" s="190">
        <v>4.4596719838238597E-2</v>
      </c>
      <c r="H26" s="191">
        <v>132320</v>
      </c>
      <c r="I26" s="461">
        <v>0.99093836591028228</v>
      </c>
      <c r="J26" s="192">
        <v>1210</v>
      </c>
      <c r="K26" s="461">
        <v>9.0616340897176663E-3</v>
      </c>
      <c r="L26" s="191">
        <v>133530</v>
      </c>
    </row>
    <row r="27" spans="1:12" x14ac:dyDescent="0.25">
      <c r="A27" s="183" t="s">
        <v>339</v>
      </c>
      <c r="B27" s="184">
        <v>3890</v>
      </c>
      <c r="C27" s="185">
        <v>0.90675990675990681</v>
      </c>
      <c r="D27" s="184">
        <v>340</v>
      </c>
      <c r="E27" s="185">
        <v>7.9254079254079249E-2</v>
      </c>
      <c r="F27" s="184">
        <v>30</v>
      </c>
      <c r="G27" s="185">
        <v>6.993006993006993E-3</v>
      </c>
      <c r="H27" s="186">
        <v>4260</v>
      </c>
      <c r="I27" s="3317">
        <v>0.99300699300699302</v>
      </c>
      <c r="J27" s="187">
        <v>30</v>
      </c>
      <c r="K27" s="3317">
        <v>6.993006993006993E-3</v>
      </c>
      <c r="L27" s="186">
        <v>4290</v>
      </c>
    </row>
    <row r="28" spans="1:12" x14ac:dyDescent="0.25">
      <c r="A28" s="188" t="s">
        <v>340</v>
      </c>
      <c r="B28" s="189">
        <v>3780</v>
      </c>
      <c r="C28" s="190">
        <v>0.77379733879222112</v>
      </c>
      <c r="D28" s="189">
        <v>880</v>
      </c>
      <c r="E28" s="190">
        <v>0.18014329580348004</v>
      </c>
      <c r="F28" s="189">
        <v>180</v>
      </c>
      <c r="G28" s="190">
        <v>3.6847492323439097E-2</v>
      </c>
      <c r="H28" s="191">
        <v>4840</v>
      </c>
      <c r="I28" s="461">
        <v>0.9907881269191402</v>
      </c>
      <c r="J28" s="192">
        <v>45</v>
      </c>
      <c r="K28" s="461">
        <v>9.2118730808597744E-3</v>
      </c>
      <c r="L28" s="191">
        <v>4885</v>
      </c>
    </row>
    <row r="29" spans="1:12" x14ac:dyDescent="0.25">
      <c r="A29" s="183" t="s">
        <v>162</v>
      </c>
      <c r="B29" s="184">
        <v>177870</v>
      </c>
      <c r="C29" s="185">
        <v>0.93162236480293303</v>
      </c>
      <c r="D29" s="184">
        <v>11235</v>
      </c>
      <c r="E29" s="185">
        <v>5.8845096241979838E-2</v>
      </c>
      <c r="F29" s="184">
        <v>1550</v>
      </c>
      <c r="G29" s="185">
        <v>8.1183710881236083E-3</v>
      </c>
      <c r="H29" s="186">
        <v>190655</v>
      </c>
      <c r="I29" s="3317">
        <v>0.99858583213303653</v>
      </c>
      <c r="J29" s="187">
        <v>270</v>
      </c>
      <c r="K29" s="3317">
        <v>1.4141678669634674E-3</v>
      </c>
      <c r="L29" s="186">
        <v>190925</v>
      </c>
    </row>
    <row r="30" spans="1:12" x14ac:dyDescent="0.25">
      <c r="A30" s="188" t="s">
        <v>341</v>
      </c>
      <c r="B30" s="189">
        <v>41040</v>
      </c>
      <c r="C30" s="190">
        <v>0.92798191068400226</v>
      </c>
      <c r="D30" s="189">
        <v>2960</v>
      </c>
      <c r="E30" s="190">
        <v>6.6930469191633687E-2</v>
      </c>
      <c r="F30" s="189">
        <v>195</v>
      </c>
      <c r="G30" s="190">
        <v>4.4092707744488409E-3</v>
      </c>
      <c r="H30" s="191">
        <v>44195</v>
      </c>
      <c r="I30" s="461">
        <v>0.99932165065008483</v>
      </c>
      <c r="J30" s="192">
        <v>30</v>
      </c>
      <c r="K30" s="461">
        <v>6.7834934991520637E-4</v>
      </c>
      <c r="L30" s="191">
        <v>44225</v>
      </c>
    </row>
    <row r="31" spans="1:12" x14ac:dyDescent="0.25">
      <c r="A31" s="183" t="s">
        <v>342</v>
      </c>
      <c r="B31" s="184">
        <v>10</v>
      </c>
      <c r="C31" s="185">
        <v>1</v>
      </c>
      <c r="D31" s="184">
        <v>0</v>
      </c>
      <c r="E31" s="185">
        <v>0</v>
      </c>
      <c r="F31" s="184">
        <v>0</v>
      </c>
      <c r="G31" s="185">
        <v>0</v>
      </c>
      <c r="H31" s="186">
        <v>10</v>
      </c>
      <c r="I31" s="3317">
        <v>1</v>
      </c>
      <c r="J31" s="187">
        <v>0</v>
      </c>
      <c r="K31" s="3317">
        <v>0</v>
      </c>
      <c r="L31" s="186">
        <v>10</v>
      </c>
    </row>
    <row r="32" spans="1:12" x14ac:dyDescent="0.25">
      <c r="A32" s="188" t="s">
        <v>343</v>
      </c>
      <c r="B32" s="189">
        <v>199800</v>
      </c>
      <c r="C32" s="190">
        <v>0.94829018249127883</v>
      </c>
      <c r="D32" s="189">
        <v>8885</v>
      </c>
      <c r="E32" s="190">
        <v>4.2169961318493557E-2</v>
      </c>
      <c r="F32" s="189">
        <v>1660</v>
      </c>
      <c r="G32" s="190">
        <v>7.8786872018794946E-3</v>
      </c>
      <c r="H32" s="191">
        <v>210345</v>
      </c>
      <c r="I32" s="461">
        <v>0.99833883101165188</v>
      </c>
      <c r="J32" s="192">
        <v>350</v>
      </c>
      <c r="K32" s="461">
        <v>1.6611689883480861E-3</v>
      </c>
      <c r="L32" s="191">
        <v>210695</v>
      </c>
    </row>
    <row r="33" spans="1:12" x14ac:dyDescent="0.25">
      <c r="A33" s="183" t="s">
        <v>344</v>
      </c>
      <c r="B33" s="184">
        <v>109135</v>
      </c>
      <c r="C33" s="185">
        <v>0.94041361482119779</v>
      </c>
      <c r="D33" s="184">
        <v>5710</v>
      </c>
      <c r="E33" s="185">
        <v>4.9202929771650153E-2</v>
      </c>
      <c r="F33" s="184">
        <v>960</v>
      </c>
      <c r="G33" s="185">
        <v>8.2722964239551923E-3</v>
      </c>
      <c r="H33" s="186">
        <v>115805</v>
      </c>
      <c r="I33" s="3317">
        <v>0.99788884101680309</v>
      </c>
      <c r="J33" s="187">
        <v>245</v>
      </c>
      <c r="K33" s="3317">
        <v>2.1111589831968977E-3</v>
      </c>
      <c r="L33" s="186">
        <v>116050</v>
      </c>
    </row>
    <row r="34" spans="1:12" x14ac:dyDescent="0.25">
      <c r="A34" s="188" t="s">
        <v>345</v>
      </c>
      <c r="B34" s="189">
        <v>2000</v>
      </c>
      <c r="C34" s="190">
        <v>0.91324200913242004</v>
      </c>
      <c r="D34" s="189">
        <v>170</v>
      </c>
      <c r="E34" s="190">
        <v>7.7625570776255703E-2</v>
      </c>
      <c r="F34" s="189">
        <v>20</v>
      </c>
      <c r="G34" s="190">
        <v>9.1324200913242004E-3</v>
      </c>
      <c r="H34" s="191">
        <v>2190</v>
      </c>
      <c r="I34" s="461">
        <v>1</v>
      </c>
      <c r="J34" s="192">
        <v>0</v>
      </c>
      <c r="K34" s="461">
        <v>0</v>
      </c>
      <c r="L34" s="191">
        <v>2190</v>
      </c>
    </row>
    <row r="35" spans="1:12" x14ac:dyDescent="0.25">
      <c r="A35" s="183" t="s">
        <v>346</v>
      </c>
      <c r="B35" s="184">
        <v>5</v>
      </c>
      <c r="C35" s="185">
        <v>0.2</v>
      </c>
      <c r="D35" s="184">
        <v>10</v>
      </c>
      <c r="E35" s="185">
        <v>0.4</v>
      </c>
      <c r="F35" s="184">
        <v>10</v>
      </c>
      <c r="G35" s="185">
        <v>0.4</v>
      </c>
      <c r="H35" s="186">
        <v>25</v>
      </c>
      <c r="I35" s="3317">
        <v>1</v>
      </c>
      <c r="J35" s="187">
        <v>0</v>
      </c>
      <c r="K35" s="3317">
        <v>0</v>
      </c>
      <c r="L35" s="186">
        <v>25</v>
      </c>
    </row>
    <row r="36" spans="1:12" x14ac:dyDescent="0.25">
      <c r="A36" s="188" t="s">
        <v>347</v>
      </c>
      <c r="B36" s="189">
        <v>6070</v>
      </c>
      <c r="C36" s="190">
        <v>0.93745173745173749</v>
      </c>
      <c r="D36" s="189">
        <v>330</v>
      </c>
      <c r="E36" s="190">
        <v>5.0965250965250966E-2</v>
      </c>
      <c r="F36" s="189">
        <v>65</v>
      </c>
      <c r="G36" s="190">
        <v>1.0038610038610039E-2</v>
      </c>
      <c r="H36" s="191">
        <v>6465</v>
      </c>
      <c r="I36" s="461">
        <v>0.9984555984555985</v>
      </c>
      <c r="J36" s="192">
        <v>10</v>
      </c>
      <c r="K36" s="461">
        <v>1.5444015444015444E-3</v>
      </c>
      <c r="L36" s="191">
        <v>6475</v>
      </c>
    </row>
    <row r="37" spans="1:12" x14ac:dyDescent="0.25">
      <c r="A37" s="193" t="s">
        <v>348</v>
      </c>
      <c r="B37" s="184">
        <v>648900</v>
      </c>
      <c r="C37" s="185">
        <v>0.90824474599519911</v>
      </c>
      <c r="D37" s="184">
        <v>52630</v>
      </c>
      <c r="E37" s="185">
        <v>7.3664541503663639E-2</v>
      </c>
      <c r="F37" s="184">
        <v>10690</v>
      </c>
      <c r="G37" s="185">
        <v>1.4962453898426074E-2</v>
      </c>
      <c r="H37" s="186">
        <v>712220</v>
      </c>
      <c r="I37" s="3317">
        <v>0.99687174139728885</v>
      </c>
      <c r="J37" s="187">
        <v>2235</v>
      </c>
      <c r="K37" s="3317">
        <v>3.1282586027111575E-3</v>
      </c>
      <c r="L37" s="186">
        <v>714455</v>
      </c>
    </row>
    <row r="38" spans="1:12" s="30" customFormat="1" x14ac:dyDescent="0.25">
      <c r="A38" s="194" t="s">
        <v>336</v>
      </c>
      <c r="B38" s="195">
        <v>2386740</v>
      </c>
      <c r="C38" s="196">
        <v>0.89430869938287105</v>
      </c>
      <c r="D38" s="195">
        <v>231715</v>
      </c>
      <c r="E38" s="196">
        <v>8.6823340739880323E-2</v>
      </c>
      <c r="F38" s="195">
        <v>40530</v>
      </c>
      <c r="G38" s="196">
        <v>1.5186543815408366E-2</v>
      </c>
      <c r="H38" s="197">
        <v>2658985</v>
      </c>
      <c r="I38" s="543">
        <v>0.99631858393815975</v>
      </c>
      <c r="J38" s="198">
        <v>9825</v>
      </c>
      <c r="K38" s="543">
        <v>3.6814160618402958E-3</v>
      </c>
      <c r="L38" s="197">
        <v>2668810</v>
      </c>
    </row>
    <row r="39" spans="1:12" s="25" customFormat="1" x14ac:dyDescent="0.25">
      <c r="A39" s="66"/>
      <c r="B39" s="178"/>
      <c r="C39"/>
      <c r="D39"/>
      <c r="E39"/>
      <c r="F39"/>
      <c r="G39"/>
      <c r="H39"/>
      <c r="I39"/>
      <c r="J39"/>
      <c r="K39"/>
    </row>
    <row r="40" spans="1:12" x14ac:dyDescent="0.25">
      <c r="A40" s="176" t="s">
        <v>2331</v>
      </c>
    </row>
    <row r="42" spans="1:12" ht="15" customHeight="1" x14ac:dyDescent="0.25">
      <c r="A42" s="199" t="s">
        <v>135</v>
      </c>
      <c r="B42" s="199"/>
      <c r="C42" s="23"/>
      <c r="D42" s="23"/>
      <c r="H42" s="23"/>
      <c r="I42" s="23"/>
      <c r="J42" s="23"/>
    </row>
    <row r="61" ht="15" customHeight="1" x14ac:dyDescent="0.25"/>
    <row r="77" spans="1:13" s="67" customFormat="1" x14ac:dyDescent="0.25">
      <c r="A77" s="27"/>
      <c r="B77" s="180"/>
      <c r="C77" s="180"/>
      <c r="D77" s="180"/>
      <c r="E77" s="23"/>
      <c r="F77" s="23"/>
      <c r="G77" s="23"/>
      <c r="H77" s="180"/>
      <c r="I77" s="180"/>
      <c r="J77" s="180"/>
      <c r="K77" s="23"/>
      <c r="L77" s="23"/>
      <c r="M77" s="23"/>
    </row>
    <row r="78" spans="1:13" s="67" customFormat="1" x14ac:dyDescent="0.25">
      <c r="A78" s="27"/>
      <c r="B78" s="180"/>
      <c r="C78" s="180"/>
      <c r="D78" s="180"/>
      <c r="E78" s="23"/>
      <c r="F78" s="23"/>
      <c r="G78" s="23"/>
      <c r="H78" s="180"/>
      <c r="I78" s="180"/>
      <c r="J78" s="180"/>
      <c r="K78" s="23"/>
      <c r="L78" s="23"/>
      <c r="M78" s="23"/>
    </row>
    <row r="79" spans="1:13" s="67" customFormat="1" x14ac:dyDescent="0.25">
      <c r="A79" s="27"/>
      <c r="B79" s="180"/>
      <c r="C79" s="180"/>
      <c r="D79" s="180"/>
      <c r="E79" s="23"/>
      <c r="F79" s="23"/>
      <c r="G79" s="23"/>
      <c r="H79" s="180"/>
      <c r="I79" s="180"/>
      <c r="J79" s="180"/>
      <c r="K79" s="23"/>
      <c r="L79" s="23"/>
      <c r="M79" s="23"/>
    </row>
    <row r="80" spans="1:13" s="67" customFormat="1" ht="15" customHeight="1" x14ac:dyDescent="0.25">
      <c r="A80" s="27"/>
      <c r="B80" s="180"/>
      <c r="C80" s="180"/>
      <c r="D80" s="180"/>
      <c r="E80" s="23"/>
      <c r="F80" s="23"/>
      <c r="G80" s="23"/>
      <c r="H80" s="180"/>
      <c r="I80" s="180"/>
      <c r="J80" s="180"/>
      <c r="K80" s="23"/>
      <c r="L80" s="23"/>
      <c r="M80" s="23"/>
    </row>
    <row r="99" ht="15" customHeight="1" x14ac:dyDescent="0.25"/>
    <row r="118" ht="15" customHeight="1" x14ac:dyDescent="0.25"/>
    <row r="137" ht="15" customHeight="1" x14ac:dyDescent="0.25"/>
  </sheetData>
  <mergeCells count="10">
    <mergeCell ref="B23:C23"/>
    <mergeCell ref="D23:E23"/>
    <mergeCell ref="F23:G23"/>
    <mergeCell ref="H23:I23"/>
    <mergeCell ref="J23:K23"/>
    <mergeCell ref="B4:C4"/>
    <mergeCell ref="D4:E4"/>
    <mergeCell ref="F4:G4"/>
    <mergeCell ref="H4:I4"/>
    <mergeCell ref="J4:K4"/>
  </mergeCells>
  <hyperlinks>
    <hyperlink ref="A42:B42" location="Index!A1" display="Back to index" xr:uid="{545EB04C-8F73-4C7B-87EF-67449850F7F1}"/>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1468-D9D7-4D70-B13D-933F4AB1F7D6}">
  <dimension ref="A1:AG24"/>
  <sheetViews>
    <sheetView showGridLines="0" zoomScaleNormal="100" workbookViewId="0">
      <pane xSplit="2" topLeftCell="C1" activePane="topRight" state="frozen"/>
      <selection pane="topRight" activeCell="B14" sqref="B14"/>
    </sheetView>
  </sheetViews>
  <sheetFormatPr defaultColWidth="11.85546875" defaultRowHeight="15" x14ac:dyDescent="0.25"/>
  <cols>
    <col min="1" max="1" width="21.140625" style="145" customWidth="1"/>
    <col min="3" max="3" width="11.85546875" style="2249"/>
    <col min="4" max="4" width="11.85546875" style="135" customWidth="1"/>
    <col min="5" max="5" width="11.85546875" style="2249"/>
    <col min="6" max="6" width="11.85546875" style="135"/>
    <col min="7" max="7" width="11.85546875" style="2249"/>
    <col min="8" max="8" width="11.85546875" style="135"/>
    <col min="9" max="9" width="11.85546875" style="2249"/>
    <col min="10" max="10" width="11.85546875" style="135"/>
    <col min="11" max="11" width="11.85546875" style="2249"/>
    <col min="12" max="12" width="11.85546875" style="135"/>
    <col min="13" max="13" width="11.85546875" style="2249"/>
    <col min="14" max="14" width="11.85546875" style="135"/>
    <col min="15" max="15" width="11.85546875" style="2249"/>
    <col min="17" max="17" width="27" customWidth="1"/>
  </cols>
  <sheetData>
    <row r="1" spans="1:33" x14ac:dyDescent="0.25">
      <c r="A1" s="2248" t="s">
        <v>1393</v>
      </c>
      <c r="B1" s="2249"/>
    </row>
    <row r="3" spans="1:33" s="177" customFormat="1" ht="31.5" customHeight="1" x14ac:dyDescent="0.25">
      <c r="A3" s="2250"/>
      <c r="B3" s="2250"/>
      <c r="C3" s="3781" t="s">
        <v>1388</v>
      </c>
      <c r="D3" s="3781"/>
      <c r="E3" s="3781" t="s">
        <v>1389</v>
      </c>
      <c r="F3" s="3781"/>
      <c r="G3" s="3781" t="s">
        <v>1390</v>
      </c>
      <c r="H3" s="3781"/>
      <c r="I3" s="3781" t="s">
        <v>1391</v>
      </c>
      <c r="J3" s="3781"/>
      <c r="K3" s="3781" t="s">
        <v>1392</v>
      </c>
      <c r="L3" s="3781"/>
      <c r="M3" s="3781" t="s">
        <v>1042</v>
      </c>
      <c r="N3" s="3781"/>
      <c r="O3" s="3031" t="s">
        <v>165</v>
      </c>
      <c r="Q3"/>
      <c r="R3"/>
      <c r="S3"/>
      <c r="T3"/>
      <c r="U3"/>
      <c r="V3"/>
      <c r="W3"/>
      <c r="X3"/>
      <c r="Y3"/>
      <c r="Z3"/>
      <c r="AA3"/>
      <c r="AB3"/>
      <c r="AC3"/>
      <c r="AD3"/>
      <c r="AE3"/>
      <c r="AF3"/>
      <c r="AG3"/>
    </row>
    <row r="4" spans="1:33" x14ac:dyDescent="0.25">
      <c r="A4" s="2251"/>
      <c r="B4" s="2251"/>
      <c r="C4" s="2252" t="s">
        <v>151</v>
      </c>
      <c r="D4" s="2253" t="s">
        <v>150</v>
      </c>
      <c r="E4" s="2252" t="s">
        <v>151</v>
      </c>
      <c r="F4" s="2253" t="s">
        <v>150</v>
      </c>
      <c r="G4" s="2252" t="s">
        <v>151</v>
      </c>
      <c r="H4" s="2253" t="s">
        <v>150</v>
      </c>
      <c r="I4" s="2252" t="s">
        <v>151</v>
      </c>
      <c r="J4" s="2253" t="s">
        <v>150</v>
      </c>
      <c r="K4" s="2252" t="s">
        <v>151</v>
      </c>
      <c r="L4" s="2253" t="s">
        <v>150</v>
      </c>
      <c r="M4" s="2252" t="s">
        <v>151</v>
      </c>
      <c r="N4" s="2253" t="s">
        <v>150</v>
      </c>
      <c r="O4" s="2252" t="s">
        <v>151</v>
      </c>
    </row>
    <row r="5" spans="1:33" x14ac:dyDescent="0.25">
      <c r="A5" s="2254" t="s">
        <v>1003</v>
      </c>
      <c r="B5" s="2254" t="s">
        <v>440</v>
      </c>
      <c r="C5" s="2255">
        <v>54775</v>
      </c>
      <c r="D5" s="2146">
        <v>0.55270000000000008</v>
      </c>
      <c r="E5" s="2255">
        <v>11215</v>
      </c>
      <c r="F5" s="2146">
        <v>0.11320000000000001</v>
      </c>
      <c r="G5" s="2255">
        <v>17665</v>
      </c>
      <c r="H5" s="2146">
        <v>0.17829999999999999</v>
      </c>
      <c r="I5" s="2255">
        <v>4685</v>
      </c>
      <c r="J5" s="2146">
        <v>4.7300000000000002E-2</v>
      </c>
      <c r="K5" s="2255">
        <v>6530</v>
      </c>
      <c r="L5" s="2146">
        <v>6.59E-2</v>
      </c>
      <c r="M5" s="2255">
        <v>4240</v>
      </c>
      <c r="N5" s="2146">
        <v>4.2800000000000005E-2</v>
      </c>
      <c r="O5" s="2255">
        <v>99115</v>
      </c>
    </row>
    <row r="6" spans="1:33" x14ac:dyDescent="0.25">
      <c r="A6" s="673"/>
      <c r="B6" s="673" t="s">
        <v>441</v>
      </c>
      <c r="C6" s="2256">
        <v>78535</v>
      </c>
      <c r="D6" s="2257">
        <v>0.57389999999999997</v>
      </c>
      <c r="E6" s="2256">
        <v>17160</v>
      </c>
      <c r="F6" s="2257">
        <v>0.12539999999999998</v>
      </c>
      <c r="G6" s="2256">
        <v>22015</v>
      </c>
      <c r="H6" s="2257">
        <v>0.16089999999999999</v>
      </c>
      <c r="I6" s="2256">
        <v>7790</v>
      </c>
      <c r="J6" s="2257">
        <v>5.6900000000000006E-2</v>
      </c>
      <c r="K6" s="2256">
        <v>5660</v>
      </c>
      <c r="L6" s="2257">
        <v>4.1399999999999999E-2</v>
      </c>
      <c r="M6" s="2256">
        <v>5680</v>
      </c>
      <c r="N6" s="2257">
        <v>4.1500000000000002E-2</v>
      </c>
      <c r="O6" s="2256">
        <v>136830</v>
      </c>
    </row>
    <row r="7" spans="1:33" x14ac:dyDescent="0.25">
      <c r="A7" s="2254" t="s">
        <v>1004</v>
      </c>
      <c r="B7" s="2254" t="s">
        <v>440</v>
      </c>
      <c r="C7" s="2255">
        <v>3065</v>
      </c>
      <c r="D7" s="2146">
        <v>0.37689999999999996</v>
      </c>
      <c r="E7" s="2255">
        <v>775</v>
      </c>
      <c r="F7" s="2146">
        <v>9.5399999999999985E-2</v>
      </c>
      <c r="G7" s="2255">
        <v>2785</v>
      </c>
      <c r="H7" s="2146">
        <v>0.34259999999999996</v>
      </c>
      <c r="I7" s="2255">
        <v>720</v>
      </c>
      <c r="J7" s="2146">
        <v>8.8699999999999987E-2</v>
      </c>
      <c r="K7" s="2255">
        <v>525</v>
      </c>
      <c r="L7" s="2146">
        <v>6.4600000000000005E-2</v>
      </c>
      <c r="M7" s="2255">
        <v>260</v>
      </c>
      <c r="N7" s="2146">
        <v>3.2000000000000001E-2</v>
      </c>
      <c r="O7" s="2255">
        <v>8135</v>
      </c>
    </row>
    <row r="8" spans="1:33" x14ac:dyDescent="0.25">
      <c r="A8" s="673"/>
      <c r="B8" s="673" t="s">
        <v>441</v>
      </c>
      <c r="C8" s="2256">
        <v>3680</v>
      </c>
      <c r="D8" s="2257">
        <v>0.34189999999999998</v>
      </c>
      <c r="E8" s="2256">
        <v>1145</v>
      </c>
      <c r="F8" s="2257">
        <v>0.10640000000000001</v>
      </c>
      <c r="G8" s="2256">
        <v>3710</v>
      </c>
      <c r="H8" s="2257">
        <v>0.34470000000000001</v>
      </c>
      <c r="I8" s="2256">
        <v>1405</v>
      </c>
      <c r="J8" s="2257">
        <v>0.1305</v>
      </c>
      <c r="K8" s="2256">
        <v>330</v>
      </c>
      <c r="L8" s="2257">
        <v>3.0699999999999998E-2</v>
      </c>
      <c r="M8" s="2256">
        <v>495</v>
      </c>
      <c r="N8" s="2257">
        <v>4.58E-2</v>
      </c>
      <c r="O8" s="2256">
        <v>10760</v>
      </c>
    </row>
    <row r="9" spans="1:33" x14ac:dyDescent="0.25">
      <c r="A9" s="2258" t="s">
        <v>1113</v>
      </c>
      <c r="B9" s="2258" t="s">
        <v>440</v>
      </c>
      <c r="C9" s="2259">
        <v>735</v>
      </c>
      <c r="D9" s="2260">
        <v>0.31759999999999999</v>
      </c>
      <c r="E9" s="2259">
        <v>140</v>
      </c>
      <c r="F9" s="2260">
        <v>6.0199999999999997E-2</v>
      </c>
      <c r="G9" s="2259">
        <v>990</v>
      </c>
      <c r="H9" s="2260">
        <v>0.4289</v>
      </c>
      <c r="I9" s="2259">
        <v>335</v>
      </c>
      <c r="J9" s="2260">
        <v>0.1447</v>
      </c>
      <c r="K9" s="2259">
        <v>75</v>
      </c>
      <c r="L9" s="2260">
        <v>3.1600000000000003E-2</v>
      </c>
      <c r="M9" s="2259">
        <v>40</v>
      </c>
      <c r="N9" s="2260">
        <v>1.6899999999999998E-2</v>
      </c>
      <c r="O9" s="2259">
        <v>2310</v>
      </c>
    </row>
    <row r="10" spans="1:33" x14ac:dyDescent="0.25">
      <c r="A10" s="2261"/>
      <c r="B10" s="2261" t="s">
        <v>441</v>
      </c>
      <c r="C10" s="2262">
        <v>960</v>
      </c>
      <c r="D10" s="2263">
        <v>0.24050000000000002</v>
      </c>
      <c r="E10" s="2262">
        <v>340</v>
      </c>
      <c r="F10" s="2263">
        <v>8.5500000000000007E-2</v>
      </c>
      <c r="G10" s="2262">
        <v>1620</v>
      </c>
      <c r="H10" s="2263">
        <v>0.40659999999999996</v>
      </c>
      <c r="I10" s="2262">
        <v>880</v>
      </c>
      <c r="J10" s="2263">
        <v>0.22020000000000001</v>
      </c>
      <c r="K10" s="2262">
        <v>70</v>
      </c>
      <c r="L10" s="2263">
        <v>1.7600000000000001E-2</v>
      </c>
      <c r="M10" s="2262">
        <v>120</v>
      </c>
      <c r="N10" s="2263">
        <v>2.9600000000000001E-2</v>
      </c>
      <c r="O10" s="2262">
        <v>3985</v>
      </c>
    </row>
    <row r="11" spans="1:33" x14ac:dyDescent="0.25">
      <c r="A11" s="2264" t="s">
        <v>1047</v>
      </c>
      <c r="B11" s="2254" t="s">
        <v>440</v>
      </c>
      <c r="C11" s="2255">
        <v>12440</v>
      </c>
      <c r="D11" s="2146">
        <v>0.69750000000000001</v>
      </c>
      <c r="E11" s="2255">
        <v>1740</v>
      </c>
      <c r="F11" s="2146">
        <v>9.7500000000000003E-2</v>
      </c>
      <c r="G11" s="2255">
        <v>1365</v>
      </c>
      <c r="H11" s="2146">
        <v>7.6600000000000001E-2</v>
      </c>
      <c r="I11" s="2255">
        <v>520</v>
      </c>
      <c r="J11" s="2146">
        <v>2.9300000000000003E-2</v>
      </c>
      <c r="K11" s="2255">
        <v>1120</v>
      </c>
      <c r="L11" s="2146">
        <v>6.2699999999999992E-2</v>
      </c>
      <c r="M11" s="2255">
        <v>650</v>
      </c>
      <c r="N11" s="2146">
        <v>3.6299999999999999E-2</v>
      </c>
      <c r="O11" s="2255">
        <v>17840</v>
      </c>
    </row>
    <row r="12" spans="1:33" x14ac:dyDescent="0.25">
      <c r="A12" s="449"/>
      <c r="B12" s="673" t="s">
        <v>441</v>
      </c>
      <c r="C12" s="2256">
        <v>21015</v>
      </c>
      <c r="D12" s="2257">
        <v>0.73860000000000003</v>
      </c>
      <c r="E12" s="2256">
        <v>3125</v>
      </c>
      <c r="F12" s="2257">
        <v>0.1099</v>
      </c>
      <c r="G12" s="2256">
        <v>1520</v>
      </c>
      <c r="H12" s="2257">
        <v>5.3399999999999996E-2</v>
      </c>
      <c r="I12" s="2256">
        <v>785</v>
      </c>
      <c r="J12" s="2257">
        <v>2.76E-2</v>
      </c>
      <c r="K12" s="2256">
        <v>1075</v>
      </c>
      <c r="L12" s="2257">
        <v>3.7699999999999997E-2</v>
      </c>
      <c r="M12" s="2256">
        <v>935</v>
      </c>
      <c r="N12" s="2257">
        <v>3.2899999999999999E-2</v>
      </c>
      <c r="O12" s="2256">
        <v>28455</v>
      </c>
    </row>
    <row r="13" spans="1:33" x14ac:dyDescent="0.25">
      <c r="A13" s="2264" t="s">
        <v>1022</v>
      </c>
      <c r="B13" s="2254" t="s">
        <v>440</v>
      </c>
      <c r="C13" s="2255">
        <v>2760</v>
      </c>
      <c r="D13" s="2146">
        <v>0.71709999999999996</v>
      </c>
      <c r="E13" s="2255">
        <v>305</v>
      </c>
      <c r="F13" s="2146">
        <v>7.9000000000000001E-2</v>
      </c>
      <c r="G13" s="2255">
        <v>400</v>
      </c>
      <c r="H13" s="2146">
        <v>0.1045</v>
      </c>
      <c r="I13" s="2255">
        <v>105</v>
      </c>
      <c r="J13" s="2146">
        <v>2.7000000000000003E-2</v>
      </c>
      <c r="K13" s="2255">
        <v>165</v>
      </c>
      <c r="L13" s="2146">
        <v>4.2599999999999999E-2</v>
      </c>
      <c r="M13" s="2255">
        <v>115</v>
      </c>
      <c r="N13" s="2146">
        <v>2.9600000000000001E-2</v>
      </c>
      <c r="O13" s="2255">
        <v>3845</v>
      </c>
    </row>
    <row r="14" spans="1:33" x14ac:dyDescent="0.25">
      <c r="A14" s="673"/>
      <c r="B14" s="673" t="s">
        <v>441</v>
      </c>
      <c r="C14" s="2256">
        <v>2325</v>
      </c>
      <c r="D14" s="2257">
        <v>0.66909999999999992</v>
      </c>
      <c r="E14" s="2256">
        <v>420</v>
      </c>
      <c r="F14" s="2257">
        <v>0.1202</v>
      </c>
      <c r="G14" s="2256">
        <v>315</v>
      </c>
      <c r="H14" s="2257">
        <v>9.0899999999999995E-2</v>
      </c>
      <c r="I14" s="2256">
        <v>105</v>
      </c>
      <c r="J14" s="2257">
        <v>3.0200000000000001E-2</v>
      </c>
      <c r="K14" s="2256">
        <v>145</v>
      </c>
      <c r="L14" s="2257">
        <v>4.1399999999999999E-2</v>
      </c>
      <c r="M14" s="2256">
        <v>170</v>
      </c>
      <c r="N14" s="2257">
        <v>4.8300000000000003E-2</v>
      </c>
      <c r="O14" s="2256">
        <v>3480</v>
      </c>
    </row>
    <row r="15" spans="1:33" x14ac:dyDescent="0.25">
      <c r="A15" s="2258" t="s">
        <v>1194</v>
      </c>
      <c r="B15" s="2258" t="s">
        <v>440</v>
      </c>
      <c r="C15" s="2259">
        <v>2525</v>
      </c>
      <c r="D15" s="2260">
        <v>0.79749999999999999</v>
      </c>
      <c r="E15" s="2259">
        <v>255</v>
      </c>
      <c r="F15" s="2260">
        <v>8.0600000000000005E-2</v>
      </c>
      <c r="G15" s="2259">
        <v>75</v>
      </c>
      <c r="H15" s="2260">
        <v>2.4E-2</v>
      </c>
      <c r="I15" s="2259">
        <v>80</v>
      </c>
      <c r="J15" s="2260">
        <v>2.5600000000000001E-2</v>
      </c>
      <c r="K15" s="2259">
        <v>140</v>
      </c>
      <c r="L15" s="2260">
        <v>4.4500000000000005E-2</v>
      </c>
      <c r="M15" s="2259">
        <v>90</v>
      </c>
      <c r="N15" s="2260">
        <v>2.7799999999999998E-2</v>
      </c>
      <c r="O15" s="2259">
        <v>3165</v>
      </c>
    </row>
    <row r="16" spans="1:33" x14ac:dyDescent="0.25">
      <c r="A16" s="2261"/>
      <c r="B16" s="2261" t="s">
        <v>441</v>
      </c>
      <c r="C16" s="2262">
        <v>2140</v>
      </c>
      <c r="D16" s="2263">
        <v>0.7369</v>
      </c>
      <c r="E16" s="2262">
        <v>350</v>
      </c>
      <c r="F16" s="2263">
        <v>0.1198</v>
      </c>
      <c r="G16" s="2262">
        <v>75</v>
      </c>
      <c r="H16" s="2263">
        <v>2.5099999999999997E-2</v>
      </c>
      <c r="I16" s="2262">
        <v>85</v>
      </c>
      <c r="J16" s="2263">
        <v>2.9300000000000003E-2</v>
      </c>
      <c r="K16" s="2262">
        <v>125</v>
      </c>
      <c r="L16" s="2263">
        <v>4.3400000000000001E-2</v>
      </c>
      <c r="M16" s="2262">
        <v>130</v>
      </c>
      <c r="N16" s="2263">
        <v>4.5499999999999999E-2</v>
      </c>
      <c r="O16" s="2262">
        <v>2905</v>
      </c>
    </row>
    <row r="17" spans="1:33" x14ac:dyDescent="0.25">
      <c r="A17" s="2265" t="s">
        <v>1023</v>
      </c>
      <c r="B17" s="2265" t="s">
        <v>440</v>
      </c>
      <c r="C17" s="2266">
        <v>73040</v>
      </c>
      <c r="D17" s="2267">
        <v>0.5665</v>
      </c>
      <c r="E17" s="2266">
        <v>14035</v>
      </c>
      <c r="F17" s="2267">
        <v>0.10890000000000001</v>
      </c>
      <c r="G17" s="2266">
        <v>22220</v>
      </c>
      <c r="H17" s="2267">
        <v>0.1724</v>
      </c>
      <c r="I17" s="2266">
        <v>6030</v>
      </c>
      <c r="J17" s="2267">
        <v>4.6799999999999994E-2</v>
      </c>
      <c r="K17" s="2266">
        <v>8335</v>
      </c>
      <c r="L17" s="2267">
        <v>6.4699999999999994E-2</v>
      </c>
      <c r="M17" s="2266">
        <v>5260</v>
      </c>
      <c r="N17" s="2267">
        <v>4.0800000000000003E-2</v>
      </c>
      <c r="O17" s="2266">
        <v>128930</v>
      </c>
    </row>
    <row r="18" spans="1:33" x14ac:dyDescent="0.25">
      <c r="A18" s="1122"/>
      <c r="B18" s="1122" t="s">
        <v>441</v>
      </c>
      <c r="C18" s="2268">
        <v>105555</v>
      </c>
      <c r="D18" s="2269">
        <v>0.58799999999999997</v>
      </c>
      <c r="E18" s="2268">
        <v>21845</v>
      </c>
      <c r="F18" s="2269">
        <v>0.1217</v>
      </c>
      <c r="G18" s="2268">
        <v>27560</v>
      </c>
      <c r="H18" s="2269">
        <v>0.1535</v>
      </c>
      <c r="I18" s="2268">
        <v>10085</v>
      </c>
      <c r="J18" s="2269">
        <v>5.62E-2</v>
      </c>
      <c r="K18" s="2268">
        <v>7205</v>
      </c>
      <c r="L18" s="2269">
        <v>4.0099999999999997E-2</v>
      </c>
      <c r="M18" s="2268">
        <v>7275</v>
      </c>
      <c r="N18" s="2269">
        <v>4.0500000000000001E-2</v>
      </c>
      <c r="O18" s="2268">
        <v>179525</v>
      </c>
    </row>
    <row r="19" spans="1:33" x14ac:dyDescent="0.25">
      <c r="A19"/>
    </row>
    <row r="20" spans="1:33" x14ac:dyDescent="0.25">
      <c r="A20" s="98" t="s">
        <v>2349</v>
      </c>
    </row>
    <row r="21" spans="1:33" x14ac:dyDescent="0.25">
      <c r="A21" s="1064" t="s">
        <v>1000</v>
      </c>
    </row>
    <row r="22" spans="1:33" s="23" customFormat="1" x14ac:dyDescent="0.25">
      <c r="A22" s="1064" t="s">
        <v>1001</v>
      </c>
      <c r="B22" s="199"/>
      <c r="Q22"/>
      <c r="R22"/>
      <c r="S22"/>
      <c r="T22"/>
      <c r="U22"/>
      <c r="V22"/>
      <c r="W22"/>
      <c r="X22"/>
      <c r="Y22"/>
      <c r="Z22"/>
      <c r="AA22"/>
      <c r="AB22"/>
      <c r="AC22"/>
      <c r="AD22"/>
      <c r="AE22"/>
      <c r="AF22"/>
      <c r="AG22"/>
    </row>
    <row r="23" spans="1:33" x14ac:dyDescent="0.25">
      <c r="A23"/>
    </row>
    <row r="24" spans="1:33" x14ac:dyDescent="0.25">
      <c r="A24" s="1065" t="s">
        <v>135</v>
      </c>
    </row>
  </sheetData>
  <mergeCells count="6">
    <mergeCell ref="M3:N3"/>
    <mergeCell ref="C3:D3"/>
    <mergeCell ref="E3:F3"/>
    <mergeCell ref="G3:H3"/>
    <mergeCell ref="I3:J3"/>
    <mergeCell ref="K3:L3"/>
  </mergeCells>
  <hyperlinks>
    <hyperlink ref="A22:B22" location="Index!A1" display="Back to index" xr:uid="{E20403C9-B103-4BE9-9E88-26841A0BA84E}"/>
    <hyperlink ref="A22" location="Index!A1" display="Back to index" xr:uid="{9FCE6F82-811B-4950-AE1A-86B943B9BCF6}"/>
    <hyperlink ref="A24" location="Index!A1" display="Back to index" xr:uid="{EFCF5ECD-EC2E-4814-8419-A56A305B90F4}"/>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210DD-27DB-44A8-A2A9-FB89A58ACA94}">
  <dimension ref="A1:P52"/>
  <sheetViews>
    <sheetView showGridLines="0" zoomScaleNormal="100" workbookViewId="0"/>
  </sheetViews>
  <sheetFormatPr defaultColWidth="12.5703125" defaultRowHeight="15" x14ac:dyDescent="0.25"/>
  <cols>
    <col min="1" max="1" width="22.28515625" style="145" customWidth="1"/>
    <col min="9" max="9" width="12.5703125" style="2270"/>
  </cols>
  <sheetData>
    <row r="1" spans="1:15" x14ac:dyDescent="0.25">
      <c r="A1" s="1721" t="s">
        <v>1394</v>
      </c>
    </row>
    <row r="2" spans="1:15" ht="15.75" x14ac:dyDescent="0.25">
      <c r="A2" s="2271"/>
    </row>
    <row r="3" spans="1:15" s="672" customFormat="1" ht="30" customHeight="1" x14ac:dyDescent="0.25">
      <c r="A3" s="3431"/>
      <c r="B3" s="3431"/>
      <c r="C3" s="3781" t="s">
        <v>1388</v>
      </c>
      <c r="D3" s="3781"/>
      <c r="E3" s="3781" t="s">
        <v>1389</v>
      </c>
      <c r="F3" s="3781"/>
      <c r="G3" s="3781" t="s">
        <v>1390</v>
      </c>
      <c r="H3" s="3781"/>
      <c r="I3" s="3781" t="s">
        <v>1391</v>
      </c>
      <c r="J3" s="3781"/>
      <c r="K3" s="3781" t="s">
        <v>1392</v>
      </c>
      <c r="L3" s="3781"/>
      <c r="M3" s="3781" t="s">
        <v>1042</v>
      </c>
      <c r="N3" s="3781"/>
      <c r="O3" s="3031" t="s">
        <v>165</v>
      </c>
    </row>
    <row r="4" spans="1:15" x14ac:dyDescent="0.25">
      <c r="A4" s="2251"/>
      <c r="B4" s="2251"/>
      <c r="C4" s="2252" t="s">
        <v>151</v>
      </c>
      <c r="D4" s="2253" t="s">
        <v>150</v>
      </c>
      <c r="E4" s="2252" t="s">
        <v>151</v>
      </c>
      <c r="F4" s="2253" t="s">
        <v>150</v>
      </c>
      <c r="G4" s="2252" t="s">
        <v>151</v>
      </c>
      <c r="H4" s="2253" t="s">
        <v>150</v>
      </c>
      <c r="I4" s="2272" t="s">
        <v>151</v>
      </c>
      <c r="J4" s="2253" t="s">
        <v>150</v>
      </c>
      <c r="K4" s="2252" t="s">
        <v>151</v>
      </c>
      <c r="L4" s="2253" t="s">
        <v>150</v>
      </c>
      <c r="M4" s="2252" t="s">
        <v>151</v>
      </c>
      <c r="N4" s="2253" t="s">
        <v>150</v>
      </c>
      <c r="O4" s="2252" t="s">
        <v>151</v>
      </c>
    </row>
    <row r="5" spans="1:15" x14ac:dyDescent="0.25">
      <c r="A5" s="2254" t="s">
        <v>1003</v>
      </c>
      <c r="B5" s="2254" t="s">
        <v>400</v>
      </c>
      <c r="C5" s="2273">
        <v>106510</v>
      </c>
      <c r="D5" s="2274">
        <v>0.57876261995066125</v>
      </c>
      <c r="E5" s="2273">
        <v>21575</v>
      </c>
      <c r="F5" s="2274">
        <v>0.11722833824184661</v>
      </c>
      <c r="G5" s="2273">
        <v>30360</v>
      </c>
      <c r="H5" s="2274">
        <v>0.16498038405946727</v>
      </c>
      <c r="I5" s="2273">
        <v>9720</v>
      </c>
      <c r="J5" s="2274">
        <v>5.2816327417759761E-2</v>
      </c>
      <c r="K5" s="2273">
        <v>8265</v>
      </c>
      <c r="L5" s="2274">
        <v>4.4921047197800407E-2</v>
      </c>
      <c r="M5" s="2273">
        <v>7600</v>
      </c>
      <c r="N5" s="2274">
        <v>4.1291283132464655E-2</v>
      </c>
      <c r="O5" s="2273">
        <v>184035</v>
      </c>
    </row>
    <row r="6" spans="1:15" x14ac:dyDescent="0.25">
      <c r="A6" s="673"/>
      <c r="B6" s="673" t="s">
        <v>401</v>
      </c>
      <c r="C6" s="2275">
        <v>26075</v>
      </c>
      <c r="D6" s="2276">
        <v>0.51732005396397107</v>
      </c>
      <c r="E6" s="2275">
        <v>6620</v>
      </c>
      <c r="F6" s="2276">
        <v>0.13137846202682327</v>
      </c>
      <c r="G6" s="2275">
        <v>9020</v>
      </c>
      <c r="H6" s="2276">
        <v>0.17897389096103483</v>
      </c>
      <c r="I6" s="2275">
        <v>2635</v>
      </c>
      <c r="J6" s="2276">
        <v>5.2257757320847552E-2</v>
      </c>
      <c r="K6" s="2275">
        <v>3820</v>
      </c>
      <c r="L6" s="2276">
        <v>7.5767796206650265E-2</v>
      </c>
      <c r="M6" s="2275">
        <v>2235</v>
      </c>
      <c r="N6" s="2276">
        <v>4.4302039520672964E-2</v>
      </c>
      <c r="O6" s="2275">
        <v>50405</v>
      </c>
    </row>
    <row r="7" spans="1:15" x14ac:dyDescent="0.25">
      <c r="A7" s="2254"/>
      <c r="B7" s="2254" t="s">
        <v>1040</v>
      </c>
      <c r="C7" s="2273">
        <v>13105</v>
      </c>
      <c r="D7" s="2274">
        <v>0.51937708036138852</v>
      </c>
      <c r="E7" s="2273">
        <v>3060</v>
      </c>
      <c r="F7" s="2274">
        <v>0.12121572356950389</v>
      </c>
      <c r="G7" s="2273">
        <v>4630</v>
      </c>
      <c r="H7" s="2274">
        <v>0.18342843556823585</v>
      </c>
      <c r="I7" s="2273">
        <v>1290</v>
      </c>
      <c r="J7" s="2274">
        <v>5.1157077191313995E-2</v>
      </c>
      <c r="K7" s="2273">
        <v>2020</v>
      </c>
      <c r="L7" s="2274">
        <v>8.0123632905373277E-2</v>
      </c>
      <c r="M7" s="2273">
        <v>1130</v>
      </c>
      <c r="N7" s="2274">
        <v>4.4698050404184501E-2</v>
      </c>
      <c r="O7" s="2273">
        <v>25235</v>
      </c>
    </row>
    <row r="8" spans="1:15" x14ac:dyDescent="0.25">
      <c r="A8" s="673"/>
      <c r="B8" s="673" t="s">
        <v>1039</v>
      </c>
      <c r="C8" s="2275">
        <v>7100</v>
      </c>
      <c r="D8" s="2276">
        <v>0.51635887741747855</v>
      </c>
      <c r="E8" s="2275">
        <v>2035</v>
      </c>
      <c r="F8" s="2276">
        <v>0.14795695797586156</v>
      </c>
      <c r="G8" s="2275">
        <v>2300</v>
      </c>
      <c r="H8" s="2276">
        <v>0.16715137414570308</v>
      </c>
      <c r="I8" s="2275">
        <v>750</v>
      </c>
      <c r="J8" s="2276">
        <v>5.4529591391595175E-2</v>
      </c>
      <c r="K8" s="2275">
        <v>1020</v>
      </c>
      <c r="L8" s="2276">
        <v>7.4014832048858517E-2</v>
      </c>
      <c r="M8" s="2275">
        <v>550</v>
      </c>
      <c r="N8" s="2276">
        <v>3.9988367020503124E-2</v>
      </c>
      <c r="O8" s="2275">
        <v>13755</v>
      </c>
    </row>
    <row r="9" spans="1:15" x14ac:dyDescent="0.25">
      <c r="A9" s="2254"/>
      <c r="B9" s="2254" t="s">
        <v>1041</v>
      </c>
      <c r="C9" s="2273">
        <v>4470</v>
      </c>
      <c r="D9" s="2274">
        <v>0.52681834256748794</v>
      </c>
      <c r="E9" s="2273">
        <v>1165</v>
      </c>
      <c r="F9" s="2274">
        <v>0.13721560768596017</v>
      </c>
      <c r="G9" s="2273">
        <v>1475</v>
      </c>
      <c r="H9" s="2274">
        <v>0.17411293174584463</v>
      </c>
      <c r="I9" s="2273">
        <v>435</v>
      </c>
      <c r="J9" s="2274">
        <v>5.1514794294471297E-2</v>
      </c>
      <c r="K9" s="2273">
        <v>515</v>
      </c>
      <c r="L9" s="2274">
        <v>6.0945420252269247E-2</v>
      </c>
      <c r="M9" s="2273">
        <v>420</v>
      </c>
      <c r="N9" s="2274">
        <v>4.9392903453966755E-2</v>
      </c>
      <c r="O9" s="2273">
        <v>8485</v>
      </c>
    </row>
    <row r="10" spans="1:15" x14ac:dyDescent="0.25">
      <c r="A10" s="673"/>
      <c r="B10" s="673" t="s">
        <v>1042</v>
      </c>
      <c r="C10" s="2275">
        <v>1395</v>
      </c>
      <c r="D10" s="2276">
        <v>0.47662913681337427</v>
      </c>
      <c r="E10" s="2275">
        <v>365</v>
      </c>
      <c r="F10" s="2276">
        <v>0.12418969634936881</v>
      </c>
      <c r="G10" s="2275">
        <v>615</v>
      </c>
      <c r="H10" s="2276">
        <v>0.21016717843739338</v>
      </c>
      <c r="I10" s="2275">
        <v>155</v>
      </c>
      <c r="J10" s="2276">
        <v>5.3224155578300923E-2</v>
      </c>
      <c r="K10" s="2275">
        <v>260</v>
      </c>
      <c r="L10" s="2276">
        <v>8.9389286932787443E-2</v>
      </c>
      <c r="M10" s="2275">
        <v>135</v>
      </c>
      <c r="N10" s="2276">
        <v>4.6400545888775159E-2</v>
      </c>
      <c r="O10" s="2275">
        <v>2930</v>
      </c>
    </row>
    <row r="11" spans="1:15" x14ac:dyDescent="0.25">
      <c r="A11" s="2254" t="s">
        <v>1004</v>
      </c>
      <c r="B11" s="2254" t="s">
        <v>400</v>
      </c>
      <c r="C11" s="2273">
        <v>5570</v>
      </c>
      <c r="D11" s="2274">
        <v>0.37851610273134939</v>
      </c>
      <c r="E11" s="2273">
        <v>1445</v>
      </c>
      <c r="F11" s="2274">
        <v>9.8179100421252885E-2</v>
      </c>
      <c r="G11" s="2273">
        <v>4895</v>
      </c>
      <c r="H11" s="2274">
        <v>0.33272183720614212</v>
      </c>
      <c r="I11" s="2273">
        <v>1705</v>
      </c>
      <c r="J11" s="2274">
        <v>0.11591248810979753</v>
      </c>
      <c r="K11" s="2273">
        <v>575</v>
      </c>
      <c r="L11" s="2274">
        <v>3.8931920097839377E-2</v>
      </c>
      <c r="M11" s="2273">
        <v>525</v>
      </c>
      <c r="N11" s="2274">
        <v>3.5738551433618697E-2</v>
      </c>
      <c r="O11" s="2273">
        <v>14720</v>
      </c>
    </row>
    <row r="12" spans="1:15" x14ac:dyDescent="0.25">
      <c r="A12" s="673"/>
      <c r="B12" s="673" t="s">
        <v>401</v>
      </c>
      <c r="C12" s="2275">
        <v>1075</v>
      </c>
      <c r="D12" s="2276">
        <v>0.270188679245283</v>
      </c>
      <c r="E12" s="2275">
        <v>455</v>
      </c>
      <c r="F12" s="2276">
        <v>0.11446540880503145</v>
      </c>
      <c r="G12" s="2275">
        <v>1545</v>
      </c>
      <c r="H12" s="2276">
        <v>0.38893081761006287</v>
      </c>
      <c r="I12" s="2275">
        <v>405</v>
      </c>
      <c r="J12" s="2276">
        <v>0.10163522012578616</v>
      </c>
      <c r="K12" s="2275">
        <v>275</v>
      </c>
      <c r="L12" s="2276">
        <v>6.9182389937106917E-2</v>
      </c>
      <c r="M12" s="2275">
        <v>220</v>
      </c>
      <c r="N12" s="2276">
        <v>5.5597484276729559E-2</v>
      </c>
      <c r="O12" s="2275">
        <v>3975</v>
      </c>
    </row>
    <row r="13" spans="1:15" x14ac:dyDescent="0.25">
      <c r="A13" s="2254"/>
      <c r="B13" s="2254" t="s">
        <v>1040</v>
      </c>
      <c r="C13" s="2273">
        <v>470</v>
      </c>
      <c r="D13" s="2274">
        <v>0.29120198265179675</v>
      </c>
      <c r="E13" s="2273">
        <v>185</v>
      </c>
      <c r="F13" s="2274">
        <v>0.11338289962825279</v>
      </c>
      <c r="G13" s="2273">
        <v>615</v>
      </c>
      <c r="H13" s="2274">
        <v>0.38104089219330856</v>
      </c>
      <c r="I13" s="2273">
        <v>135</v>
      </c>
      <c r="J13" s="2274">
        <v>8.4262701363073109E-2</v>
      </c>
      <c r="K13" s="2273">
        <v>115</v>
      </c>
      <c r="L13" s="2274">
        <v>7.1251548946716231E-2</v>
      </c>
      <c r="M13" s="2273">
        <v>95</v>
      </c>
      <c r="N13" s="2274">
        <v>5.8859975216852538E-2</v>
      </c>
      <c r="O13" s="2273">
        <v>1615</v>
      </c>
    </row>
    <row r="14" spans="1:15" x14ac:dyDescent="0.25">
      <c r="A14" s="673"/>
      <c r="B14" s="673" t="s">
        <v>1039</v>
      </c>
      <c r="C14" s="2275">
        <v>345</v>
      </c>
      <c r="D14" s="2276">
        <v>0.2363013698630137</v>
      </c>
      <c r="E14" s="2275">
        <v>175</v>
      </c>
      <c r="F14" s="2276">
        <v>0.11986301369863013</v>
      </c>
      <c r="G14" s="2275">
        <v>600</v>
      </c>
      <c r="H14" s="2276">
        <v>0.40958904109589039</v>
      </c>
      <c r="I14" s="2275">
        <v>170</v>
      </c>
      <c r="J14" s="2276">
        <v>0.11575342465753424</v>
      </c>
      <c r="K14" s="2275">
        <v>100</v>
      </c>
      <c r="L14" s="2276">
        <v>6.9178082191780815E-2</v>
      </c>
      <c r="M14" s="2275">
        <v>70</v>
      </c>
      <c r="N14" s="2276">
        <v>4.9315068493150684E-2</v>
      </c>
      <c r="O14" s="2275">
        <v>1460</v>
      </c>
    </row>
    <row r="15" spans="1:15" x14ac:dyDescent="0.25">
      <c r="A15" s="2254"/>
      <c r="B15" s="2254" t="s">
        <v>1041</v>
      </c>
      <c r="C15" s="2273">
        <v>190</v>
      </c>
      <c r="D15" s="2274">
        <v>0.28679817905918059</v>
      </c>
      <c r="E15" s="2273">
        <v>75</v>
      </c>
      <c r="F15" s="2274">
        <v>0.11077389984825493</v>
      </c>
      <c r="G15" s="2273">
        <v>230</v>
      </c>
      <c r="H15" s="2274">
        <v>0.34901365705614568</v>
      </c>
      <c r="I15" s="2273">
        <v>80</v>
      </c>
      <c r="J15" s="2274">
        <v>0.12291350531107739</v>
      </c>
      <c r="K15" s="2273">
        <v>45</v>
      </c>
      <c r="L15" s="2274">
        <v>6.9802731411229141E-2</v>
      </c>
      <c r="M15" s="2273">
        <v>40</v>
      </c>
      <c r="N15" s="2274">
        <v>6.0698027314112293E-2</v>
      </c>
      <c r="O15" s="2273">
        <v>660</v>
      </c>
    </row>
    <row r="16" spans="1:15" x14ac:dyDescent="0.25">
      <c r="A16" s="673"/>
      <c r="B16" s="673" t="s">
        <v>1042</v>
      </c>
      <c r="C16" s="2275">
        <v>70</v>
      </c>
      <c r="D16" s="2276">
        <v>0.28925619834710742</v>
      </c>
      <c r="E16" s="2275">
        <v>25</v>
      </c>
      <c r="F16" s="2276">
        <v>9.9173553719008267E-2</v>
      </c>
      <c r="G16" s="2275">
        <v>105</v>
      </c>
      <c r="H16" s="2276">
        <v>0.42561983471074383</v>
      </c>
      <c r="I16" s="2275">
        <v>20</v>
      </c>
      <c r="J16" s="2276">
        <v>7.43801652892562E-2</v>
      </c>
      <c r="K16" s="2275">
        <v>15</v>
      </c>
      <c r="L16" s="2276">
        <v>5.3719008264462811E-2</v>
      </c>
      <c r="M16" s="2275">
        <v>15</v>
      </c>
      <c r="N16" s="2276">
        <v>5.7851239669421489E-2</v>
      </c>
      <c r="O16" s="2275">
        <v>240</v>
      </c>
    </row>
    <row r="17" spans="1:15" x14ac:dyDescent="0.25">
      <c r="A17" s="2258" t="s">
        <v>1113</v>
      </c>
      <c r="B17" s="2258" t="s">
        <v>400</v>
      </c>
      <c r="C17" s="2277">
        <v>1485</v>
      </c>
      <c r="D17" s="2278">
        <v>0.2921745969327566</v>
      </c>
      <c r="E17" s="2277">
        <v>385</v>
      </c>
      <c r="F17" s="2278">
        <v>7.609123082972867E-2</v>
      </c>
      <c r="G17" s="2277">
        <v>2015</v>
      </c>
      <c r="H17" s="2278">
        <v>0.3963822257176563</v>
      </c>
      <c r="I17" s="2277">
        <v>970</v>
      </c>
      <c r="J17" s="2278">
        <v>0.19052300432559968</v>
      </c>
      <c r="K17" s="2277">
        <v>105</v>
      </c>
      <c r="L17" s="2278">
        <v>2.0448289421942586E-2</v>
      </c>
      <c r="M17" s="2277">
        <v>125</v>
      </c>
      <c r="N17" s="2278">
        <v>2.4380652772316162E-2</v>
      </c>
      <c r="O17" s="2277">
        <v>5085</v>
      </c>
    </row>
    <row r="18" spans="1:15" x14ac:dyDescent="0.25">
      <c r="A18" s="2261"/>
      <c r="B18" s="2261" t="s">
        <v>401</v>
      </c>
      <c r="C18" s="2279">
        <v>155</v>
      </c>
      <c r="D18" s="2280">
        <v>0.13786929274843329</v>
      </c>
      <c r="E18" s="2279">
        <v>90</v>
      </c>
      <c r="F18" s="2280">
        <v>8.1468218442256046E-2</v>
      </c>
      <c r="G18" s="2279">
        <v>570</v>
      </c>
      <c r="H18" s="2280">
        <v>0.50940017905102952</v>
      </c>
      <c r="I18" s="2279">
        <v>235</v>
      </c>
      <c r="J18" s="2280">
        <v>0.20859444941808417</v>
      </c>
      <c r="K18" s="2279">
        <v>40</v>
      </c>
      <c r="L18" s="2280">
        <v>3.4019695613249773E-2</v>
      </c>
      <c r="M18" s="2279">
        <v>30</v>
      </c>
      <c r="N18" s="2280">
        <v>2.864816472694718E-2</v>
      </c>
      <c r="O18" s="2279">
        <v>1115</v>
      </c>
    </row>
    <row r="19" spans="1:15" x14ac:dyDescent="0.25">
      <c r="A19" s="2258"/>
      <c r="B19" s="2258" t="s">
        <v>1040</v>
      </c>
      <c r="C19" s="2277">
        <v>65</v>
      </c>
      <c r="D19" s="2278">
        <v>0.15671641791044777</v>
      </c>
      <c r="E19" s="2277">
        <v>30</v>
      </c>
      <c r="F19" s="2278">
        <v>7.7114427860696513E-2</v>
      </c>
      <c r="G19" s="2277">
        <v>195</v>
      </c>
      <c r="H19" s="2278">
        <v>0.49004975124378108</v>
      </c>
      <c r="I19" s="2277">
        <v>75</v>
      </c>
      <c r="J19" s="2278">
        <v>0.19154228855721392</v>
      </c>
      <c r="K19" s="2277">
        <v>15</v>
      </c>
      <c r="L19" s="2278">
        <v>4.228855721393035E-2</v>
      </c>
      <c r="M19" s="2277">
        <v>15</v>
      </c>
      <c r="N19" s="2278">
        <v>4.228855721393035E-2</v>
      </c>
      <c r="O19" s="2277">
        <v>400</v>
      </c>
    </row>
    <row r="20" spans="1:15" x14ac:dyDescent="0.25">
      <c r="A20" s="2261"/>
      <c r="B20" s="2261" t="s">
        <v>1039</v>
      </c>
      <c r="C20" s="2279">
        <v>45</v>
      </c>
      <c r="D20" s="2280">
        <v>9.5768374164810696E-2</v>
      </c>
      <c r="E20" s="2279">
        <v>40</v>
      </c>
      <c r="F20" s="2280">
        <v>8.9086859688195991E-2</v>
      </c>
      <c r="G20" s="2279">
        <v>240</v>
      </c>
      <c r="H20" s="2280">
        <v>0.53674832962138086</v>
      </c>
      <c r="I20" s="2279">
        <v>100</v>
      </c>
      <c r="J20" s="2280">
        <v>0.21826280623608019</v>
      </c>
      <c r="K20" s="2279">
        <v>15</v>
      </c>
      <c r="L20" s="2280">
        <v>3.5634743875278395E-2</v>
      </c>
      <c r="M20" s="2279">
        <v>10</v>
      </c>
      <c r="N20" s="2280">
        <v>2.4498886414253896E-2</v>
      </c>
      <c r="O20" s="2279">
        <v>450</v>
      </c>
    </row>
    <row r="21" spans="1:15" x14ac:dyDescent="0.25">
      <c r="A21" s="2258"/>
      <c r="B21" s="2258" t="s">
        <v>1041</v>
      </c>
      <c r="C21" s="2277">
        <v>35</v>
      </c>
      <c r="D21" s="2278">
        <v>0.17857142857142858</v>
      </c>
      <c r="E21" s="2277">
        <v>15</v>
      </c>
      <c r="F21" s="2278">
        <v>7.6530612244897961E-2</v>
      </c>
      <c r="G21" s="2277">
        <v>90</v>
      </c>
      <c r="H21" s="2278">
        <v>0.4642857142857143</v>
      </c>
      <c r="I21" s="2277">
        <v>45</v>
      </c>
      <c r="J21" s="2278">
        <v>0.23469387755102042</v>
      </c>
      <c r="K21" s="2277">
        <v>5</v>
      </c>
      <c r="L21" s="2278">
        <v>2.5510204081632654E-2</v>
      </c>
      <c r="M21" s="2277">
        <v>5</v>
      </c>
      <c r="N21" s="2278">
        <v>2.0408163265306121E-2</v>
      </c>
      <c r="O21" s="2277">
        <v>195</v>
      </c>
    </row>
    <row r="22" spans="1:15" x14ac:dyDescent="0.25">
      <c r="A22" s="2261"/>
      <c r="B22" s="2261" t="s">
        <v>1042</v>
      </c>
      <c r="C22" s="2279">
        <v>15</v>
      </c>
      <c r="D22" s="2280">
        <v>0.18571428571428572</v>
      </c>
      <c r="E22" s="2279">
        <v>5</v>
      </c>
      <c r="F22" s="2280">
        <v>7.1428571428571425E-2</v>
      </c>
      <c r="G22" s="2279">
        <v>40</v>
      </c>
      <c r="H22" s="2280">
        <v>0.5714285714285714</v>
      </c>
      <c r="I22" s="2279">
        <v>10</v>
      </c>
      <c r="J22" s="2280">
        <v>0.17142857142857143</v>
      </c>
      <c r="K22" s="2279">
        <v>0</v>
      </c>
      <c r="L22" s="2280">
        <v>0</v>
      </c>
      <c r="M22" s="2279">
        <v>0</v>
      </c>
      <c r="N22" s="2280">
        <v>0</v>
      </c>
      <c r="O22" s="2279">
        <v>70</v>
      </c>
    </row>
    <row r="23" spans="1:15" x14ac:dyDescent="0.25">
      <c r="A23" s="2184" t="s">
        <v>1047</v>
      </c>
      <c r="B23" s="2254" t="s">
        <v>400</v>
      </c>
      <c r="C23" s="2273">
        <v>26890</v>
      </c>
      <c r="D23" s="2274">
        <v>0.73865509284693986</v>
      </c>
      <c r="E23" s="2273">
        <v>3795</v>
      </c>
      <c r="F23" s="2274">
        <v>0.10419184704977474</v>
      </c>
      <c r="G23" s="2273">
        <v>2200</v>
      </c>
      <c r="H23" s="2274">
        <v>6.0405449950554885E-2</v>
      </c>
      <c r="I23" s="2273">
        <v>1055</v>
      </c>
      <c r="J23" s="2274">
        <v>2.8980331831666852E-2</v>
      </c>
      <c r="K23" s="2273">
        <v>1385</v>
      </c>
      <c r="L23" s="2274">
        <v>3.8072739259422041E-2</v>
      </c>
      <c r="M23" s="2273">
        <v>1080</v>
      </c>
      <c r="N23" s="2274">
        <v>2.9694539061641576E-2</v>
      </c>
      <c r="O23" s="2273">
        <v>36405</v>
      </c>
    </row>
    <row r="24" spans="1:15" x14ac:dyDescent="0.25">
      <c r="A24" s="673"/>
      <c r="B24" s="673" t="s">
        <v>401</v>
      </c>
      <c r="C24" s="2275">
        <v>6010</v>
      </c>
      <c r="D24" s="2276">
        <v>0.66156556203897388</v>
      </c>
      <c r="E24" s="2275">
        <v>985</v>
      </c>
      <c r="F24" s="2276">
        <v>0.10844434658152592</v>
      </c>
      <c r="G24" s="2275">
        <v>625</v>
      </c>
      <c r="H24" s="2276">
        <v>6.8809864582186506E-2</v>
      </c>
      <c r="I24" s="2275">
        <v>235</v>
      </c>
      <c r="J24" s="2276">
        <v>2.5762413299570627E-2</v>
      </c>
      <c r="K24" s="2275">
        <v>770</v>
      </c>
      <c r="L24" s="2276">
        <v>8.4553561598590773E-2</v>
      </c>
      <c r="M24" s="2275">
        <v>460</v>
      </c>
      <c r="N24" s="2276">
        <v>5.0864251899152266E-2</v>
      </c>
      <c r="O24" s="2275">
        <v>9085</v>
      </c>
    </row>
    <row r="25" spans="1:15" x14ac:dyDescent="0.25">
      <c r="A25" s="2254"/>
      <c r="B25" s="2254" t="s">
        <v>1040</v>
      </c>
      <c r="C25" s="2273">
        <v>2860</v>
      </c>
      <c r="D25" s="2274">
        <v>0.66822429906542058</v>
      </c>
      <c r="E25" s="2273">
        <v>435</v>
      </c>
      <c r="F25" s="2274">
        <v>0.10210280373831776</v>
      </c>
      <c r="G25" s="2273">
        <v>315</v>
      </c>
      <c r="H25" s="2274">
        <v>7.3364485981308417E-2</v>
      </c>
      <c r="I25" s="2273">
        <v>100</v>
      </c>
      <c r="J25" s="2274">
        <v>2.3831775700934581E-2</v>
      </c>
      <c r="K25" s="2273">
        <v>350</v>
      </c>
      <c r="L25" s="2274">
        <v>8.1775700934579434E-2</v>
      </c>
      <c r="M25" s="2273">
        <v>215</v>
      </c>
      <c r="N25" s="2274">
        <v>5.070093457943925E-2</v>
      </c>
      <c r="O25" s="2273">
        <v>4280</v>
      </c>
    </row>
    <row r="26" spans="1:15" x14ac:dyDescent="0.25">
      <c r="A26" s="673"/>
      <c r="B26" s="673" t="s">
        <v>1039</v>
      </c>
      <c r="C26" s="2275">
        <v>1735</v>
      </c>
      <c r="D26" s="2276">
        <v>0.67482517482517479</v>
      </c>
      <c r="E26" s="2275">
        <v>285</v>
      </c>
      <c r="F26" s="2276">
        <v>0.1114996114996115</v>
      </c>
      <c r="G26" s="2275">
        <v>135</v>
      </c>
      <c r="H26" s="2276">
        <v>5.2447552447552448E-2</v>
      </c>
      <c r="I26" s="2275">
        <v>75</v>
      </c>
      <c r="J26" s="2276">
        <v>2.836052836052836E-2</v>
      </c>
      <c r="K26" s="2275">
        <v>230</v>
      </c>
      <c r="L26" s="2276">
        <v>9.0132090132090129E-2</v>
      </c>
      <c r="M26" s="2275">
        <v>110</v>
      </c>
      <c r="N26" s="2276">
        <v>4.2735042735042736E-2</v>
      </c>
      <c r="O26" s="2275">
        <v>2575</v>
      </c>
    </row>
    <row r="27" spans="1:15" x14ac:dyDescent="0.25">
      <c r="A27" s="2254"/>
      <c r="B27" s="2254" t="s">
        <v>1041</v>
      </c>
      <c r="C27" s="2273">
        <v>1010</v>
      </c>
      <c r="D27" s="2274">
        <v>0.66250820748522654</v>
      </c>
      <c r="E27" s="2273">
        <v>175</v>
      </c>
      <c r="F27" s="2274">
        <v>0.11424819435325016</v>
      </c>
      <c r="G27" s="2273">
        <v>115</v>
      </c>
      <c r="H27" s="2274">
        <v>7.5508864084044655E-2</v>
      </c>
      <c r="I27" s="2273">
        <v>45</v>
      </c>
      <c r="J27" s="2274">
        <v>2.8233749179251477E-2</v>
      </c>
      <c r="K27" s="2273">
        <v>100</v>
      </c>
      <c r="L27" s="2274">
        <v>6.4346684175968477E-2</v>
      </c>
      <c r="M27" s="2273">
        <v>85</v>
      </c>
      <c r="N27" s="2274">
        <v>5.5154300722258701E-2</v>
      </c>
      <c r="O27" s="2273">
        <v>1525</v>
      </c>
    </row>
    <row r="28" spans="1:15" x14ac:dyDescent="0.25">
      <c r="A28" s="673"/>
      <c r="B28" s="673" t="s">
        <v>1042</v>
      </c>
      <c r="C28" s="2275">
        <v>405</v>
      </c>
      <c r="D28" s="2276">
        <v>0.57082152974504252</v>
      </c>
      <c r="E28" s="2275">
        <v>85</v>
      </c>
      <c r="F28" s="2276">
        <v>0.12322946175637393</v>
      </c>
      <c r="G28" s="2275">
        <v>60</v>
      </c>
      <c r="H28" s="2276">
        <v>8.640226628895184E-2</v>
      </c>
      <c r="I28" s="2275">
        <v>15</v>
      </c>
      <c r="J28" s="2276">
        <v>2.2662889518413599E-2</v>
      </c>
      <c r="K28" s="2275">
        <v>90</v>
      </c>
      <c r="L28" s="2276">
        <v>0.12464589235127478</v>
      </c>
      <c r="M28" s="2275">
        <v>50</v>
      </c>
      <c r="N28" s="2276">
        <v>7.2237960339943341E-2</v>
      </c>
      <c r="O28" s="2275">
        <v>705</v>
      </c>
    </row>
    <row r="29" spans="1:15" x14ac:dyDescent="0.25">
      <c r="A29" s="2254" t="s">
        <v>1022</v>
      </c>
      <c r="B29" s="2254" t="s">
        <v>400</v>
      </c>
      <c r="C29" s="2273">
        <v>4305</v>
      </c>
      <c r="D29" s="2274">
        <v>0.70092848998208179</v>
      </c>
      <c r="E29" s="2273">
        <v>600</v>
      </c>
      <c r="F29" s="2274">
        <v>9.7410001628929793E-2</v>
      </c>
      <c r="G29" s="2273">
        <v>605</v>
      </c>
      <c r="H29" s="2274">
        <v>9.8550252484117931E-2</v>
      </c>
      <c r="I29" s="2273">
        <v>180</v>
      </c>
      <c r="J29" s="2274">
        <v>2.9646522234891677E-2</v>
      </c>
      <c r="K29" s="2273">
        <v>225</v>
      </c>
      <c r="L29" s="2274">
        <v>3.6813813324645707E-2</v>
      </c>
      <c r="M29" s="2273">
        <v>225</v>
      </c>
      <c r="N29" s="2274">
        <v>3.6650920345333113E-2</v>
      </c>
      <c r="O29" s="2273">
        <v>6140</v>
      </c>
    </row>
    <row r="30" spans="1:15" x14ac:dyDescent="0.25">
      <c r="A30" s="673"/>
      <c r="B30" s="673" t="s">
        <v>401</v>
      </c>
      <c r="C30" s="2275">
        <v>660</v>
      </c>
      <c r="D30" s="2276">
        <v>0.65537848605577687</v>
      </c>
      <c r="E30" s="2275">
        <v>105</v>
      </c>
      <c r="F30" s="2276">
        <v>0.10258964143426295</v>
      </c>
      <c r="G30" s="2275">
        <v>100</v>
      </c>
      <c r="H30" s="2276">
        <v>9.9601593625498003E-2</v>
      </c>
      <c r="I30" s="2275">
        <v>20</v>
      </c>
      <c r="J30" s="2276">
        <v>2.091633466135458E-2</v>
      </c>
      <c r="K30" s="2275">
        <v>70</v>
      </c>
      <c r="L30" s="2276">
        <v>7.0717131474103592E-2</v>
      </c>
      <c r="M30" s="2275">
        <v>50</v>
      </c>
      <c r="N30" s="2276">
        <v>5.0796812749003988E-2</v>
      </c>
      <c r="O30" s="2275">
        <v>1005</v>
      </c>
    </row>
    <row r="31" spans="1:15" x14ac:dyDescent="0.25">
      <c r="A31" s="2254"/>
      <c r="B31" s="2254" t="s">
        <v>1040</v>
      </c>
      <c r="C31" s="2273">
        <v>325</v>
      </c>
      <c r="D31" s="2274">
        <v>0.64624505928853759</v>
      </c>
      <c r="E31" s="2273">
        <v>55</v>
      </c>
      <c r="F31" s="2274">
        <v>0.10869565217391304</v>
      </c>
      <c r="G31" s="2273">
        <v>50</v>
      </c>
      <c r="H31" s="2274">
        <v>9.4861660079051377E-2</v>
      </c>
      <c r="I31" s="2273">
        <v>10</v>
      </c>
      <c r="J31" s="2274">
        <v>1.5810276679841896E-2</v>
      </c>
      <c r="K31" s="2273">
        <v>45</v>
      </c>
      <c r="L31" s="2274">
        <v>8.6956521739130432E-2</v>
      </c>
      <c r="M31" s="2273">
        <v>25</v>
      </c>
      <c r="N31" s="2274">
        <v>4.7430830039525688E-2</v>
      </c>
      <c r="O31" s="2273">
        <v>505</v>
      </c>
    </row>
    <row r="32" spans="1:15" x14ac:dyDescent="0.25">
      <c r="A32" s="673"/>
      <c r="B32" s="673" t="s">
        <v>1039</v>
      </c>
      <c r="C32" s="2275">
        <v>110</v>
      </c>
      <c r="D32" s="2276">
        <v>0.67878787878787883</v>
      </c>
      <c r="E32" s="2275">
        <v>20</v>
      </c>
      <c r="F32" s="2276">
        <v>0.10909090909090909</v>
      </c>
      <c r="G32" s="2275">
        <v>10</v>
      </c>
      <c r="H32" s="2276">
        <v>7.2727272727272724E-2</v>
      </c>
      <c r="I32" s="2275">
        <v>5</v>
      </c>
      <c r="J32" s="2276">
        <v>3.0303030303030304E-2</v>
      </c>
      <c r="K32" s="2275">
        <v>10</v>
      </c>
      <c r="L32" s="2276">
        <v>4.8484848484848485E-2</v>
      </c>
      <c r="M32" s="2275">
        <v>10</v>
      </c>
      <c r="N32" s="2276">
        <v>6.0606060606060608E-2</v>
      </c>
      <c r="O32" s="2275">
        <v>165</v>
      </c>
    </row>
    <row r="33" spans="1:16" x14ac:dyDescent="0.25">
      <c r="A33" s="2254"/>
      <c r="B33" s="2254" t="s">
        <v>1041</v>
      </c>
      <c r="C33" s="2273">
        <v>140</v>
      </c>
      <c r="D33" s="2274">
        <v>0.65116279069767447</v>
      </c>
      <c r="E33" s="2273">
        <v>20</v>
      </c>
      <c r="F33" s="2274">
        <v>9.3023255813953487E-2</v>
      </c>
      <c r="G33" s="2273">
        <v>25</v>
      </c>
      <c r="H33" s="2274">
        <v>0.12558139534883722</v>
      </c>
      <c r="I33" s="2273">
        <v>5</v>
      </c>
      <c r="J33" s="2274">
        <v>3.255813953488372E-2</v>
      </c>
      <c r="K33" s="2273">
        <v>10</v>
      </c>
      <c r="L33" s="2274">
        <v>4.6511627906976744E-2</v>
      </c>
      <c r="M33" s="2273">
        <v>10</v>
      </c>
      <c r="N33" s="2274">
        <v>5.1162790697674418E-2</v>
      </c>
      <c r="O33" s="2273">
        <v>215</v>
      </c>
    </row>
    <row r="34" spans="1:16" x14ac:dyDescent="0.25">
      <c r="A34" s="673"/>
      <c r="B34" s="673" t="s">
        <v>1042</v>
      </c>
      <c r="C34" s="2275">
        <v>80</v>
      </c>
      <c r="D34" s="2276">
        <v>0.66949152542372881</v>
      </c>
      <c r="E34" s="2275">
        <v>10</v>
      </c>
      <c r="F34" s="2276">
        <v>8.4745762711864403E-2</v>
      </c>
      <c r="G34" s="2275">
        <v>15</v>
      </c>
      <c r="H34" s="2276">
        <v>0.11016949152542373</v>
      </c>
      <c r="I34" s="2275">
        <v>0</v>
      </c>
      <c r="J34" s="2276">
        <v>8.4745762711864406E-3</v>
      </c>
      <c r="K34" s="2275">
        <v>10</v>
      </c>
      <c r="L34" s="2276">
        <v>7.6271186440677971E-2</v>
      </c>
      <c r="M34" s="2275">
        <v>5</v>
      </c>
      <c r="N34" s="2276">
        <v>5.0847457627118647E-2</v>
      </c>
      <c r="O34" s="2275">
        <v>120</v>
      </c>
    </row>
    <row r="35" spans="1:16" x14ac:dyDescent="0.25">
      <c r="A35" s="2258" t="s">
        <v>1395</v>
      </c>
      <c r="B35" s="2258" t="s">
        <v>400</v>
      </c>
      <c r="C35" s="2277">
        <v>3940</v>
      </c>
      <c r="D35" s="2278">
        <v>0.77676986787615854</v>
      </c>
      <c r="E35" s="2277">
        <v>500</v>
      </c>
      <c r="F35" s="2278">
        <v>9.8402681916781698E-2</v>
      </c>
      <c r="G35" s="2277">
        <v>125</v>
      </c>
      <c r="H35" s="2278">
        <v>2.4847170183395779E-2</v>
      </c>
      <c r="I35" s="2277">
        <v>140</v>
      </c>
      <c r="J35" s="2278">
        <v>2.7607966870439756E-2</v>
      </c>
      <c r="K35" s="2277">
        <v>195</v>
      </c>
      <c r="L35" s="2278">
        <v>3.8059554328534806E-2</v>
      </c>
      <c r="M35" s="2277">
        <v>175</v>
      </c>
      <c r="N35" s="2278">
        <v>3.4312758824689413E-2</v>
      </c>
      <c r="O35" s="2277">
        <v>5070</v>
      </c>
    </row>
    <row r="36" spans="1:16" x14ac:dyDescent="0.25">
      <c r="A36" s="2261"/>
      <c r="B36" s="2261" t="s">
        <v>401</v>
      </c>
      <c r="C36" s="2279">
        <v>600</v>
      </c>
      <c r="D36" s="2280">
        <v>0.72376357056694818</v>
      </c>
      <c r="E36" s="2279">
        <v>85</v>
      </c>
      <c r="F36" s="2280">
        <v>0.10253317249698432</v>
      </c>
      <c r="G36" s="2279">
        <v>20</v>
      </c>
      <c r="H36" s="2280">
        <v>2.2919179734620022E-2</v>
      </c>
      <c r="I36" s="2279">
        <v>20</v>
      </c>
      <c r="J36" s="2280">
        <v>2.2919179734620022E-2</v>
      </c>
      <c r="K36" s="2279">
        <v>65</v>
      </c>
      <c r="L36" s="2280">
        <v>7.7201447527141129E-2</v>
      </c>
      <c r="M36" s="2279">
        <v>40</v>
      </c>
      <c r="N36" s="2280">
        <v>5.066344993968637E-2</v>
      </c>
      <c r="O36" s="2279">
        <v>830</v>
      </c>
    </row>
    <row r="37" spans="1:16" x14ac:dyDescent="0.25">
      <c r="A37" s="2258"/>
      <c r="B37" s="2258" t="s">
        <v>1040</v>
      </c>
      <c r="C37" s="2277">
        <v>290</v>
      </c>
      <c r="D37" s="2278">
        <v>0.71149144254278729</v>
      </c>
      <c r="E37" s="2277">
        <v>45</v>
      </c>
      <c r="F37" s="2278">
        <v>0.1100244498777506</v>
      </c>
      <c r="G37" s="2277">
        <v>5</v>
      </c>
      <c r="H37" s="2278">
        <v>1.4669926723716382E-2</v>
      </c>
      <c r="I37" s="2277">
        <v>10</v>
      </c>
      <c r="J37" s="2278">
        <v>2.2004889975550123E-2</v>
      </c>
      <c r="K37" s="2277">
        <v>40</v>
      </c>
      <c r="L37" s="2278">
        <v>9.5354523227383858E-2</v>
      </c>
      <c r="M37" s="2277">
        <v>20</v>
      </c>
      <c r="N37" s="2278">
        <v>4.6454767726161368E-2</v>
      </c>
      <c r="O37" s="2277">
        <v>410</v>
      </c>
    </row>
    <row r="38" spans="1:16" x14ac:dyDescent="0.25">
      <c r="A38" s="2261"/>
      <c r="B38" s="2261" t="s">
        <v>1039</v>
      </c>
      <c r="C38" s="2279">
        <v>100</v>
      </c>
      <c r="D38" s="2280">
        <v>0.72857142857142854</v>
      </c>
      <c r="E38" s="2279">
        <v>15</v>
      </c>
      <c r="F38" s="2280">
        <v>0.10714285714285714</v>
      </c>
      <c r="G38" s="2279">
        <v>5</v>
      </c>
      <c r="H38" s="2280">
        <v>3.5714285714285712E-2</v>
      </c>
      <c r="I38" s="2279">
        <v>5</v>
      </c>
      <c r="J38" s="2280">
        <v>2.8571428571428571E-2</v>
      </c>
      <c r="K38" s="2279">
        <v>5</v>
      </c>
      <c r="L38" s="2280">
        <v>0.05</v>
      </c>
      <c r="M38" s="2279">
        <v>5</v>
      </c>
      <c r="N38" s="2280">
        <v>0.05</v>
      </c>
      <c r="O38" s="2279">
        <v>140</v>
      </c>
    </row>
    <row r="39" spans="1:16" x14ac:dyDescent="0.25">
      <c r="A39" s="2258"/>
      <c r="B39" s="2258" t="s">
        <v>1041</v>
      </c>
      <c r="C39" s="2277">
        <v>130</v>
      </c>
      <c r="D39" s="2278">
        <v>0.73743016759776536</v>
      </c>
      <c r="E39" s="2277">
        <v>15</v>
      </c>
      <c r="F39" s="2278">
        <v>9.4972067039106142E-2</v>
      </c>
      <c r="G39" s="2277">
        <v>5</v>
      </c>
      <c r="H39" s="2278">
        <v>2.7932960893854747E-2</v>
      </c>
      <c r="I39" s="2277">
        <v>5</v>
      </c>
      <c r="J39" s="2278">
        <v>3.3519553072625698E-2</v>
      </c>
      <c r="K39" s="2277">
        <v>10</v>
      </c>
      <c r="L39" s="2278">
        <v>5.027932960893855E-2</v>
      </c>
      <c r="M39" s="2277">
        <v>10</v>
      </c>
      <c r="N39" s="2278">
        <v>5.5865921787709494E-2</v>
      </c>
      <c r="O39" s="2277">
        <v>180</v>
      </c>
    </row>
    <row r="40" spans="1:16" x14ac:dyDescent="0.25">
      <c r="A40" s="2261"/>
      <c r="B40" s="2261" t="s">
        <v>1042</v>
      </c>
      <c r="C40" s="2279">
        <v>75</v>
      </c>
      <c r="D40" s="2280">
        <v>0.74257425742574257</v>
      </c>
      <c r="E40" s="2279">
        <v>10</v>
      </c>
      <c r="F40" s="2280">
        <v>7.9207920792079209E-2</v>
      </c>
      <c r="G40" s="2279">
        <v>5</v>
      </c>
      <c r="H40" s="2280">
        <v>2.9702970594059405E-2</v>
      </c>
      <c r="I40" s="2279">
        <v>0</v>
      </c>
      <c r="J40" s="2280">
        <v>0</v>
      </c>
      <c r="K40" s="2279">
        <v>10</v>
      </c>
      <c r="L40" s="2280">
        <v>8.9108910891089105E-2</v>
      </c>
      <c r="M40" s="2279">
        <v>5</v>
      </c>
      <c r="N40" s="2280">
        <v>5.9405940594059403E-2</v>
      </c>
      <c r="O40" s="2279">
        <v>100</v>
      </c>
    </row>
    <row r="41" spans="1:16" x14ac:dyDescent="0.25">
      <c r="A41" s="2265" t="s">
        <v>1023</v>
      </c>
      <c r="B41" s="2265" t="s">
        <v>400</v>
      </c>
      <c r="C41" s="2281">
        <v>148700</v>
      </c>
      <c r="D41" s="2282">
        <v>0.59136932694907973</v>
      </c>
      <c r="E41" s="2281">
        <v>28295</v>
      </c>
      <c r="F41" s="2282">
        <v>0.11253042330146509</v>
      </c>
      <c r="G41" s="2281">
        <v>40205</v>
      </c>
      <c r="H41" s="2282">
        <v>0.15989135103319918</v>
      </c>
      <c r="I41" s="2281">
        <v>13770</v>
      </c>
      <c r="J41" s="2282">
        <v>5.4769896441467951E-2</v>
      </c>
      <c r="K41" s="2281">
        <v>10750</v>
      </c>
      <c r="L41" s="2282">
        <v>4.2747721235066732E-2</v>
      </c>
      <c r="M41" s="2281">
        <v>9730</v>
      </c>
      <c r="N41" s="2282">
        <v>3.8691281039721297E-2</v>
      </c>
      <c r="O41" s="2281">
        <v>251450</v>
      </c>
      <c r="P41" s="555"/>
    </row>
    <row r="42" spans="1:16" x14ac:dyDescent="0.25">
      <c r="A42" s="1122"/>
      <c r="B42" s="1122" t="s">
        <v>401</v>
      </c>
      <c r="C42" s="2283">
        <v>34570</v>
      </c>
      <c r="D42" s="2253">
        <v>0.52053845690537859</v>
      </c>
      <c r="E42" s="2283">
        <v>8340</v>
      </c>
      <c r="F42" s="2253">
        <v>0.12559477202915137</v>
      </c>
      <c r="G42" s="2283">
        <v>11880</v>
      </c>
      <c r="H42" s="2253">
        <v>0.17888333433716799</v>
      </c>
      <c r="I42" s="2283">
        <v>3545</v>
      </c>
      <c r="J42" s="2253">
        <v>5.3378907426368728E-2</v>
      </c>
      <c r="K42" s="2283">
        <v>5035</v>
      </c>
      <c r="L42" s="2253">
        <v>7.5814611817141483E-2</v>
      </c>
      <c r="M42" s="2283">
        <v>3040</v>
      </c>
      <c r="N42" s="2253">
        <v>4.5789917484791907E-2</v>
      </c>
      <c r="O42" s="2283">
        <v>66410</v>
      </c>
    </row>
    <row r="43" spans="1:16" x14ac:dyDescent="0.25">
      <c r="A43" s="2265"/>
      <c r="B43" s="2265" t="s">
        <v>1040</v>
      </c>
      <c r="C43" s="2281">
        <v>17120</v>
      </c>
      <c r="D43" s="2282">
        <v>0.52756803402471719</v>
      </c>
      <c r="E43" s="2281">
        <v>3810</v>
      </c>
      <c r="F43" s="2282">
        <v>0.1174222578358554</v>
      </c>
      <c r="G43" s="2281">
        <v>5810</v>
      </c>
      <c r="H43" s="2282">
        <v>0.17903041883779702</v>
      </c>
      <c r="I43" s="2281">
        <v>1625</v>
      </c>
      <c r="J43" s="2282">
        <v>5.0020032668659661E-2</v>
      </c>
      <c r="K43" s="2281">
        <v>2585</v>
      </c>
      <c r="L43" s="2282">
        <v>7.9730021265448273E-2</v>
      </c>
      <c r="M43" s="2281">
        <v>1500</v>
      </c>
      <c r="N43" s="2282">
        <v>4.6229235368447003E-2</v>
      </c>
      <c r="O43" s="2281">
        <v>32445</v>
      </c>
    </row>
    <row r="44" spans="1:16" x14ac:dyDescent="0.25">
      <c r="A44" s="1122"/>
      <c r="B44" s="1122" t="s">
        <v>1039</v>
      </c>
      <c r="C44" s="2283">
        <v>9440</v>
      </c>
      <c r="D44" s="2253">
        <v>0.50916837450113261</v>
      </c>
      <c r="E44" s="2283">
        <v>2570</v>
      </c>
      <c r="F44" s="2253">
        <v>0.13860424981123934</v>
      </c>
      <c r="G44" s="2283">
        <v>3290</v>
      </c>
      <c r="H44" s="2253">
        <v>0.1774350124042714</v>
      </c>
      <c r="I44" s="2283">
        <v>1100</v>
      </c>
      <c r="J44" s="2253">
        <v>5.9270844569086399E-2</v>
      </c>
      <c r="K44" s="2283">
        <v>1380</v>
      </c>
      <c r="L44" s="2253">
        <v>7.4533491532736487E-2</v>
      </c>
      <c r="M44" s="2283">
        <v>760</v>
      </c>
      <c r="N44" s="2253">
        <v>4.0988027181533812E-2</v>
      </c>
      <c r="O44" s="2283">
        <v>18540</v>
      </c>
    </row>
    <row r="45" spans="1:16" x14ac:dyDescent="0.25">
      <c r="A45" s="2265"/>
      <c r="B45" s="2265" t="s">
        <v>1041</v>
      </c>
      <c r="C45" s="2281">
        <v>5975</v>
      </c>
      <c r="D45" s="2282">
        <v>0.53078631719235891</v>
      </c>
      <c r="E45" s="2281">
        <v>1465</v>
      </c>
      <c r="F45" s="2282">
        <v>0.12998667258996002</v>
      </c>
      <c r="G45" s="2281">
        <v>1945</v>
      </c>
      <c r="H45" s="2282">
        <v>0.17281208351843624</v>
      </c>
      <c r="I45" s="2281">
        <v>620</v>
      </c>
      <c r="J45" s="2282">
        <v>5.5086628165259888E-2</v>
      </c>
      <c r="K45" s="2281">
        <v>685</v>
      </c>
      <c r="L45" s="2282">
        <v>6.0861839182585517E-2</v>
      </c>
      <c r="M45" s="2281">
        <v>570</v>
      </c>
      <c r="N45" s="2282">
        <v>5.046645935139938E-2</v>
      </c>
      <c r="O45" s="2281">
        <v>11255</v>
      </c>
    </row>
    <row r="46" spans="1:16" x14ac:dyDescent="0.25">
      <c r="A46" s="1122"/>
      <c r="B46" s="1122" t="s">
        <v>1042</v>
      </c>
      <c r="C46" s="2283">
        <v>2035</v>
      </c>
      <c r="D46" s="2253">
        <v>0.4887236084452975</v>
      </c>
      <c r="E46" s="2283">
        <v>500</v>
      </c>
      <c r="F46" s="2253">
        <v>0.11948176583493282</v>
      </c>
      <c r="G46" s="2283">
        <v>835</v>
      </c>
      <c r="H46" s="2253">
        <v>0.20057581574616123</v>
      </c>
      <c r="I46" s="2283">
        <v>205</v>
      </c>
      <c r="J46" s="2253">
        <v>4.8704414587332052E-2</v>
      </c>
      <c r="K46" s="2283">
        <v>380</v>
      </c>
      <c r="L46" s="2253">
        <v>9.141074856046065E-2</v>
      </c>
      <c r="M46" s="2283">
        <v>215</v>
      </c>
      <c r="N46" s="2253">
        <v>5.1103646833013439E-2</v>
      </c>
      <c r="O46" s="2283">
        <v>4170</v>
      </c>
    </row>
    <row r="48" spans="1:16" x14ac:dyDescent="0.25">
      <c r="A48" s="98" t="s">
        <v>2349</v>
      </c>
    </row>
    <row r="49" spans="1:9" x14ac:dyDescent="0.25">
      <c r="A49" s="1064" t="s">
        <v>1000</v>
      </c>
    </row>
    <row r="50" spans="1:9" s="23" customFormat="1" x14ac:dyDescent="0.25">
      <c r="A50" s="1064" t="s">
        <v>1001</v>
      </c>
      <c r="B50" s="199"/>
      <c r="I50" s="2284"/>
    </row>
    <row r="51" spans="1:9" x14ac:dyDescent="0.25">
      <c r="A51"/>
    </row>
    <row r="52" spans="1:9" x14ac:dyDescent="0.25">
      <c r="A52" s="1065" t="s">
        <v>135</v>
      </c>
    </row>
  </sheetData>
  <mergeCells count="6">
    <mergeCell ref="M3:N3"/>
    <mergeCell ref="C3:D3"/>
    <mergeCell ref="E3:F3"/>
    <mergeCell ref="G3:H3"/>
    <mergeCell ref="I3:J3"/>
    <mergeCell ref="K3:L3"/>
  </mergeCells>
  <hyperlinks>
    <hyperlink ref="A50:B50" location="Index!A1" display="Back to index" xr:uid="{90870267-4D6F-4C3A-9AD1-1623CE839F2D}"/>
    <hyperlink ref="A50" location="Index!A1" display="Back to index" xr:uid="{D76EDF2A-14B3-490D-A867-B2BCC5B6E481}"/>
    <hyperlink ref="A52" location="Index!A1" display="Back to index" xr:uid="{CEB6C66B-E37F-4CCF-9B11-622E9D277441}"/>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439E4-03FB-490E-91F2-C11F905A477E}">
  <dimension ref="A1:O24"/>
  <sheetViews>
    <sheetView showGridLines="0" workbookViewId="0"/>
  </sheetViews>
  <sheetFormatPr defaultRowHeight="15" x14ac:dyDescent="0.25"/>
  <cols>
    <col min="1" max="1" width="22.28515625" customWidth="1"/>
    <col min="2" max="2" width="23.7109375" style="177" customWidth="1"/>
  </cols>
  <sheetData>
    <row r="1" spans="1:15" x14ac:dyDescent="0.25">
      <c r="A1" s="205" t="s">
        <v>2350</v>
      </c>
      <c r="C1" s="2249"/>
      <c r="D1" s="135"/>
      <c r="E1" s="2249"/>
      <c r="F1" s="135"/>
      <c r="G1" s="2249"/>
      <c r="H1" s="135"/>
      <c r="I1" s="2249"/>
      <c r="J1" s="135"/>
      <c r="K1" s="2249"/>
      <c r="L1" s="135"/>
      <c r="M1" s="2249"/>
      <c r="N1" s="135"/>
      <c r="O1" s="2249"/>
    </row>
    <row r="2" spans="1:15" x14ac:dyDescent="0.25">
      <c r="C2" s="2249"/>
      <c r="D2" s="135"/>
      <c r="E2" s="2249"/>
      <c r="F2" s="135"/>
      <c r="G2" s="2249"/>
      <c r="H2" s="135"/>
      <c r="I2" s="2249"/>
      <c r="J2" s="135"/>
      <c r="K2" s="2249"/>
      <c r="L2" s="135"/>
      <c r="M2" s="2249"/>
      <c r="N2" s="135"/>
      <c r="O2" s="2249"/>
    </row>
    <row r="3" spans="1:15" s="177" customFormat="1" ht="30.75" customHeight="1" x14ac:dyDescent="0.25">
      <c r="A3" s="2250"/>
      <c r="B3" s="2250"/>
      <c r="C3" s="3781" t="s">
        <v>1388</v>
      </c>
      <c r="D3" s="3781"/>
      <c r="E3" s="3781" t="s">
        <v>1389</v>
      </c>
      <c r="F3" s="3781"/>
      <c r="G3" s="3781" t="s">
        <v>1390</v>
      </c>
      <c r="H3" s="3781"/>
      <c r="I3" s="3781" t="s">
        <v>1391</v>
      </c>
      <c r="J3" s="3781"/>
      <c r="K3" s="3781" t="s">
        <v>1392</v>
      </c>
      <c r="L3" s="3781"/>
      <c r="M3" s="3781" t="s">
        <v>1042</v>
      </c>
      <c r="N3" s="3781"/>
      <c r="O3" s="2093" t="s">
        <v>165</v>
      </c>
    </row>
    <row r="4" spans="1:15" s="67" customFormat="1" x14ac:dyDescent="0.25">
      <c r="A4" s="1122"/>
      <c r="B4" s="2285"/>
      <c r="C4" s="2252" t="s">
        <v>151</v>
      </c>
      <c r="D4" s="2253" t="s">
        <v>150</v>
      </c>
      <c r="E4" s="2252" t="s">
        <v>151</v>
      </c>
      <c r="F4" s="2253" t="s">
        <v>150</v>
      </c>
      <c r="G4" s="2252" t="s">
        <v>151</v>
      </c>
      <c r="H4" s="2253" t="s">
        <v>150</v>
      </c>
      <c r="I4" s="2252" t="s">
        <v>151</v>
      </c>
      <c r="J4" s="2253" t="s">
        <v>150</v>
      </c>
      <c r="K4" s="2252" t="s">
        <v>151</v>
      </c>
      <c r="L4" s="2253" t="s">
        <v>150</v>
      </c>
      <c r="M4" s="2252" t="s">
        <v>151</v>
      </c>
      <c r="N4" s="2253" t="s">
        <v>150</v>
      </c>
      <c r="O4" s="2252" t="s">
        <v>151</v>
      </c>
    </row>
    <row r="5" spans="1:15" x14ac:dyDescent="0.25">
      <c r="A5" s="2254" t="s">
        <v>1003</v>
      </c>
      <c r="B5" s="2250" t="s">
        <v>1067</v>
      </c>
      <c r="C5" s="2255">
        <v>17860</v>
      </c>
      <c r="D5" s="2146">
        <v>0.50451926336007236</v>
      </c>
      <c r="E5" s="2255">
        <v>5010</v>
      </c>
      <c r="F5" s="2146">
        <v>0.14150943396226415</v>
      </c>
      <c r="G5" s="2255">
        <v>5950</v>
      </c>
      <c r="H5" s="2146">
        <v>0.16811659699468987</v>
      </c>
      <c r="I5" s="2255">
        <v>1975</v>
      </c>
      <c r="J5" s="2146">
        <v>5.5812902496893003E-2</v>
      </c>
      <c r="K5" s="2255">
        <v>2555</v>
      </c>
      <c r="L5" s="2146">
        <v>7.2166986781154671E-2</v>
      </c>
      <c r="M5" s="2255">
        <v>2050</v>
      </c>
      <c r="N5" s="2146">
        <v>5.7874816404925998E-2</v>
      </c>
      <c r="O5" s="2255">
        <v>35405</v>
      </c>
    </row>
    <row r="6" spans="1:15" ht="30" x14ac:dyDescent="0.25">
      <c r="A6" s="673"/>
      <c r="B6" s="2286" t="s">
        <v>1396</v>
      </c>
      <c r="C6" s="2256">
        <v>126840</v>
      </c>
      <c r="D6" s="2257">
        <v>0.56549129056563396</v>
      </c>
      <c r="E6" s="2256">
        <v>26910</v>
      </c>
      <c r="F6" s="2257">
        <v>0.1199703963940668</v>
      </c>
      <c r="G6" s="2256">
        <v>37215</v>
      </c>
      <c r="H6" s="2257">
        <v>0.16592731958073448</v>
      </c>
      <c r="I6" s="2256">
        <v>11845</v>
      </c>
      <c r="J6" s="2257">
        <v>5.2813902994690076E-2</v>
      </c>
      <c r="K6" s="2256">
        <v>11370</v>
      </c>
      <c r="L6" s="2257">
        <v>5.0700633535000469E-2</v>
      </c>
      <c r="M6" s="2256">
        <v>10115</v>
      </c>
      <c r="N6" s="2257">
        <v>4.5096456929874226E-2</v>
      </c>
      <c r="O6" s="2256">
        <v>224295</v>
      </c>
    </row>
    <row r="7" spans="1:15" x14ac:dyDescent="0.25">
      <c r="A7" s="2254" t="s">
        <v>1004</v>
      </c>
      <c r="B7" s="2250" t="s">
        <v>1067</v>
      </c>
      <c r="C7" s="2255">
        <v>1560</v>
      </c>
      <c r="D7" s="2146">
        <v>0.33838821490467935</v>
      </c>
      <c r="E7" s="2255">
        <v>590</v>
      </c>
      <c r="F7" s="2146">
        <v>0.12803292894280763</v>
      </c>
      <c r="G7" s="2255">
        <v>1365</v>
      </c>
      <c r="H7" s="2146">
        <v>0.2957105719237435</v>
      </c>
      <c r="I7" s="2255">
        <v>500</v>
      </c>
      <c r="J7" s="2146">
        <v>0.10853552859618718</v>
      </c>
      <c r="K7" s="2255">
        <v>315</v>
      </c>
      <c r="L7" s="2146">
        <v>6.7807625649913342E-2</v>
      </c>
      <c r="M7" s="2255">
        <v>285</v>
      </c>
      <c r="N7" s="2146">
        <v>6.1525129982668979E-2</v>
      </c>
      <c r="O7" s="2255">
        <v>4615</v>
      </c>
    </row>
    <row r="8" spans="1:15" ht="30" x14ac:dyDescent="0.25">
      <c r="A8" s="673"/>
      <c r="B8" s="2286" t="s">
        <v>1396</v>
      </c>
      <c r="C8" s="2256">
        <v>13785</v>
      </c>
      <c r="D8" s="2257">
        <v>0.44414019715224534</v>
      </c>
      <c r="E8" s="2256">
        <v>3360</v>
      </c>
      <c r="F8" s="2257">
        <v>0.10830487726306294</v>
      </c>
      <c r="G8" s="2256">
        <v>7745</v>
      </c>
      <c r="H8" s="2257">
        <v>0.2494362476644546</v>
      </c>
      <c r="I8" s="2256">
        <v>3975</v>
      </c>
      <c r="J8" s="2257">
        <v>0.12802010179756459</v>
      </c>
      <c r="K8" s="2256">
        <v>950</v>
      </c>
      <c r="L8" s="2257">
        <v>3.0571483796147155E-2</v>
      </c>
      <c r="M8" s="2256">
        <v>1225</v>
      </c>
      <c r="N8" s="2257">
        <v>3.9527092326525355E-2</v>
      </c>
      <c r="O8" s="2256">
        <v>31040</v>
      </c>
    </row>
    <row r="9" spans="1:15" x14ac:dyDescent="0.25">
      <c r="A9" s="2287" t="s">
        <v>1113</v>
      </c>
      <c r="B9" s="2288" t="s">
        <v>1067</v>
      </c>
      <c r="C9" s="2289">
        <v>345</v>
      </c>
      <c r="D9" s="2290">
        <v>0.26584234930448225</v>
      </c>
      <c r="E9" s="2289">
        <v>100</v>
      </c>
      <c r="F9" s="2290">
        <v>7.8825347758887165E-2</v>
      </c>
      <c r="G9" s="2289">
        <v>495</v>
      </c>
      <c r="H9" s="2290">
        <v>0.38253477588871715</v>
      </c>
      <c r="I9" s="2289">
        <v>260</v>
      </c>
      <c r="J9" s="2290">
        <v>0.20170015455950541</v>
      </c>
      <c r="K9" s="2289">
        <v>50</v>
      </c>
      <c r="L9" s="2290">
        <v>3.7094281298299843E-2</v>
      </c>
      <c r="M9" s="2289">
        <v>45</v>
      </c>
      <c r="N9" s="2290">
        <v>3.4003091190108192E-2</v>
      </c>
      <c r="O9" s="2289">
        <v>1295</v>
      </c>
    </row>
    <row r="10" spans="1:15" ht="30" x14ac:dyDescent="0.25">
      <c r="A10" s="2291"/>
      <c r="B10" s="2292" t="s">
        <v>1396</v>
      </c>
      <c r="C10" s="2293">
        <v>2820</v>
      </c>
      <c r="D10" s="2294">
        <v>0.33507728894173605</v>
      </c>
      <c r="E10" s="2293">
        <v>685</v>
      </c>
      <c r="F10" s="2294">
        <v>8.1212841854934603E-2</v>
      </c>
      <c r="G10" s="2293">
        <v>2775</v>
      </c>
      <c r="H10" s="2294">
        <v>0.33008323424494651</v>
      </c>
      <c r="I10" s="2293">
        <v>1780</v>
      </c>
      <c r="J10" s="2294">
        <v>0.21153388822829963</v>
      </c>
      <c r="K10" s="2293">
        <v>150</v>
      </c>
      <c r="L10" s="2294">
        <v>1.7717003567181925E-2</v>
      </c>
      <c r="M10" s="2293">
        <v>205</v>
      </c>
      <c r="N10" s="2294">
        <v>2.4375743162901309E-2</v>
      </c>
      <c r="O10" s="2293">
        <v>8410</v>
      </c>
    </row>
    <row r="11" spans="1:15" x14ac:dyDescent="0.25">
      <c r="A11" s="2254" t="s">
        <v>1397</v>
      </c>
      <c r="B11" s="2250" t="s">
        <v>1067</v>
      </c>
      <c r="C11" s="2255">
        <v>5300</v>
      </c>
      <c r="D11" s="2146">
        <v>0.63840038544928934</v>
      </c>
      <c r="E11" s="2255">
        <v>1160</v>
      </c>
      <c r="F11" s="2146">
        <v>0.13984582028426884</v>
      </c>
      <c r="G11" s="2255">
        <v>595</v>
      </c>
      <c r="H11" s="2146">
        <v>7.1669477234401355E-2</v>
      </c>
      <c r="I11" s="2255">
        <v>350</v>
      </c>
      <c r="J11" s="2146">
        <v>4.2278968923151049E-2</v>
      </c>
      <c r="K11" s="2255">
        <v>495</v>
      </c>
      <c r="L11" s="2146">
        <v>5.9744639845820284E-2</v>
      </c>
      <c r="M11" s="2255">
        <v>400</v>
      </c>
      <c r="N11" s="2146">
        <v>4.8060708263069137E-2</v>
      </c>
      <c r="O11" s="2255">
        <v>8300</v>
      </c>
    </row>
    <row r="12" spans="1:15" ht="30" x14ac:dyDescent="0.25">
      <c r="A12" s="673"/>
      <c r="B12" s="2286" t="s">
        <v>1396</v>
      </c>
      <c r="C12" s="2256">
        <v>57025</v>
      </c>
      <c r="D12" s="2257">
        <v>0.72086114482200647</v>
      </c>
      <c r="E12" s="2256">
        <v>8255</v>
      </c>
      <c r="F12" s="2257">
        <v>0.10435629045307443</v>
      </c>
      <c r="G12" s="2256">
        <v>4820</v>
      </c>
      <c r="H12" s="2257">
        <v>6.0907160194174755E-2</v>
      </c>
      <c r="I12" s="2256">
        <v>3090</v>
      </c>
      <c r="J12" s="2257">
        <v>3.90625E-2</v>
      </c>
      <c r="K12" s="2256">
        <v>3015</v>
      </c>
      <c r="L12" s="2257">
        <v>3.8139664239482202E-2</v>
      </c>
      <c r="M12" s="2256">
        <v>2900</v>
      </c>
      <c r="N12" s="2257">
        <v>3.6673240291262135E-2</v>
      </c>
      <c r="O12" s="2256">
        <v>79105</v>
      </c>
    </row>
    <row r="13" spans="1:15" x14ac:dyDescent="0.25">
      <c r="A13" s="2254" t="s">
        <v>1398</v>
      </c>
      <c r="B13" s="2250" t="s">
        <v>1067</v>
      </c>
      <c r="C13" s="2255">
        <v>605</v>
      </c>
      <c r="D13" s="2146">
        <v>0.61444557477110884</v>
      </c>
      <c r="E13" s="2255">
        <v>115</v>
      </c>
      <c r="F13" s="2146">
        <v>0.11495422177009156</v>
      </c>
      <c r="G13" s="2255">
        <v>110</v>
      </c>
      <c r="H13" s="2146">
        <v>0.11393692777212615</v>
      </c>
      <c r="I13" s="2255">
        <v>40</v>
      </c>
      <c r="J13" s="2146">
        <v>3.9674465920651068E-2</v>
      </c>
      <c r="K13" s="2255">
        <v>55</v>
      </c>
      <c r="L13" s="2146">
        <v>5.7985757884028481E-2</v>
      </c>
      <c r="M13" s="2255">
        <v>60</v>
      </c>
      <c r="N13" s="2146">
        <v>5.9003051881993895E-2</v>
      </c>
      <c r="O13" s="2255">
        <v>985</v>
      </c>
    </row>
    <row r="14" spans="1:15" ht="30" x14ac:dyDescent="0.25">
      <c r="A14" s="673"/>
      <c r="B14" s="2286" t="s">
        <v>1396</v>
      </c>
      <c r="C14" s="2256">
        <v>7260</v>
      </c>
      <c r="D14" s="2257">
        <v>0.68785524820007582</v>
      </c>
      <c r="E14" s="2256">
        <v>1065</v>
      </c>
      <c r="F14" s="2257">
        <v>0.10089048882152331</v>
      </c>
      <c r="G14" s="2256">
        <v>1020</v>
      </c>
      <c r="H14" s="2257">
        <v>9.6816976127320958E-2</v>
      </c>
      <c r="I14" s="2256">
        <v>325</v>
      </c>
      <c r="J14" s="2257">
        <v>3.0977643046608563E-2</v>
      </c>
      <c r="K14" s="2256">
        <v>465</v>
      </c>
      <c r="L14" s="2257">
        <v>4.3956043956043959E-2</v>
      </c>
      <c r="M14" s="2256">
        <v>415</v>
      </c>
      <c r="N14" s="2257">
        <v>3.9503599848427433E-2</v>
      </c>
      <c r="O14" s="2256">
        <v>10555</v>
      </c>
    </row>
    <row r="15" spans="1:15" x14ac:dyDescent="0.25">
      <c r="A15" s="2287" t="s">
        <v>1194</v>
      </c>
      <c r="B15" s="2288" t="s">
        <v>1067</v>
      </c>
      <c r="C15" s="2289">
        <v>550</v>
      </c>
      <c r="D15" s="2290">
        <v>0.67361963190184049</v>
      </c>
      <c r="E15" s="2289">
        <v>120</v>
      </c>
      <c r="F15" s="2290">
        <v>0.14846625766871166</v>
      </c>
      <c r="G15" s="2289">
        <v>25</v>
      </c>
      <c r="H15" s="2290">
        <v>2.8220858895705522E-2</v>
      </c>
      <c r="I15" s="2289">
        <v>25</v>
      </c>
      <c r="J15" s="2290">
        <v>2.8220858895705522E-2</v>
      </c>
      <c r="K15" s="2289">
        <v>55</v>
      </c>
      <c r="L15" s="2290">
        <v>6.7484662576687116E-2</v>
      </c>
      <c r="M15" s="2289">
        <v>45</v>
      </c>
      <c r="N15" s="2290">
        <v>5.3987730061349694E-2</v>
      </c>
      <c r="O15" s="2289">
        <v>815</v>
      </c>
    </row>
    <row r="16" spans="1:15" ht="30" x14ac:dyDescent="0.25">
      <c r="A16" s="2291"/>
      <c r="B16" s="2292" t="s">
        <v>1396</v>
      </c>
      <c r="C16" s="2293">
        <v>6840</v>
      </c>
      <c r="D16" s="2294">
        <v>0.76028006223605249</v>
      </c>
      <c r="E16" s="2293">
        <v>955</v>
      </c>
      <c r="F16" s="2294">
        <v>0.10602356079128696</v>
      </c>
      <c r="G16" s="2293">
        <v>205</v>
      </c>
      <c r="H16" s="2294">
        <v>2.2893976439208714E-2</v>
      </c>
      <c r="I16" s="2293">
        <v>255</v>
      </c>
      <c r="J16" s="2294">
        <v>2.833963102911758E-2</v>
      </c>
      <c r="K16" s="2293">
        <v>350</v>
      </c>
      <c r="L16" s="2294">
        <v>3.8897532785063346E-2</v>
      </c>
      <c r="M16" s="2293">
        <v>390</v>
      </c>
      <c r="N16" s="2294">
        <v>4.3565236719270949E-2</v>
      </c>
      <c r="O16" s="2293">
        <v>9000</v>
      </c>
    </row>
    <row r="17" spans="1:15" x14ac:dyDescent="0.25">
      <c r="A17" s="2295" t="s">
        <v>1023</v>
      </c>
      <c r="B17" s="2296" t="s">
        <v>1067</v>
      </c>
      <c r="C17" s="2297">
        <v>214570</v>
      </c>
      <c r="D17" s="2282">
        <v>0.59206361908020544</v>
      </c>
      <c r="E17" s="2297">
        <v>41230</v>
      </c>
      <c r="F17" s="2282">
        <v>0.11376159952760294</v>
      </c>
      <c r="G17" s="2297">
        <v>53780</v>
      </c>
      <c r="H17" s="2282">
        <v>0.14840221077407445</v>
      </c>
      <c r="I17" s="2297">
        <v>21270</v>
      </c>
      <c r="J17" s="2282">
        <v>5.8693678654109883E-2</v>
      </c>
      <c r="K17" s="2297">
        <v>16300</v>
      </c>
      <c r="L17" s="2282">
        <v>4.4979815511289795E-2</v>
      </c>
      <c r="M17" s="2297">
        <v>15255</v>
      </c>
      <c r="N17" s="2282">
        <v>4.2099076452717522E-2</v>
      </c>
      <c r="O17" s="2297">
        <v>362405</v>
      </c>
    </row>
    <row r="18" spans="1:15" ht="30" x14ac:dyDescent="0.25">
      <c r="A18" s="1122"/>
      <c r="B18" s="2285" t="s">
        <v>1396</v>
      </c>
      <c r="C18" s="2268">
        <v>240790</v>
      </c>
      <c r="D18" s="2269">
        <v>0.5818675224311961</v>
      </c>
      <c r="E18" s="2268">
        <v>48325</v>
      </c>
      <c r="F18" s="2269">
        <v>0.11677996041766851</v>
      </c>
      <c r="G18" s="2268">
        <v>62325</v>
      </c>
      <c r="H18" s="2269">
        <v>0.15060617996670059</v>
      </c>
      <c r="I18" s="2268">
        <v>24420</v>
      </c>
      <c r="J18" s="2269">
        <v>5.9015854681130249E-2</v>
      </c>
      <c r="K18" s="2268">
        <v>19825</v>
      </c>
      <c r="L18" s="2269">
        <v>4.7907186923814883E-2</v>
      </c>
      <c r="M18" s="2268">
        <v>18135</v>
      </c>
      <c r="N18" s="2269">
        <v>4.3823295579489684E-2</v>
      </c>
      <c r="O18" s="2268">
        <v>413820</v>
      </c>
    </row>
    <row r="20" spans="1:15" x14ac:dyDescent="0.25">
      <c r="A20" s="98" t="s">
        <v>2349</v>
      </c>
    </row>
    <row r="21" spans="1:15" x14ac:dyDescent="0.25">
      <c r="A21" s="1064" t="s">
        <v>1000</v>
      </c>
    </row>
    <row r="22" spans="1:15" s="23" customFormat="1" x14ac:dyDescent="0.25">
      <c r="A22" s="1064" t="s">
        <v>1001</v>
      </c>
      <c r="B22" s="199"/>
    </row>
    <row r="24" spans="1:15" x14ac:dyDescent="0.25">
      <c r="A24" s="1065" t="s">
        <v>135</v>
      </c>
    </row>
  </sheetData>
  <mergeCells count="6">
    <mergeCell ref="M3:N3"/>
    <mergeCell ref="C3:D3"/>
    <mergeCell ref="E3:F3"/>
    <mergeCell ref="G3:H3"/>
    <mergeCell ref="I3:J3"/>
    <mergeCell ref="K3:L3"/>
  </mergeCells>
  <hyperlinks>
    <hyperlink ref="A22:B22" location="Index!A1" display="Back to index" xr:uid="{EC2CE6E1-CBD6-499A-AE6F-E6FA3749FA74}"/>
    <hyperlink ref="A22" location="Index!A1" display="Back to index" xr:uid="{06471EA0-C782-42EF-8A6B-57B4B274F552}"/>
    <hyperlink ref="A24" location="Index!A1" display="Back to index" xr:uid="{9473F203-D8E2-4839-B782-C490B27CB0BC}"/>
  </hyperlinks>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9B64-A516-4799-AEF5-C5C77BEA702B}">
  <dimension ref="A1:G36"/>
  <sheetViews>
    <sheetView showGridLines="0" workbookViewId="0">
      <selection activeCell="J12" sqref="J12"/>
    </sheetView>
  </sheetViews>
  <sheetFormatPr defaultColWidth="11.42578125" defaultRowHeight="15" x14ac:dyDescent="0.25"/>
  <cols>
    <col min="1" max="1" width="33.28515625" style="2337" customWidth="1"/>
    <col min="2" max="2" width="12.140625" style="145" customWidth="1"/>
    <col min="3" max="3" width="11.42578125" style="2303"/>
    <col min="4" max="4" width="11.42578125" style="286"/>
    <col min="5" max="5" width="11.42578125" style="2336"/>
    <col min="6" max="6" width="11.42578125" style="286"/>
    <col min="7" max="7" width="11.42578125" style="2303"/>
    <col min="8" max="16384" width="11.42578125" style="145"/>
  </cols>
  <sheetData>
    <row r="1" spans="1:7" s="2298" customFormat="1" x14ac:dyDescent="0.25">
      <c r="A1" s="2051" t="s">
        <v>1399</v>
      </c>
      <c r="C1" s="2299"/>
      <c r="D1" s="2300"/>
      <c r="E1" s="2301"/>
      <c r="F1" s="2300"/>
      <c r="G1" s="2299"/>
    </row>
    <row r="3" spans="1:7" s="3436" customFormat="1" ht="30" customHeight="1" x14ac:dyDescent="0.25">
      <c r="A3" s="3433"/>
      <c r="B3" s="3799" t="s">
        <v>318</v>
      </c>
      <c r="C3" s="3800"/>
      <c r="D3" s="3799" t="s">
        <v>1400</v>
      </c>
      <c r="E3" s="3800"/>
      <c r="F3" s="3434" t="s">
        <v>165</v>
      </c>
      <c r="G3" s="3435"/>
    </row>
    <row r="4" spans="1:7" x14ac:dyDescent="0.25">
      <c r="A4" s="2304"/>
      <c r="B4" s="2368" t="s">
        <v>1401</v>
      </c>
      <c r="C4" s="2330" t="s">
        <v>150</v>
      </c>
      <c r="D4" s="2368" t="s">
        <v>151</v>
      </c>
      <c r="E4" s="2331" t="s">
        <v>150</v>
      </c>
      <c r="F4" s="2368" t="s">
        <v>1401</v>
      </c>
    </row>
    <row r="5" spans="1:7" x14ac:dyDescent="0.25">
      <c r="A5" s="2305" t="s">
        <v>1069</v>
      </c>
      <c r="B5" s="2306"/>
      <c r="C5" s="2307"/>
      <c r="D5" s="2306"/>
      <c r="E5" s="2308"/>
      <c r="F5" s="2306"/>
    </row>
    <row r="6" spans="1:7" x14ac:dyDescent="0.25">
      <c r="A6" s="2304" t="s">
        <v>1070</v>
      </c>
      <c r="B6" s="2309">
        <v>1475</v>
      </c>
      <c r="C6" s="2310">
        <v>0.94521583678804622</v>
      </c>
      <c r="D6" s="2311">
        <v>85</v>
      </c>
      <c r="E6" s="2312">
        <v>5.478416321195384E-2</v>
      </c>
      <c r="F6" s="2309">
        <v>1560</v>
      </c>
    </row>
    <row r="7" spans="1:7" x14ac:dyDescent="0.25">
      <c r="A7" s="2302" t="s">
        <v>1071</v>
      </c>
      <c r="B7" s="2313">
        <v>3125</v>
      </c>
      <c r="C7" s="2314">
        <v>0.94966621553808483</v>
      </c>
      <c r="D7" s="2315">
        <v>165</v>
      </c>
      <c r="E7" s="2316">
        <v>5.0333784461915117E-2</v>
      </c>
      <c r="F7" s="2313">
        <v>3290</v>
      </c>
    </row>
    <row r="8" spans="1:7" x14ac:dyDescent="0.25">
      <c r="A8" s="2304" t="s">
        <v>1072</v>
      </c>
      <c r="B8" s="2309">
        <v>17285</v>
      </c>
      <c r="C8" s="2310">
        <v>0.96331477253760156</v>
      </c>
      <c r="D8" s="2311">
        <v>660</v>
      </c>
      <c r="E8" s="2312">
        <v>3.6685227462398433E-2</v>
      </c>
      <c r="F8" s="2309">
        <v>17945</v>
      </c>
    </row>
    <row r="9" spans="1:7" x14ac:dyDescent="0.25">
      <c r="A9" s="2302" t="s">
        <v>1073</v>
      </c>
      <c r="B9" s="2313">
        <v>7725</v>
      </c>
      <c r="C9" s="2314">
        <v>0.96672374815048479</v>
      </c>
      <c r="D9" s="2315">
        <v>265</v>
      </c>
      <c r="E9" s="2316">
        <v>3.327625184951518E-2</v>
      </c>
      <c r="F9" s="2313">
        <v>7990</v>
      </c>
    </row>
    <row r="10" spans="1:7" x14ac:dyDescent="0.25">
      <c r="A10" s="2304" t="s">
        <v>1115</v>
      </c>
      <c r="B10" s="2309">
        <v>9055</v>
      </c>
      <c r="C10" s="2310">
        <v>0.94762036327711285</v>
      </c>
      <c r="D10" s="2311">
        <v>500</v>
      </c>
      <c r="E10" s="2312">
        <v>5.2379636722887132E-2</v>
      </c>
      <c r="F10" s="2309">
        <v>9555</v>
      </c>
    </row>
    <row r="11" spans="1:7" x14ac:dyDescent="0.25">
      <c r="A11" s="2317" t="s">
        <v>1402</v>
      </c>
      <c r="B11" s="2318">
        <v>8740</v>
      </c>
      <c r="C11" s="2319">
        <v>0.96424442208571626</v>
      </c>
      <c r="D11" s="2320">
        <v>325</v>
      </c>
      <c r="E11" s="2321">
        <v>3.5755577914283701E-2</v>
      </c>
      <c r="F11" s="2318">
        <v>9065</v>
      </c>
    </row>
    <row r="12" spans="1:7" x14ac:dyDescent="0.25">
      <c r="A12" s="2322" t="s">
        <v>1403</v>
      </c>
      <c r="B12" s="2323">
        <v>315</v>
      </c>
      <c r="C12" s="2324">
        <v>0.64067465167440718</v>
      </c>
      <c r="D12" s="2325">
        <v>175</v>
      </c>
      <c r="E12" s="2326">
        <v>0.35932534832559276</v>
      </c>
      <c r="F12" s="2323">
        <v>490</v>
      </c>
    </row>
    <row r="13" spans="1:7" x14ac:dyDescent="0.25">
      <c r="A13" s="2302" t="s">
        <v>1096</v>
      </c>
      <c r="B13" s="2313">
        <v>3135</v>
      </c>
      <c r="C13" s="2314">
        <v>0.96374616782541578</v>
      </c>
      <c r="D13" s="2315">
        <v>120</v>
      </c>
      <c r="E13" s="2316">
        <v>3.6253832174584187E-2</v>
      </c>
      <c r="F13" s="2313">
        <v>3250</v>
      </c>
    </row>
    <row r="14" spans="1:7" x14ac:dyDescent="0.25">
      <c r="A14" s="2304" t="s">
        <v>1097</v>
      </c>
      <c r="B14" s="2309">
        <v>6615</v>
      </c>
      <c r="C14" s="2310">
        <v>0.99548430797019638</v>
      </c>
      <c r="D14" s="2311">
        <v>30</v>
      </c>
      <c r="E14" s="2312">
        <v>4.5156920298035676E-3</v>
      </c>
      <c r="F14" s="2309">
        <v>6645</v>
      </c>
    </row>
    <row r="15" spans="1:7" x14ac:dyDescent="0.25">
      <c r="A15" s="2302" t="s">
        <v>1098</v>
      </c>
      <c r="B15" s="2313">
        <v>6690</v>
      </c>
      <c r="C15" s="2314">
        <v>0.95579209579879854</v>
      </c>
      <c r="D15" s="2315">
        <v>310</v>
      </c>
      <c r="E15" s="2316">
        <v>4.4207904201201485E-2</v>
      </c>
      <c r="F15" s="2313">
        <v>6995</v>
      </c>
    </row>
    <row r="16" spans="1:7" x14ac:dyDescent="0.25">
      <c r="A16" s="2304" t="s">
        <v>1099</v>
      </c>
      <c r="B16" s="2309">
        <v>26450</v>
      </c>
      <c r="C16" s="2310">
        <v>0.99061057305879807</v>
      </c>
      <c r="D16" s="2311">
        <v>250</v>
      </c>
      <c r="E16" s="2312">
        <v>9.3894269412019386E-3</v>
      </c>
      <c r="F16" s="2309">
        <v>26700</v>
      </c>
    </row>
    <row r="17" spans="1:6" x14ac:dyDescent="0.25">
      <c r="A17" s="2302" t="s">
        <v>1100</v>
      </c>
      <c r="B17" s="2327">
        <v>585</v>
      </c>
      <c r="C17" s="2314">
        <v>0.96387520525451564</v>
      </c>
      <c r="D17" s="2315">
        <v>20</v>
      </c>
      <c r="E17" s="2316">
        <v>3.6124794745484398E-2</v>
      </c>
      <c r="F17" s="2327">
        <v>610</v>
      </c>
    </row>
    <row r="18" spans="1:6" x14ac:dyDescent="0.25">
      <c r="A18" s="2328" t="s">
        <v>1101</v>
      </c>
      <c r="B18" s="2329">
        <v>82130</v>
      </c>
      <c r="C18" s="2330">
        <v>0.97154483133399627</v>
      </c>
      <c r="D18" s="1087">
        <v>2405</v>
      </c>
      <c r="E18" s="2331">
        <v>2.8455168666003682E-2</v>
      </c>
      <c r="F18" s="2329">
        <v>84535</v>
      </c>
    </row>
    <row r="19" spans="1:6" x14ac:dyDescent="0.25">
      <c r="A19" s="2305" t="s">
        <v>1404</v>
      </c>
      <c r="B19" s="2332"/>
      <c r="C19" s="2333"/>
      <c r="D19" s="2334"/>
      <c r="E19" s="2335"/>
      <c r="F19" s="2332"/>
    </row>
    <row r="20" spans="1:6" x14ac:dyDescent="0.25">
      <c r="A20" s="2304" t="s">
        <v>1103</v>
      </c>
      <c r="B20" s="2309">
        <v>21385</v>
      </c>
      <c r="C20" s="2310">
        <v>0.94015010172662694</v>
      </c>
      <c r="D20" s="1078">
        <v>1360</v>
      </c>
      <c r="E20" s="2312">
        <v>5.9849898273372948E-2</v>
      </c>
      <c r="F20" s="2309">
        <v>22745</v>
      </c>
    </row>
    <row r="21" spans="1:6" x14ac:dyDescent="0.25">
      <c r="A21" s="2302" t="s">
        <v>1104</v>
      </c>
      <c r="B21" s="2327">
        <v>250</v>
      </c>
      <c r="C21" s="2314">
        <v>0.9038391755570071</v>
      </c>
      <c r="D21" s="2315">
        <v>25</v>
      </c>
      <c r="E21" s="2316">
        <v>9.6160824442992968E-2</v>
      </c>
      <c r="F21" s="2327">
        <v>275</v>
      </c>
    </row>
    <row r="22" spans="1:6" x14ac:dyDescent="0.25">
      <c r="A22" s="2304" t="s">
        <v>1105</v>
      </c>
      <c r="B22" s="2309">
        <v>20310</v>
      </c>
      <c r="C22" s="2310">
        <v>0.95935746940167421</v>
      </c>
      <c r="D22" s="2311">
        <v>860</v>
      </c>
      <c r="E22" s="2312">
        <v>4.0642530598325802E-2</v>
      </c>
      <c r="F22" s="2309">
        <v>21170</v>
      </c>
    </row>
    <row r="23" spans="1:6" x14ac:dyDescent="0.25">
      <c r="A23" s="2302" t="s">
        <v>154</v>
      </c>
      <c r="B23" s="2313">
        <v>8935</v>
      </c>
      <c r="C23" s="2314">
        <v>0.97960656090016662</v>
      </c>
      <c r="D23" s="2315">
        <v>185</v>
      </c>
      <c r="E23" s="2316">
        <v>2.0393439099833446E-2</v>
      </c>
      <c r="F23" s="2313">
        <v>9120</v>
      </c>
    </row>
    <row r="24" spans="1:6" x14ac:dyDescent="0.25">
      <c r="A24" s="2304" t="s">
        <v>1106</v>
      </c>
      <c r="B24" s="2309">
        <v>6395</v>
      </c>
      <c r="C24" s="2310">
        <v>0.94721756597507933</v>
      </c>
      <c r="D24" s="2311">
        <v>355</v>
      </c>
      <c r="E24" s="2312">
        <v>5.278243402492061E-2</v>
      </c>
      <c r="F24" s="2309">
        <v>6750</v>
      </c>
    </row>
    <row r="25" spans="1:6" x14ac:dyDescent="0.25">
      <c r="A25" s="2302" t="s">
        <v>1107</v>
      </c>
      <c r="B25" s="2313">
        <v>8175</v>
      </c>
      <c r="C25" s="2314">
        <v>0.89596720912727501</v>
      </c>
      <c r="D25" s="2315">
        <v>950</v>
      </c>
      <c r="E25" s="2316">
        <v>0.104032790872725</v>
      </c>
      <c r="F25" s="2313">
        <v>9125</v>
      </c>
    </row>
    <row r="26" spans="1:6" x14ac:dyDescent="0.25">
      <c r="A26" s="2304" t="s">
        <v>1108</v>
      </c>
      <c r="B26" s="2309">
        <v>5075</v>
      </c>
      <c r="C26" s="2310">
        <v>0.95879869528571815</v>
      </c>
      <c r="D26" s="2311">
        <v>220</v>
      </c>
      <c r="E26" s="2312">
        <v>4.120130471428194E-2</v>
      </c>
      <c r="F26" s="2309">
        <v>5290</v>
      </c>
    </row>
    <row r="27" spans="1:6" ht="30" x14ac:dyDescent="0.25">
      <c r="A27" s="2302" t="s">
        <v>1109</v>
      </c>
      <c r="B27" s="2313">
        <v>5150</v>
      </c>
      <c r="C27" s="2314">
        <v>0.9652705905293314</v>
      </c>
      <c r="D27" s="2315">
        <v>185</v>
      </c>
      <c r="E27" s="2316">
        <v>3.4729409470668521E-2</v>
      </c>
      <c r="F27" s="2313">
        <v>5335</v>
      </c>
    </row>
    <row r="28" spans="1:6" x14ac:dyDescent="0.25">
      <c r="A28" s="2304" t="s">
        <v>1110</v>
      </c>
      <c r="B28" s="2309">
        <v>16415</v>
      </c>
      <c r="C28" s="2310">
        <v>0.95424849898595465</v>
      </c>
      <c r="D28" s="2311">
        <v>785</v>
      </c>
      <c r="E28" s="2312">
        <v>4.5751501014045508E-2</v>
      </c>
      <c r="F28" s="2309">
        <v>17205</v>
      </c>
    </row>
    <row r="29" spans="1:6" x14ac:dyDescent="0.25">
      <c r="A29" s="2305" t="s">
        <v>1111</v>
      </c>
      <c r="B29" s="2332">
        <v>92090</v>
      </c>
      <c r="C29" s="2333">
        <v>0.94918068794403954</v>
      </c>
      <c r="D29" s="2334">
        <v>4930</v>
      </c>
      <c r="E29" s="2335">
        <v>5.0819312055960526E-2</v>
      </c>
      <c r="F29" s="2332">
        <v>97020</v>
      </c>
    </row>
    <row r="30" spans="1:6" x14ac:dyDescent="0.25">
      <c r="A30" s="2328" t="s">
        <v>1405</v>
      </c>
      <c r="B30" s="2329">
        <v>174220</v>
      </c>
      <c r="C30" s="2330">
        <v>0.95959395671882664</v>
      </c>
      <c r="D30" s="1087">
        <v>7335</v>
      </c>
      <c r="E30" s="2331">
        <v>4.0406043281173407E-2</v>
      </c>
      <c r="F30" s="2329">
        <v>181555</v>
      </c>
    </row>
    <row r="32" spans="1:6" x14ac:dyDescent="0.25">
      <c r="A32" s="98" t="s">
        <v>2349</v>
      </c>
    </row>
    <row r="33" spans="1:2" x14ac:dyDescent="0.25">
      <c r="A33" s="1064" t="s">
        <v>1000</v>
      </c>
    </row>
    <row r="34" spans="1:2" s="23" customFormat="1" x14ac:dyDescent="0.25">
      <c r="A34" s="1064" t="s">
        <v>1001</v>
      </c>
      <c r="B34" s="199"/>
    </row>
    <row r="35" spans="1:2" x14ac:dyDescent="0.25">
      <c r="A35"/>
    </row>
    <row r="36" spans="1:2" x14ac:dyDescent="0.25">
      <c r="A36" s="1065" t="s">
        <v>135</v>
      </c>
    </row>
  </sheetData>
  <mergeCells count="2">
    <mergeCell ref="B3:C3"/>
    <mergeCell ref="D3:E3"/>
  </mergeCells>
  <hyperlinks>
    <hyperlink ref="A34:B34" location="Index!A1" display="Back to index" xr:uid="{A48A2DB5-C790-459B-84BD-F32B72B4D8A0}"/>
    <hyperlink ref="A34" location="Index!A1" display="Back to index" xr:uid="{A687BA26-94E5-486F-BEFE-D6E056E5F97C}"/>
    <hyperlink ref="A36" location="Index!A1" display="Back to index" xr:uid="{8F7F2896-D1E6-4120-9640-F858766611CB}"/>
  </hyperlink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5060D-AF1B-449F-B45C-2B69FA93A4AB}">
  <dimension ref="A1:N54"/>
  <sheetViews>
    <sheetView showGridLines="0" zoomScaleNormal="100" workbookViewId="0">
      <selection activeCell="Q15" sqref="Q15"/>
    </sheetView>
  </sheetViews>
  <sheetFormatPr defaultColWidth="11.42578125" defaultRowHeight="15" x14ac:dyDescent="0.25"/>
  <cols>
    <col min="1" max="1" width="33.42578125" style="145" customWidth="1"/>
    <col min="2" max="2" width="11.42578125" style="2336" bestFit="1" customWidth="1"/>
    <col min="3" max="3" width="11.42578125" style="286"/>
    <col min="4" max="4" width="11.42578125" style="2336"/>
    <col min="5" max="5" width="11.42578125" style="286"/>
    <col min="6" max="6" width="12.42578125" style="2336" customWidth="1"/>
    <col min="7" max="7" width="13.85546875" style="286" customWidth="1"/>
    <col min="8" max="8" width="11.42578125" style="2336"/>
    <col min="9" max="9" width="11.42578125" style="286"/>
    <col min="10" max="10" width="11.42578125" style="2336"/>
    <col min="11" max="11" width="11.42578125" style="286"/>
    <col min="12" max="12" width="11.42578125" style="2336"/>
    <col min="13" max="13" width="11.42578125" style="286"/>
    <col min="14" max="14" width="11.42578125" style="2338" bestFit="1" customWidth="1"/>
    <col min="15" max="15" width="11.42578125" style="145"/>
    <col min="16" max="16" width="37" style="145" customWidth="1"/>
    <col min="17" max="16384" width="11.42578125" style="145"/>
  </cols>
  <sheetData>
    <row r="1" spans="1:14" x14ac:dyDescent="0.25">
      <c r="A1" s="1368" t="s">
        <v>1406</v>
      </c>
    </row>
    <row r="3" spans="1:14" s="3436" customFormat="1" ht="30" customHeight="1" x14ac:dyDescent="0.25">
      <c r="A3" s="2398"/>
      <c r="B3" s="3799" t="s">
        <v>1388</v>
      </c>
      <c r="C3" s="3800"/>
      <c r="D3" s="3799" t="s">
        <v>1389</v>
      </c>
      <c r="E3" s="3800"/>
      <c r="F3" s="3799" t="s">
        <v>1390</v>
      </c>
      <c r="G3" s="3800"/>
      <c r="H3" s="3799" t="s">
        <v>1391</v>
      </c>
      <c r="I3" s="3800"/>
      <c r="J3" s="3799" t="s">
        <v>1392</v>
      </c>
      <c r="K3" s="3800"/>
      <c r="L3" s="3799" t="s">
        <v>1042</v>
      </c>
      <c r="M3" s="3800"/>
      <c r="N3" s="3032" t="s">
        <v>165</v>
      </c>
    </row>
    <row r="4" spans="1:14" x14ac:dyDescent="0.25">
      <c r="A4" s="1236"/>
      <c r="B4" s="2368" t="s">
        <v>151</v>
      </c>
      <c r="C4" s="2368" t="s">
        <v>150</v>
      </c>
      <c r="D4" s="2368" t="s">
        <v>151</v>
      </c>
      <c r="E4" s="2368" t="s">
        <v>150</v>
      </c>
      <c r="F4" s="2368" t="s">
        <v>151</v>
      </c>
      <c r="G4" s="2368" t="s">
        <v>150</v>
      </c>
      <c r="H4" s="2368" t="s">
        <v>151</v>
      </c>
      <c r="I4" s="2368" t="s">
        <v>150</v>
      </c>
      <c r="J4" s="2368" t="s">
        <v>151</v>
      </c>
      <c r="K4" s="2368" t="s">
        <v>150</v>
      </c>
      <c r="L4" s="2368" t="s">
        <v>151</v>
      </c>
      <c r="M4" s="2368" t="s">
        <v>150</v>
      </c>
      <c r="N4" s="2368" t="s">
        <v>151</v>
      </c>
    </row>
    <row r="5" spans="1:14" x14ac:dyDescent="0.25">
      <c r="A5" s="2340" t="s">
        <v>1069</v>
      </c>
      <c r="B5" s="2341"/>
      <c r="C5" s="2341"/>
      <c r="D5" s="2341"/>
      <c r="E5" s="2341"/>
      <c r="F5" s="2341"/>
      <c r="G5" s="2341"/>
      <c r="H5" s="2341"/>
      <c r="I5" s="2341"/>
      <c r="J5" s="2341"/>
      <c r="K5" s="2341"/>
      <c r="L5" s="2341"/>
      <c r="M5" s="2341"/>
      <c r="N5" s="2341"/>
    </row>
    <row r="6" spans="1:14" x14ac:dyDescent="0.25">
      <c r="A6" s="1057" t="s">
        <v>1070</v>
      </c>
      <c r="B6" s="1078">
        <v>1170</v>
      </c>
      <c r="C6" s="2310">
        <v>0.58676502256075891</v>
      </c>
      <c r="D6" s="2311">
        <v>220</v>
      </c>
      <c r="E6" s="2310">
        <v>0.10992422990439847</v>
      </c>
      <c r="F6" s="2311">
        <v>260</v>
      </c>
      <c r="G6" s="2310">
        <v>0.13120295668634788</v>
      </c>
      <c r="H6" s="2311">
        <v>115</v>
      </c>
      <c r="I6" s="2310">
        <v>5.809207594036548E-2</v>
      </c>
      <c r="J6" s="2311">
        <v>95</v>
      </c>
      <c r="K6" s="2310">
        <v>4.8076200778233505E-2</v>
      </c>
      <c r="L6" s="2311">
        <v>130</v>
      </c>
      <c r="M6" s="2310">
        <v>6.5939514129895876E-2</v>
      </c>
      <c r="N6" s="1078">
        <v>1995</v>
      </c>
    </row>
    <row r="7" spans="1:14" x14ac:dyDescent="0.25">
      <c r="A7" s="2339" t="s">
        <v>1071</v>
      </c>
      <c r="B7" s="2342">
        <v>2600</v>
      </c>
      <c r="C7" s="2314">
        <v>0.69338767753283748</v>
      </c>
      <c r="D7" s="2315">
        <v>290</v>
      </c>
      <c r="E7" s="2314">
        <v>7.735774017814008E-2</v>
      </c>
      <c r="F7" s="2315">
        <v>315</v>
      </c>
      <c r="G7" s="2314">
        <v>8.4607192332022782E-2</v>
      </c>
      <c r="H7" s="2315">
        <v>170</v>
      </c>
      <c r="I7" s="2314">
        <v>4.5330429281807777E-2</v>
      </c>
      <c r="J7" s="2315">
        <v>210</v>
      </c>
      <c r="K7" s="2314">
        <v>5.5622729541517528E-2</v>
      </c>
      <c r="L7" s="2315">
        <v>165</v>
      </c>
      <c r="M7" s="2314">
        <v>4.3694231133674453E-2</v>
      </c>
      <c r="N7" s="2342">
        <v>3745</v>
      </c>
    </row>
    <row r="8" spans="1:14" x14ac:dyDescent="0.25">
      <c r="A8" s="1057" t="s">
        <v>1072</v>
      </c>
      <c r="B8" s="1078">
        <v>11195</v>
      </c>
      <c r="C8" s="2310">
        <v>0.40760968690943522</v>
      </c>
      <c r="D8" s="1078">
        <v>3940</v>
      </c>
      <c r="E8" s="2310">
        <v>0.14352104836064411</v>
      </c>
      <c r="F8" s="1078">
        <v>7470</v>
      </c>
      <c r="G8" s="2310">
        <v>0.2719980879854349</v>
      </c>
      <c r="H8" s="1078">
        <v>2240</v>
      </c>
      <c r="I8" s="2310">
        <v>8.1561692140171199E-2</v>
      </c>
      <c r="J8" s="1078">
        <v>1350</v>
      </c>
      <c r="K8" s="2310">
        <v>4.921289583197571E-2</v>
      </c>
      <c r="L8" s="1078">
        <v>1265</v>
      </c>
      <c r="M8" s="2310">
        <v>4.6096588772338846E-2</v>
      </c>
      <c r="N8" s="1078">
        <v>27470</v>
      </c>
    </row>
    <row r="9" spans="1:14" x14ac:dyDescent="0.25">
      <c r="A9" s="2339" t="s">
        <v>1073</v>
      </c>
      <c r="B9" s="2342">
        <v>6325</v>
      </c>
      <c r="C9" s="2314">
        <v>0.65097888699324358</v>
      </c>
      <c r="D9" s="2315">
        <v>865</v>
      </c>
      <c r="E9" s="2314">
        <v>8.9066059694304894E-2</v>
      </c>
      <c r="F9" s="2315">
        <v>1030</v>
      </c>
      <c r="G9" s="2314">
        <v>0.106065127420978</v>
      </c>
      <c r="H9" s="2315">
        <v>275</v>
      </c>
      <c r="I9" s="2314">
        <v>2.8419930480810193E-2</v>
      </c>
      <c r="J9" s="2315">
        <v>920</v>
      </c>
      <c r="K9" s="2314">
        <v>9.472555560814884E-2</v>
      </c>
      <c r="L9" s="2315">
        <v>300</v>
      </c>
      <c r="M9" s="2314">
        <v>3.074443980251446E-2</v>
      </c>
      <c r="N9" s="2342">
        <v>9720</v>
      </c>
    </row>
    <row r="10" spans="1:14" x14ac:dyDescent="0.25">
      <c r="A10" s="2343" t="s">
        <v>1074</v>
      </c>
      <c r="B10" s="1078">
        <v>7720</v>
      </c>
      <c r="C10" s="2310">
        <v>0.62177403506963347</v>
      </c>
      <c r="D10" s="2311">
        <v>925</v>
      </c>
      <c r="E10" s="2310">
        <v>7.4330484422265961E-2</v>
      </c>
      <c r="F10" s="1078">
        <v>1935</v>
      </c>
      <c r="G10" s="2310">
        <v>0.15596096787807132</v>
      </c>
      <c r="H10" s="2311">
        <v>385</v>
      </c>
      <c r="I10" s="2310">
        <v>3.1195737264465496E-2</v>
      </c>
      <c r="J10" s="2311">
        <v>895</v>
      </c>
      <c r="K10" s="2310">
        <v>7.19707098008769E-2</v>
      </c>
      <c r="L10" s="2311">
        <v>555</v>
      </c>
      <c r="M10" s="2310">
        <v>4.4768065564686821E-2</v>
      </c>
      <c r="N10" s="1078">
        <v>12415</v>
      </c>
    </row>
    <row r="11" spans="1:14" x14ac:dyDescent="0.25">
      <c r="A11" s="2344" t="s">
        <v>1075</v>
      </c>
      <c r="B11" s="2345">
        <v>7165</v>
      </c>
      <c r="C11" s="2346">
        <v>0.63026284997870796</v>
      </c>
      <c r="D11" s="2347">
        <v>755</v>
      </c>
      <c r="E11" s="2346">
        <v>6.6370544758163841E-2</v>
      </c>
      <c r="F11" s="2345">
        <v>1770</v>
      </c>
      <c r="G11" s="2346">
        <v>0.15584493275977665</v>
      </c>
      <c r="H11" s="2347">
        <v>355</v>
      </c>
      <c r="I11" s="2346">
        <v>3.1055851442595317E-2</v>
      </c>
      <c r="J11" s="2347">
        <v>810</v>
      </c>
      <c r="K11" s="2346">
        <v>7.1329663043252375E-2</v>
      </c>
      <c r="L11" s="2347">
        <v>515</v>
      </c>
      <c r="M11" s="2346">
        <v>4.5136158024541913E-2</v>
      </c>
      <c r="N11" s="2345">
        <v>11365</v>
      </c>
    </row>
    <row r="12" spans="1:14" x14ac:dyDescent="0.25">
      <c r="A12" s="2348" t="s">
        <v>1076</v>
      </c>
      <c r="B12" s="2349">
        <v>0</v>
      </c>
      <c r="C12" s="2350">
        <v>0.93599999999999994</v>
      </c>
      <c r="D12" s="2349">
        <v>0</v>
      </c>
      <c r="E12" s="2350">
        <v>1.06E-2</v>
      </c>
      <c r="F12" s="2349">
        <v>0</v>
      </c>
      <c r="G12" s="2350">
        <v>3.2400000000000005E-2</v>
      </c>
      <c r="H12" s="2349">
        <v>0</v>
      </c>
      <c r="I12" s="2350">
        <v>1.4800000000000001E-2</v>
      </c>
      <c r="J12" s="2349">
        <v>0</v>
      </c>
      <c r="K12" s="2350">
        <v>1.6000000000000001E-3</v>
      </c>
      <c r="L12" s="2349">
        <v>0</v>
      </c>
      <c r="M12" s="2350">
        <v>4.5999999999999999E-3</v>
      </c>
      <c r="N12" s="2349">
        <v>0</v>
      </c>
    </row>
    <row r="13" spans="1:14" x14ac:dyDescent="0.25">
      <c r="A13" s="2351" t="s">
        <v>1077</v>
      </c>
      <c r="B13" s="2347">
        <v>550</v>
      </c>
      <c r="C13" s="2346">
        <v>0.62202872328395342</v>
      </c>
      <c r="D13" s="2347">
        <v>45</v>
      </c>
      <c r="E13" s="2346">
        <v>5.1159108899694682E-2</v>
      </c>
      <c r="F13" s="2347">
        <v>155</v>
      </c>
      <c r="G13" s="2346">
        <v>0.17279203890082553</v>
      </c>
      <c r="H13" s="2347">
        <v>25</v>
      </c>
      <c r="I13" s="2346">
        <v>2.6009272871197558E-2</v>
      </c>
      <c r="J13" s="2347">
        <v>60</v>
      </c>
      <c r="K13" s="2346">
        <v>6.5588601153454718E-2</v>
      </c>
      <c r="L13" s="2347">
        <v>55</v>
      </c>
      <c r="M13" s="2346">
        <v>6.2422254890874142E-2</v>
      </c>
      <c r="N13" s="2347">
        <v>885</v>
      </c>
    </row>
    <row r="14" spans="1:14" x14ac:dyDescent="0.25">
      <c r="A14" s="2348" t="s">
        <v>1078</v>
      </c>
      <c r="B14" s="2352">
        <v>1200</v>
      </c>
      <c r="C14" s="2350">
        <v>0.6827783582428566</v>
      </c>
      <c r="D14" s="2349">
        <v>70</v>
      </c>
      <c r="E14" s="2350">
        <v>4.0510153091355111E-2</v>
      </c>
      <c r="F14" s="2349">
        <v>245</v>
      </c>
      <c r="G14" s="2350">
        <v>0.13894630445645756</v>
      </c>
      <c r="H14" s="2349">
        <v>70</v>
      </c>
      <c r="I14" s="2350">
        <v>3.9374460546040976E-2</v>
      </c>
      <c r="J14" s="2349">
        <v>90</v>
      </c>
      <c r="K14" s="2350">
        <v>5.1549084631808476E-2</v>
      </c>
      <c r="L14" s="2349">
        <v>80</v>
      </c>
      <c r="M14" s="2350">
        <v>4.6841639031481398E-2</v>
      </c>
      <c r="N14" s="2352">
        <v>1760</v>
      </c>
    </row>
    <row r="15" spans="1:14" x14ac:dyDescent="0.25">
      <c r="A15" s="2351" t="s">
        <v>1079</v>
      </c>
      <c r="B15" s="2345">
        <v>2415</v>
      </c>
      <c r="C15" s="2346">
        <v>0.64192638777045141</v>
      </c>
      <c r="D15" s="2347">
        <v>255</v>
      </c>
      <c r="E15" s="2346">
        <v>6.7637780417733051E-2</v>
      </c>
      <c r="F15" s="2347">
        <v>550</v>
      </c>
      <c r="G15" s="2346">
        <v>0.14650422968674007</v>
      </c>
      <c r="H15" s="2347">
        <v>120</v>
      </c>
      <c r="I15" s="2346">
        <v>3.2070141308478774E-2</v>
      </c>
      <c r="J15" s="2347">
        <v>260</v>
      </c>
      <c r="K15" s="2346">
        <v>6.8578596695449273E-2</v>
      </c>
      <c r="L15" s="2347">
        <v>165</v>
      </c>
      <c r="M15" s="2346">
        <v>4.3282864121147374E-2</v>
      </c>
      <c r="N15" s="2345">
        <v>3765</v>
      </c>
    </row>
    <row r="16" spans="1:14" x14ac:dyDescent="0.25">
      <c r="A16" s="2348" t="s">
        <v>1080</v>
      </c>
      <c r="B16" s="2349">
        <v>635</v>
      </c>
      <c r="C16" s="2350">
        <v>0.58377442903038723</v>
      </c>
      <c r="D16" s="2349">
        <v>105</v>
      </c>
      <c r="E16" s="2350">
        <v>9.7117765647006846E-2</v>
      </c>
      <c r="F16" s="2349">
        <v>170</v>
      </c>
      <c r="G16" s="2350">
        <v>0.15832497169316312</v>
      </c>
      <c r="H16" s="2349">
        <v>25</v>
      </c>
      <c r="I16" s="2350">
        <v>2.0712319687750273E-2</v>
      </c>
      <c r="J16" s="2349">
        <v>105</v>
      </c>
      <c r="K16" s="2350">
        <v>9.5580451252404927E-2</v>
      </c>
      <c r="L16" s="2349">
        <v>50</v>
      </c>
      <c r="M16" s="2350">
        <v>4.4490062689287589E-2</v>
      </c>
      <c r="N16" s="2352">
        <v>1085</v>
      </c>
    </row>
    <row r="17" spans="1:14" x14ac:dyDescent="0.25">
      <c r="A17" s="2351" t="s">
        <v>1081</v>
      </c>
      <c r="B17" s="2347">
        <v>30</v>
      </c>
      <c r="C17" s="2346">
        <v>0.78001101321585897</v>
      </c>
      <c r="D17" s="2347">
        <v>5</v>
      </c>
      <c r="E17" s="2346">
        <v>0.10985682819383261</v>
      </c>
      <c r="F17" s="2347">
        <v>5</v>
      </c>
      <c r="G17" s="2346">
        <v>0.11013215859030837</v>
      </c>
      <c r="H17" s="2347">
        <v>0</v>
      </c>
      <c r="I17" s="2346">
        <v>0</v>
      </c>
      <c r="J17" s="2347">
        <v>0</v>
      </c>
      <c r="K17" s="2346">
        <v>0</v>
      </c>
      <c r="L17" s="2347">
        <v>0</v>
      </c>
      <c r="M17" s="2346">
        <v>0</v>
      </c>
      <c r="N17" s="2347">
        <v>35</v>
      </c>
    </row>
    <row r="18" spans="1:14" x14ac:dyDescent="0.25">
      <c r="A18" s="2348" t="s">
        <v>1082</v>
      </c>
      <c r="B18" s="2352">
        <v>1370</v>
      </c>
      <c r="C18" s="2350">
        <v>0.65858506138202189</v>
      </c>
      <c r="D18" s="2349">
        <v>150</v>
      </c>
      <c r="E18" s="2350">
        <v>7.3244560797316616E-2</v>
      </c>
      <c r="F18" s="2349">
        <v>280</v>
      </c>
      <c r="G18" s="2350">
        <v>0.13550243747503574</v>
      </c>
      <c r="H18" s="2349">
        <v>60</v>
      </c>
      <c r="I18" s="2350">
        <v>2.9596192437811905E-2</v>
      </c>
      <c r="J18" s="2349">
        <v>155</v>
      </c>
      <c r="K18" s="2350">
        <v>7.4750838558785754E-2</v>
      </c>
      <c r="L18" s="2349">
        <v>60</v>
      </c>
      <c r="M18" s="2350">
        <v>2.8320909349028141E-2</v>
      </c>
      <c r="N18" s="2352">
        <v>2080</v>
      </c>
    </row>
    <row r="19" spans="1:14" x14ac:dyDescent="0.25">
      <c r="A19" s="2351" t="s">
        <v>1083</v>
      </c>
      <c r="B19" s="2347">
        <v>245</v>
      </c>
      <c r="C19" s="2346">
        <v>0.60368098159509198</v>
      </c>
      <c r="D19" s="2347">
        <v>45</v>
      </c>
      <c r="E19" s="2346">
        <v>0.11533742331288344</v>
      </c>
      <c r="F19" s="2347">
        <v>50</v>
      </c>
      <c r="G19" s="2346">
        <v>0.1165644171779141</v>
      </c>
      <c r="H19" s="2347">
        <v>15</v>
      </c>
      <c r="I19" s="2346">
        <v>3.1901840490797549E-2</v>
      </c>
      <c r="J19" s="2347">
        <v>25</v>
      </c>
      <c r="K19" s="2346">
        <v>6.1349693251533742E-2</v>
      </c>
      <c r="L19" s="2347">
        <v>30</v>
      </c>
      <c r="M19" s="2346">
        <v>7.1165644171779147E-2</v>
      </c>
      <c r="N19" s="2347">
        <v>410</v>
      </c>
    </row>
    <row r="20" spans="1:14" x14ac:dyDescent="0.25">
      <c r="A20" s="2348" t="s">
        <v>1084</v>
      </c>
      <c r="B20" s="2349">
        <v>710</v>
      </c>
      <c r="C20" s="2350">
        <v>0.53064435171519975</v>
      </c>
      <c r="D20" s="2349">
        <v>75</v>
      </c>
      <c r="E20" s="2350">
        <v>5.5190548609186194E-2</v>
      </c>
      <c r="F20" s="2349">
        <v>315</v>
      </c>
      <c r="G20" s="2350">
        <v>0.23724369395353717</v>
      </c>
      <c r="H20" s="2349">
        <v>40</v>
      </c>
      <c r="I20" s="2350">
        <v>3.1464680895694583E-2</v>
      </c>
      <c r="J20" s="2349">
        <v>120</v>
      </c>
      <c r="K20" s="2350">
        <v>8.9022572162747324E-2</v>
      </c>
      <c r="L20" s="2349">
        <v>75</v>
      </c>
      <c r="M20" s="2350">
        <v>5.6434152738550986E-2</v>
      </c>
      <c r="N20" s="2352">
        <v>1335</v>
      </c>
    </row>
    <row r="21" spans="1:14" x14ac:dyDescent="0.25">
      <c r="A21" s="2351" t="s">
        <v>1085</v>
      </c>
      <c r="B21" s="2347">
        <v>10</v>
      </c>
      <c r="C21" s="2346" t="s">
        <v>1089</v>
      </c>
      <c r="D21" s="2347">
        <v>0</v>
      </c>
      <c r="E21" s="2346" t="s">
        <v>1089</v>
      </c>
      <c r="F21" s="2347">
        <v>0</v>
      </c>
      <c r="G21" s="2346" t="s">
        <v>1089</v>
      </c>
      <c r="H21" s="2347">
        <v>0</v>
      </c>
      <c r="I21" s="2346" t="s">
        <v>1089</v>
      </c>
      <c r="J21" s="2347">
        <v>0</v>
      </c>
      <c r="K21" s="2346" t="s">
        <v>1089</v>
      </c>
      <c r="L21" s="2347">
        <v>0</v>
      </c>
      <c r="M21" s="2346" t="s">
        <v>1089</v>
      </c>
      <c r="N21" s="2347">
        <v>15</v>
      </c>
    </row>
    <row r="22" spans="1:14" x14ac:dyDescent="0.25">
      <c r="A22" s="2353" t="s">
        <v>1086</v>
      </c>
      <c r="B22" s="2349">
        <v>555</v>
      </c>
      <c r="C22" s="2350">
        <v>0.52983325488327782</v>
      </c>
      <c r="D22" s="2349">
        <v>170</v>
      </c>
      <c r="E22" s="2350">
        <v>0.16054311576941402</v>
      </c>
      <c r="F22" s="2349">
        <v>165</v>
      </c>
      <c r="G22" s="2350">
        <v>0.15721772282039065</v>
      </c>
      <c r="H22" s="2349">
        <v>35</v>
      </c>
      <c r="I22" s="2350">
        <v>3.2710814673654116E-2</v>
      </c>
      <c r="J22" s="2349">
        <v>85</v>
      </c>
      <c r="K22" s="2350">
        <v>7.8913768480228672E-2</v>
      </c>
      <c r="L22" s="2349">
        <v>45</v>
      </c>
      <c r="M22" s="2350">
        <v>4.0781324535493088E-2</v>
      </c>
      <c r="N22" s="2352">
        <v>1050</v>
      </c>
    </row>
    <row r="23" spans="1:14" x14ac:dyDescent="0.25">
      <c r="A23" s="2351" t="s">
        <v>1087</v>
      </c>
      <c r="B23" s="2347">
        <v>15</v>
      </c>
      <c r="C23" s="2346" t="s">
        <v>1089</v>
      </c>
      <c r="D23" s="2347">
        <v>0</v>
      </c>
      <c r="E23" s="2346" t="s">
        <v>1089</v>
      </c>
      <c r="F23" s="2347">
        <v>0</v>
      </c>
      <c r="G23" s="2346" t="s">
        <v>1089</v>
      </c>
      <c r="H23" s="2347">
        <v>0</v>
      </c>
      <c r="I23" s="2346" t="s">
        <v>1089</v>
      </c>
      <c r="J23" s="2347">
        <v>0</v>
      </c>
      <c r="K23" s="2346" t="s">
        <v>1089</v>
      </c>
      <c r="L23" s="2347">
        <v>5</v>
      </c>
      <c r="M23" s="2346" t="s">
        <v>1089</v>
      </c>
      <c r="N23" s="2347">
        <v>20</v>
      </c>
    </row>
    <row r="24" spans="1:14" x14ac:dyDescent="0.25">
      <c r="A24" s="2348" t="s">
        <v>1088</v>
      </c>
      <c r="B24" s="2349">
        <v>10</v>
      </c>
      <c r="C24" s="2350" t="s">
        <v>1089</v>
      </c>
      <c r="D24" s="2349">
        <v>0</v>
      </c>
      <c r="E24" s="2350" t="s">
        <v>1089</v>
      </c>
      <c r="F24" s="2349">
        <v>5</v>
      </c>
      <c r="G24" s="2350" t="s">
        <v>1089</v>
      </c>
      <c r="H24" s="2349">
        <v>0</v>
      </c>
      <c r="I24" s="2350" t="s">
        <v>1089</v>
      </c>
      <c r="J24" s="2349">
        <v>0</v>
      </c>
      <c r="K24" s="2350" t="s">
        <v>1089</v>
      </c>
      <c r="L24" s="2349">
        <v>0</v>
      </c>
      <c r="M24" s="2350" t="s">
        <v>1089</v>
      </c>
      <c r="N24" s="2349">
        <v>15</v>
      </c>
    </row>
    <row r="25" spans="1:14" x14ac:dyDescent="0.25">
      <c r="A25" s="2351" t="s">
        <v>1090</v>
      </c>
      <c r="B25" s="2347">
        <v>0</v>
      </c>
      <c r="C25" s="2346" t="s">
        <v>1089</v>
      </c>
      <c r="D25" s="2347">
        <v>5</v>
      </c>
      <c r="E25" s="2346" t="s">
        <v>1089</v>
      </c>
      <c r="F25" s="2347">
        <v>0</v>
      </c>
      <c r="G25" s="2346" t="s">
        <v>1089</v>
      </c>
      <c r="H25" s="2347">
        <v>0</v>
      </c>
      <c r="I25" s="2346" t="s">
        <v>1089</v>
      </c>
      <c r="J25" s="2347">
        <v>0</v>
      </c>
      <c r="K25" s="2346" t="s">
        <v>1089</v>
      </c>
      <c r="L25" s="2347">
        <v>5</v>
      </c>
      <c r="M25" s="2346" t="s">
        <v>1089</v>
      </c>
      <c r="N25" s="2347">
        <v>15</v>
      </c>
    </row>
    <row r="26" spans="1:14" x14ac:dyDescent="0.25">
      <c r="A26" s="2348" t="s">
        <v>1091</v>
      </c>
      <c r="B26" s="2349">
        <v>70</v>
      </c>
      <c r="C26" s="2350">
        <v>0.63651167903021522</v>
      </c>
      <c r="D26" s="2349">
        <v>15</v>
      </c>
      <c r="E26" s="2350">
        <v>0.15198118328206983</v>
      </c>
      <c r="F26" s="2349">
        <v>10</v>
      </c>
      <c r="G26" s="2350">
        <v>8.2775466799348649E-2</v>
      </c>
      <c r="H26" s="2349">
        <v>5</v>
      </c>
      <c r="I26" s="2350">
        <v>3.537181110910078E-2</v>
      </c>
      <c r="J26" s="2349">
        <v>5</v>
      </c>
      <c r="K26" s="2350">
        <v>3.175321168807671E-2</v>
      </c>
      <c r="L26" s="2349">
        <v>5</v>
      </c>
      <c r="M26" s="2350">
        <v>6.160665912791749E-2</v>
      </c>
      <c r="N26" s="2349">
        <v>110</v>
      </c>
    </row>
    <row r="27" spans="1:14" x14ac:dyDescent="0.25">
      <c r="A27" s="2351" t="s">
        <v>1092</v>
      </c>
      <c r="B27" s="2347">
        <v>90</v>
      </c>
      <c r="C27" s="2346">
        <v>0.43747526711515633</v>
      </c>
      <c r="D27" s="2347">
        <v>10</v>
      </c>
      <c r="E27" s="2346">
        <v>5.9358923624851602E-2</v>
      </c>
      <c r="F27" s="2347">
        <v>70</v>
      </c>
      <c r="G27" s="2346">
        <v>0.35402651365255239</v>
      </c>
      <c r="H27" s="2347">
        <v>5</v>
      </c>
      <c r="I27" s="2346">
        <v>3.2152750296794617E-2</v>
      </c>
      <c r="J27" s="2347">
        <v>10</v>
      </c>
      <c r="K27" s="2346">
        <v>5.3571428571428575E-2</v>
      </c>
      <c r="L27" s="2347">
        <v>15</v>
      </c>
      <c r="M27" s="2346">
        <v>6.3415116739216459E-2</v>
      </c>
      <c r="N27" s="2347">
        <v>200</v>
      </c>
    </row>
    <row r="28" spans="1:14" x14ac:dyDescent="0.25">
      <c r="A28" s="2348" t="s">
        <v>1093</v>
      </c>
      <c r="B28" s="2349">
        <v>45</v>
      </c>
      <c r="C28" s="2350">
        <v>0.60325732899022799</v>
      </c>
      <c r="D28" s="2349">
        <v>5</v>
      </c>
      <c r="E28" s="2350">
        <v>7.1661237785016291E-2</v>
      </c>
      <c r="F28" s="2349">
        <v>15</v>
      </c>
      <c r="G28" s="2350">
        <v>0.20586319218241042</v>
      </c>
      <c r="H28" s="2349">
        <v>0</v>
      </c>
      <c r="I28" s="2350">
        <v>1.3029315960912053E-2</v>
      </c>
      <c r="J28" s="2349">
        <v>5</v>
      </c>
      <c r="K28" s="2350">
        <v>5.4071661237785021E-2</v>
      </c>
      <c r="L28" s="2349">
        <v>5</v>
      </c>
      <c r="M28" s="2350">
        <v>5.2117263843648211E-2</v>
      </c>
      <c r="N28" s="2349">
        <v>75</v>
      </c>
    </row>
    <row r="29" spans="1:14" x14ac:dyDescent="0.25">
      <c r="A29" s="2351" t="s">
        <v>1094</v>
      </c>
      <c r="B29" s="2347">
        <v>10</v>
      </c>
      <c r="C29" s="2346">
        <v>0.37006306007301693</v>
      </c>
      <c r="D29" s="2347">
        <v>5</v>
      </c>
      <c r="E29" s="2346">
        <v>0.13275804845668768</v>
      </c>
      <c r="F29" s="2347">
        <v>15</v>
      </c>
      <c r="G29" s="2346">
        <v>0.4639893793561235</v>
      </c>
      <c r="H29" s="2347">
        <v>0</v>
      </c>
      <c r="I29" s="2346">
        <v>0</v>
      </c>
      <c r="J29" s="2347">
        <v>0</v>
      </c>
      <c r="K29" s="2346">
        <v>0</v>
      </c>
      <c r="L29" s="2347">
        <v>0</v>
      </c>
      <c r="M29" s="2346">
        <v>3.3189512114171919E-2</v>
      </c>
      <c r="N29" s="2347">
        <v>30</v>
      </c>
    </row>
    <row r="30" spans="1:14" x14ac:dyDescent="0.25">
      <c r="A30" s="2348" t="s">
        <v>1095</v>
      </c>
      <c r="B30" s="2349">
        <v>315</v>
      </c>
      <c r="C30" s="2350">
        <v>0.54098501512235364</v>
      </c>
      <c r="D30" s="2349">
        <v>125</v>
      </c>
      <c r="E30" s="2350">
        <v>0.21341421501237284</v>
      </c>
      <c r="F30" s="2349">
        <v>50</v>
      </c>
      <c r="G30" s="2350">
        <v>8.3344789661809193E-2</v>
      </c>
      <c r="H30" s="2349">
        <v>20</v>
      </c>
      <c r="I30" s="2350">
        <v>3.5949958757217494E-2</v>
      </c>
      <c r="J30" s="2349">
        <v>60</v>
      </c>
      <c r="K30" s="2350">
        <v>0.10539249381358262</v>
      </c>
      <c r="L30" s="2349">
        <v>10</v>
      </c>
      <c r="M30" s="2350">
        <v>2.0913527632664287E-2</v>
      </c>
      <c r="N30" s="2349">
        <v>580</v>
      </c>
    </row>
    <row r="31" spans="1:14" x14ac:dyDescent="0.25">
      <c r="A31" s="2339" t="s">
        <v>1096</v>
      </c>
      <c r="B31" s="2342">
        <v>2510</v>
      </c>
      <c r="C31" s="2314">
        <v>0.49458369854464318</v>
      </c>
      <c r="D31" s="2315">
        <v>390</v>
      </c>
      <c r="E31" s="2314">
        <v>7.6545990004466338E-2</v>
      </c>
      <c r="F31" s="2342">
        <v>1300</v>
      </c>
      <c r="G31" s="2314">
        <v>0.25593318432383239</v>
      </c>
      <c r="H31" s="2315">
        <v>250</v>
      </c>
      <c r="I31" s="2314">
        <v>4.9620755373659231E-2</v>
      </c>
      <c r="J31" s="2315">
        <v>390</v>
      </c>
      <c r="K31" s="2314">
        <v>7.6568666792210624E-2</v>
      </c>
      <c r="L31" s="2315">
        <v>235</v>
      </c>
      <c r="M31" s="2314">
        <v>4.6747704961188179E-2</v>
      </c>
      <c r="N31" s="2342">
        <v>5070</v>
      </c>
    </row>
    <row r="32" spans="1:14" x14ac:dyDescent="0.25">
      <c r="A32" s="1057" t="s">
        <v>1097</v>
      </c>
      <c r="B32" s="1078">
        <v>6345</v>
      </c>
      <c r="C32" s="2310">
        <v>0.93599105108437719</v>
      </c>
      <c r="D32" s="2311">
        <v>70</v>
      </c>
      <c r="E32" s="2310">
        <v>1.0625361557441886E-2</v>
      </c>
      <c r="F32" s="2311">
        <v>220</v>
      </c>
      <c r="G32" s="2310">
        <v>3.2428013175448335E-2</v>
      </c>
      <c r="H32" s="2311">
        <v>100</v>
      </c>
      <c r="I32" s="2310">
        <v>1.4757446607558174E-2</v>
      </c>
      <c r="J32" s="2311">
        <v>10</v>
      </c>
      <c r="K32" s="2310">
        <v>1.6233191268313991E-3</v>
      </c>
      <c r="L32" s="2311">
        <v>30</v>
      </c>
      <c r="M32" s="2310">
        <v>4.5748084483430342E-3</v>
      </c>
      <c r="N32" s="1078">
        <v>6775</v>
      </c>
    </row>
    <row r="33" spans="1:14" x14ac:dyDescent="0.25">
      <c r="A33" s="2339" t="s">
        <v>1098</v>
      </c>
      <c r="B33" s="2342">
        <v>5125</v>
      </c>
      <c r="C33" s="2314">
        <v>0.42604845681078529</v>
      </c>
      <c r="D33" s="2342">
        <v>1105</v>
      </c>
      <c r="E33" s="2314">
        <v>9.1706109014310686E-2</v>
      </c>
      <c r="F33" s="2342">
        <v>3830</v>
      </c>
      <c r="G33" s="2314">
        <v>0.31847407075381284</v>
      </c>
      <c r="H33" s="2315">
        <v>570</v>
      </c>
      <c r="I33" s="2314">
        <v>4.7458884393138098E-2</v>
      </c>
      <c r="J33" s="2315">
        <v>770</v>
      </c>
      <c r="K33" s="2314">
        <v>6.3890574044682985E-2</v>
      </c>
      <c r="L33" s="2315">
        <v>630</v>
      </c>
      <c r="M33" s="2314">
        <v>5.2421905066430713E-2</v>
      </c>
      <c r="N33" s="2342">
        <v>12025</v>
      </c>
    </row>
    <row r="34" spans="1:14" x14ac:dyDescent="0.25">
      <c r="A34" s="1057" t="s">
        <v>1099</v>
      </c>
      <c r="B34" s="1078">
        <v>22945</v>
      </c>
      <c r="C34" s="2310">
        <v>0.78285532560167825</v>
      </c>
      <c r="D34" s="1078">
        <v>2115</v>
      </c>
      <c r="E34" s="2310">
        <v>7.221606504526662E-2</v>
      </c>
      <c r="F34" s="1078">
        <v>2025</v>
      </c>
      <c r="G34" s="2310">
        <v>6.9105136222990499E-2</v>
      </c>
      <c r="H34" s="2311">
        <v>1005</v>
      </c>
      <c r="I34" s="2310">
        <v>3.4314735777489939E-2</v>
      </c>
      <c r="J34" s="2311">
        <v>650</v>
      </c>
      <c r="K34" s="2310">
        <v>2.2177779840280406E-2</v>
      </c>
      <c r="L34" s="2311">
        <v>565</v>
      </c>
      <c r="M34" s="2310">
        <v>1.9330957512294258E-2</v>
      </c>
      <c r="N34" s="1078">
        <v>29305</v>
      </c>
    </row>
    <row r="35" spans="1:14" x14ac:dyDescent="0.25">
      <c r="A35" s="2339" t="s">
        <v>1100</v>
      </c>
      <c r="B35" s="2315">
        <v>590</v>
      </c>
      <c r="C35" s="2314">
        <v>0.93059936908517349</v>
      </c>
      <c r="D35" s="2315">
        <v>10</v>
      </c>
      <c r="E35" s="2314">
        <v>1.2618296529968454E-2</v>
      </c>
      <c r="F35" s="2315">
        <v>10</v>
      </c>
      <c r="G35" s="2314">
        <v>1.8927444794952682E-2</v>
      </c>
      <c r="H35" s="2315">
        <v>5</v>
      </c>
      <c r="I35" s="2314">
        <v>4.7318611987381704E-3</v>
      </c>
      <c r="J35" s="2315">
        <v>10</v>
      </c>
      <c r="K35" s="2314">
        <v>1.4195583596214511E-2</v>
      </c>
      <c r="L35" s="2315">
        <v>10</v>
      </c>
      <c r="M35" s="2314">
        <v>1.8927444794952682E-2</v>
      </c>
      <c r="N35" s="2315">
        <v>635</v>
      </c>
    </row>
    <row r="36" spans="1:14" x14ac:dyDescent="0.25">
      <c r="A36" s="1233" t="s">
        <v>1407</v>
      </c>
      <c r="B36" s="1087">
        <v>66520</v>
      </c>
      <c r="C36" s="2330">
        <v>0.60937530202461276</v>
      </c>
      <c r="D36" s="1087">
        <v>9925</v>
      </c>
      <c r="E36" s="2330">
        <v>9.0944552059996811E-2</v>
      </c>
      <c r="F36" s="1087">
        <v>18400</v>
      </c>
      <c r="G36" s="2330">
        <v>0.16858009612570271</v>
      </c>
      <c r="H36" s="1087">
        <v>5120</v>
      </c>
      <c r="I36" s="2330">
        <v>4.6910405586705284E-2</v>
      </c>
      <c r="J36" s="1087">
        <v>5295</v>
      </c>
      <c r="K36" s="2330">
        <v>4.8524562530946787E-2</v>
      </c>
      <c r="L36" s="1087">
        <v>3895</v>
      </c>
      <c r="M36" s="2330">
        <v>3.5665081672035741E-2</v>
      </c>
      <c r="N36" s="1087">
        <v>109160</v>
      </c>
    </row>
    <row r="37" spans="1:14" x14ac:dyDescent="0.25">
      <c r="A37" s="2354" t="s">
        <v>1404</v>
      </c>
      <c r="B37" s="2334"/>
      <c r="C37" s="2333"/>
      <c r="D37" s="2334"/>
      <c r="E37" s="2333"/>
      <c r="F37" s="2334"/>
      <c r="G37" s="2333"/>
      <c r="H37" s="2334"/>
      <c r="I37" s="2333"/>
      <c r="J37" s="2334"/>
      <c r="K37" s="2333"/>
      <c r="L37" s="2334"/>
      <c r="M37" s="2333"/>
      <c r="N37" s="2334"/>
    </row>
    <row r="38" spans="1:14" x14ac:dyDescent="0.25">
      <c r="A38" s="1057" t="s">
        <v>1103</v>
      </c>
      <c r="B38" s="1078">
        <v>17085</v>
      </c>
      <c r="C38" s="2310">
        <v>0.64322003429653518</v>
      </c>
      <c r="D38" s="1078">
        <v>2615</v>
      </c>
      <c r="E38" s="2310">
        <v>9.8361785151595577E-2</v>
      </c>
      <c r="F38" s="1078">
        <v>2470</v>
      </c>
      <c r="G38" s="2310">
        <v>9.3019280977470073E-2</v>
      </c>
      <c r="H38" s="1078">
        <v>1470</v>
      </c>
      <c r="I38" s="2310">
        <v>5.5358974793364317E-2</v>
      </c>
      <c r="J38" s="1078">
        <v>1525</v>
      </c>
      <c r="K38" s="2310">
        <v>5.7384766841914056E-2</v>
      </c>
      <c r="L38" s="1078">
        <v>1400</v>
      </c>
      <c r="M38" s="2310">
        <v>5.2655157939120831E-2</v>
      </c>
      <c r="N38" s="1078">
        <v>26560</v>
      </c>
    </row>
    <row r="39" spans="1:14" x14ac:dyDescent="0.25">
      <c r="A39" s="2339" t="s">
        <v>1104</v>
      </c>
      <c r="B39" s="2315">
        <v>205</v>
      </c>
      <c r="C39" s="2314">
        <v>0.53642559036399184</v>
      </c>
      <c r="D39" s="2315">
        <v>40</v>
      </c>
      <c r="E39" s="2314">
        <v>9.9054361033335092E-2</v>
      </c>
      <c r="F39" s="2315">
        <v>70</v>
      </c>
      <c r="G39" s="2314">
        <v>0.18358074911511438</v>
      </c>
      <c r="H39" s="2315">
        <v>20</v>
      </c>
      <c r="I39" s="2314">
        <v>5.5470442178667652E-2</v>
      </c>
      <c r="J39" s="2315">
        <v>15</v>
      </c>
      <c r="K39" s="2314">
        <v>4.0282106820222943E-2</v>
      </c>
      <c r="L39" s="2315">
        <v>30</v>
      </c>
      <c r="M39" s="2314">
        <v>8.5186750488668181E-2</v>
      </c>
      <c r="N39" s="2315">
        <v>380</v>
      </c>
    </row>
    <row r="40" spans="1:14" x14ac:dyDescent="0.25">
      <c r="A40" s="1057" t="s">
        <v>1105</v>
      </c>
      <c r="B40" s="1078">
        <v>12640</v>
      </c>
      <c r="C40" s="2310">
        <v>0.49742214378293659</v>
      </c>
      <c r="D40" s="1078">
        <v>6540</v>
      </c>
      <c r="E40" s="2310">
        <v>0.25746523465989574</v>
      </c>
      <c r="F40" s="1078">
        <v>2605</v>
      </c>
      <c r="G40" s="2310">
        <v>0.1024935479795346</v>
      </c>
      <c r="H40" s="2311">
        <v>1075</v>
      </c>
      <c r="I40" s="2310">
        <v>4.2406020127706119E-2</v>
      </c>
      <c r="J40" s="1078">
        <v>1490</v>
      </c>
      <c r="K40" s="2310">
        <v>5.8561163028594342E-2</v>
      </c>
      <c r="L40" s="1078">
        <v>1060</v>
      </c>
      <c r="M40" s="2310">
        <v>4.1651890421332584E-2</v>
      </c>
      <c r="N40" s="1078">
        <v>25405</v>
      </c>
    </row>
    <row r="41" spans="1:14" x14ac:dyDescent="0.25">
      <c r="A41" s="2339" t="s">
        <v>154</v>
      </c>
      <c r="B41" s="2342">
        <v>7150</v>
      </c>
      <c r="C41" s="2314">
        <v>0.62286336882700188</v>
      </c>
      <c r="D41" s="2342">
        <v>1400</v>
      </c>
      <c r="E41" s="2314">
        <v>0.12194452815136224</v>
      </c>
      <c r="F41" s="2342">
        <v>1765</v>
      </c>
      <c r="G41" s="2314">
        <v>0.15355264739336658</v>
      </c>
      <c r="H41" s="2315">
        <v>475</v>
      </c>
      <c r="I41" s="2314">
        <v>4.158559675871331E-2</v>
      </c>
      <c r="J41" s="2315">
        <v>290</v>
      </c>
      <c r="K41" s="2314">
        <v>2.5410517111339102E-2</v>
      </c>
      <c r="L41" s="2315">
        <v>400</v>
      </c>
      <c r="M41" s="2314">
        <v>3.4643341758216872E-2</v>
      </c>
      <c r="N41" s="2342">
        <v>11480</v>
      </c>
    </row>
    <row r="42" spans="1:14" x14ac:dyDescent="0.25">
      <c r="A42" s="1057" t="s">
        <v>1106</v>
      </c>
      <c r="B42" s="1078">
        <v>4485</v>
      </c>
      <c r="C42" s="2310">
        <v>0.40879051334380195</v>
      </c>
      <c r="D42" s="1078">
        <v>1320</v>
      </c>
      <c r="E42" s="2310">
        <v>0.12015896204133816</v>
      </c>
      <c r="F42" s="1078">
        <v>3130</v>
      </c>
      <c r="G42" s="2310">
        <v>0.28551158383898073</v>
      </c>
      <c r="H42" s="2311">
        <v>765</v>
      </c>
      <c r="I42" s="2310">
        <v>6.9725536971076432E-2</v>
      </c>
      <c r="J42" s="2311">
        <v>690</v>
      </c>
      <c r="K42" s="2310">
        <v>6.2809703323138316E-2</v>
      </c>
      <c r="L42" s="2311">
        <v>580</v>
      </c>
      <c r="M42" s="2310">
        <v>5.3004065240823121E-2</v>
      </c>
      <c r="N42" s="1078">
        <v>10965</v>
      </c>
    </row>
    <row r="43" spans="1:14" x14ac:dyDescent="0.25">
      <c r="A43" s="2339" t="s">
        <v>1107</v>
      </c>
      <c r="B43" s="2342">
        <v>6060</v>
      </c>
      <c r="C43" s="2314">
        <v>0.45357399284100858</v>
      </c>
      <c r="D43" s="2342">
        <v>1835</v>
      </c>
      <c r="E43" s="2314">
        <v>0.1374470955622788</v>
      </c>
      <c r="F43" s="2342">
        <v>3195</v>
      </c>
      <c r="G43" s="2314">
        <v>0.23915313967669991</v>
      </c>
      <c r="H43" s="2315">
        <v>890</v>
      </c>
      <c r="I43" s="2314">
        <v>6.6733150502784014E-2</v>
      </c>
      <c r="J43" s="2315">
        <v>735</v>
      </c>
      <c r="K43" s="2314">
        <v>5.4965212033274861E-2</v>
      </c>
      <c r="L43" s="2315">
        <v>645</v>
      </c>
      <c r="M43" s="2314">
        <v>4.8127409383953892E-2</v>
      </c>
      <c r="N43" s="2342">
        <v>13355</v>
      </c>
    </row>
    <row r="44" spans="1:14" x14ac:dyDescent="0.25">
      <c r="A44" s="1057" t="s">
        <v>1108</v>
      </c>
      <c r="B44" s="1078">
        <v>3395</v>
      </c>
      <c r="C44" s="2310">
        <v>0.38575985531974832</v>
      </c>
      <c r="D44" s="2311">
        <v>690</v>
      </c>
      <c r="E44" s="2310">
        <v>7.8486991727688499E-2</v>
      </c>
      <c r="F44" s="1078">
        <v>2995</v>
      </c>
      <c r="G44" s="2310">
        <v>0.34049502093637746</v>
      </c>
      <c r="H44" s="2311">
        <v>980</v>
      </c>
      <c r="I44" s="2310">
        <v>0.11116273574724576</v>
      </c>
      <c r="J44" s="2311">
        <v>375</v>
      </c>
      <c r="K44" s="2310">
        <v>4.2547535687265277E-2</v>
      </c>
      <c r="L44" s="2311">
        <v>365</v>
      </c>
      <c r="M44" s="2310">
        <v>4.1547860581674589E-2</v>
      </c>
      <c r="N44" s="1078">
        <v>8805</v>
      </c>
    </row>
    <row r="45" spans="1:14" x14ac:dyDescent="0.25">
      <c r="A45" s="2339" t="s">
        <v>1109</v>
      </c>
      <c r="B45" s="2342">
        <v>3440</v>
      </c>
      <c r="C45" s="2314">
        <v>0.54137643060363339</v>
      </c>
      <c r="D45" s="2342">
        <v>1335</v>
      </c>
      <c r="E45" s="2314">
        <v>0.20958176124862973</v>
      </c>
      <c r="F45" s="2315">
        <v>640</v>
      </c>
      <c r="G45" s="2314">
        <v>0.10054369622212121</v>
      </c>
      <c r="H45" s="2315">
        <v>230</v>
      </c>
      <c r="I45" s="2314">
        <v>3.5916663652248312E-2</v>
      </c>
      <c r="J45" s="2315">
        <v>450</v>
      </c>
      <c r="K45" s="2314">
        <v>7.0751282176294727E-2</v>
      </c>
      <c r="L45" s="2315">
        <v>265</v>
      </c>
      <c r="M45" s="2314">
        <v>4.1830166097072664E-2</v>
      </c>
      <c r="N45" s="2342">
        <v>6360</v>
      </c>
    </row>
    <row r="46" spans="1:14" x14ac:dyDescent="0.25">
      <c r="A46" s="1057" t="s">
        <v>1110</v>
      </c>
      <c r="B46" s="1078">
        <v>12350</v>
      </c>
      <c r="C46" s="2310">
        <v>0.52493749529860101</v>
      </c>
      <c r="D46" s="1078">
        <v>2690</v>
      </c>
      <c r="E46" s="2310">
        <v>0.11422837770816521</v>
      </c>
      <c r="F46" s="1078">
        <v>4435</v>
      </c>
      <c r="G46" s="2310">
        <v>0.18838149903337112</v>
      </c>
      <c r="H46" s="1078">
        <v>1445</v>
      </c>
      <c r="I46" s="2310">
        <v>6.1371265814231309E-2</v>
      </c>
      <c r="J46" s="1078">
        <v>1330</v>
      </c>
      <c r="K46" s="2310">
        <v>5.6464811436182309E-2</v>
      </c>
      <c r="L46" s="1078">
        <v>1285</v>
      </c>
      <c r="M46" s="2310">
        <v>5.4616550709449083E-2</v>
      </c>
      <c r="N46" s="1078">
        <v>23530</v>
      </c>
    </row>
    <row r="47" spans="1:14" x14ac:dyDescent="0.25">
      <c r="A47" s="2354" t="s">
        <v>1408</v>
      </c>
      <c r="B47" s="2332">
        <v>66810</v>
      </c>
      <c r="C47" s="2355">
        <v>0.52670358082003976</v>
      </c>
      <c r="D47" s="2332">
        <v>18455</v>
      </c>
      <c r="E47" s="2355">
        <v>0.14550622675044947</v>
      </c>
      <c r="F47" s="2332">
        <v>21300</v>
      </c>
      <c r="G47" s="2355">
        <v>0.16793829578651229</v>
      </c>
      <c r="H47" s="2332">
        <v>7355</v>
      </c>
      <c r="I47" s="2355">
        <v>5.7971277283053138E-2</v>
      </c>
      <c r="J47" s="2332">
        <v>6895</v>
      </c>
      <c r="K47" s="2355">
        <v>5.4358961825898534E-2</v>
      </c>
      <c r="L47" s="2332">
        <v>6030</v>
      </c>
      <c r="M47" s="2355">
        <v>4.7521657534046781E-2</v>
      </c>
      <c r="N47" s="2332">
        <v>126845</v>
      </c>
    </row>
    <row r="48" spans="1:14" x14ac:dyDescent="0.25">
      <c r="A48" s="1233" t="s">
        <v>1405</v>
      </c>
      <c r="B48" s="1087">
        <v>133330</v>
      </c>
      <c r="C48" s="2330">
        <v>0.5649419710766389</v>
      </c>
      <c r="D48" s="1087">
        <v>28385</v>
      </c>
      <c r="E48" s="2330">
        <v>0.12026965758909844</v>
      </c>
      <c r="F48" s="1087">
        <v>39705</v>
      </c>
      <c r="G48" s="2330">
        <v>0.16823514955318364</v>
      </c>
      <c r="H48" s="1087">
        <v>12475</v>
      </c>
      <c r="I48" s="2330">
        <v>5.2855260314487527E-2</v>
      </c>
      <c r="J48" s="1087">
        <v>12190</v>
      </c>
      <c r="K48" s="2330">
        <v>5.1660360249657845E-2</v>
      </c>
      <c r="L48" s="1087">
        <v>9920</v>
      </c>
      <c r="M48" s="2330">
        <v>4.203760121693368E-2</v>
      </c>
      <c r="N48" s="1087">
        <v>236005</v>
      </c>
    </row>
    <row r="50" spans="1:2" x14ac:dyDescent="0.25">
      <c r="A50" s="98" t="s">
        <v>2349</v>
      </c>
    </row>
    <row r="51" spans="1:2" x14ac:dyDescent="0.25">
      <c r="A51" s="1064" t="s">
        <v>1000</v>
      </c>
    </row>
    <row r="52" spans="1:2" x14ac:dyDescent="0.25">
      <c r="A52" s="1064" t="s">
        <v>1001</v>
      </c>
    </row>
    <row r="53" spans="1:2" s="23" customFormat="1" x14ac:dyDescent="0.25">
      <c r="A53"/>
      <c r="B53" s="199"/>
    </row>
    <row r="54" spans="1:2" x14ac:dyDescent="0.25">
      <c r="A54" s="1065" t="s">
        <v>135</v>
      </c>
    </row>
  </sheetData>
  <mergeCells count="6">
    <mergeCell ref="L3:M3"/>
    <mergeCell ref="B3:C3"/>
    <mergeCell ref="D3:E3"/>
    <mergeCell ref="F3:G3"/>
    <mergeCell ref="H3:I3"/>
    <mergeCell ref="J3:K3"/>
  </mergeCells>
  <hyperlinks>
    <hyperlink ref="A53:B53" location="Index!A1" display="Back to index" xr:uid="{E88FD248-0CD8-46E3-AEA0-F615670B4A79}"/>
    <hyperlink ref="A52" location="Index!A1" display="Back to index" xr:uid="{658A5DE2-CE76-43A0-B34D-B76609A811B7}"/>
    <hyperlink ref="A54" location="Index!A1" display="Back to index" xr:uid="{FC5823A8-E33F-460A-B268-2F46339F5152}"/>
  </hyperlink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3F795-BFDC-41DE-BF6B-177E5CB9497F}">
  <dimension ref="A1:L37"/>
  <sheetViews>
    <sheetView showGridLines="0" workbookViewId="0">
      <selection activeCell="N11" sqref="N11"/>
    </sheetView>
  </sheetViews>
  <sheetFormatPr defaultColWidth="11.42578125" defaultRowHeight="15" x14ac:dyDescent="0.25"/>
  <cols>
    <col min="1" max="1" width="33.140625" style="145" customWidth="1"/>
    <col min="2" max="2" width="11.42578125" style="145"/>
    <col min="3" max="3" width="11.42578125" style="2336"/>
    <col min="4" max="4" width="11.42578125" style="286"/>
    <col min="5" max="5" width="11.42578125" style="2336"/>
    <col min="6" max="6" width="11.42578125" style="286"/>
    <col min="7" max="7" width="11.42578125" style="2336"/>
    <col min="8" max="8" width="11.42578125" style="2357"/>
    <col min="9" max="9" width="11.42578125" style="2376"/>
    <col min="10" max="10" width="11.42578125" style="2357"/>
    <col min="11" max="11" width="11.42578125" style="2376"/>
    <col min="12" max="12" width="11.42578125" style="2357"/>
    <col min="13" max="16384" width="11.42578125" style="145"/>
  </cols>
  <sheetData>
    <row r="1" spans="1:12" s="2298" customFormat="1" x14ac:dyDescent="0.25">
      <c r="A1" s="2248" t="s">
        <v>1409</v>
      </c>
      <c r="B1" s="161"/>
      <c r="C1" s="161"/>
      <c r="D1" s="161"/>
      <c r="E1" s="161"/>
      <c r="F1" s="161"/>
      <c r="G1" s="161"/>
      <c r="H1" s="161"/>
      <c r="I1" s="161"/>
      <c r="J1" s="161"/>
      <c r="K1" s="161"/>
      <c r="L1" s="2356"/>
    </row>
    <row r="3" spans="1:12" s="3436" customFormat="1" ht="30" customHeight="1" x14ac:dyDescent="0.25">
      <c r="A3" s="1234"/>
      <c r="B3" s="3801" t="s">
        <v>1410</v>
      </c>
      <c r="C3" s="3802"/>
      <c r="D3" s="3802"/>
      <c r="E3" s="3803"/>
      <c r="F3" s="3804" t="s">
        <v>165</v>
      </c>
      <c r="G3" s="3805" t="s">
        <v>1113</v>
      </c>
      <c r="H3" s="3806"/>
      <c r="I3" s="3806"/>
      <c r="J3" s="3807"/>
      <c r="K3" s="3808" t="s">
        <v>165</v>
      </c>
      <c r="L3" s="3437"/>
    </row>
    <row r="4" spans="1:12" s="3436" customFormat="1" ht="30" customHeight="1" x14ac:dyDescent="0.25">
      <c r="A4" s="2457"/>
      <c r="B4" s="3799" t="s">
        <v>318</v>
      </c>
      <c r="C4" s="3800"/>
      <c r="D4" s="3799" t="s">
        <v>1400</v>
      </c>
      <c r="E4" s="3800"/>
      <c r="F4" s="3804"/>
      <c r="G4" s="3808" t="s">
        <v>318</v>
      </c>
      <c r="H4" s="3809"/>
      <c r="I4" s="3808" t="s">
        <v>1400</v>
      </c>
      <c r="J4" s="3809"/>
      <c r="K4" s="3808"/>
      <c r="L4" s="3437"/>
    </row>
    <row r="5" spans="1:12" x14ac:dyDescent="0.25">
      <c r="A5" s="1057"/>
      <c r="B5" s="2368" t="s">
        <v>151</v>
      </c>
      <c r="C5" s="2330" t="s">
        <v>150</v>
      </c>
      <c r="D5" s="2368" t="s">
        <v>151</v>
      </c>
      <c r="E5" s="2330" t="s">
        <v>150</v>
      </c>
      <c r="F5" s="2368" t="s">
        <v>151</v>
      </c>
      <c r="G5" s="2370" t="s">
        <v>151</v>
      </c>
      <c r="H5" s="2358" t="s">
        <v>150</v>
      </c>
      <c r="I5" s="2370" t="s">
        <v>151</v>
      </c>
      <c r="J5" s="2358" t="s">
        <v>150</v>
      </c>
      <c r="K5" s="2370" t="s">
        <v>151</v>
      </c>
    </row>
    <row r="6" spans="1:12" x14ac:dyDescent="0.25">
      <c r="A6" s="2354" t="s">
        <v>1069</v>
      </c>
      <c r="B6" s="2327"/>
      <c r="C6" s="2359"/>
      <c r="D6" s="2327"/>
      <c r="E6" s="2359"/>
      <c r="F6" s="2327"/>
      <c r="G6" s="2360"/>
      <c r="H6" s="2361"/>
      <c r="I6" s="2360"/>
      <c r="J6" s="2319"/>
      <c r="K6" s="2360"/>
    </row>
    <row r="7" spans="1:12" x14ac:dyDescent="0.25">
      <c r="A7" s="1057" t="s">
        <v>1070</v>
      </c>
      <c r="B7" s="2311">
        <v>470</v>
      </c>
      <c r="C7" s="2310">
        <v>0.97107438016528924</v>
      </c>
      <c r="D7" s="2311">
        <v>15</v>
      </c>
      <c r="E7" s="2310">
        <v>2.8925619834710745E-2</v>
      </c>
      <c r="F7" s="2311">
        <v>485</v>
      </c>
      <c r="G7" s="2325">
        <v>305</v>
      </c>
      <c r="H7" s="2324">
        <v>0.97142857142857142</v>
      </c>
      <c r="I7" s="2325">
        <v>10</v>
      </c>
      <c r="J7" s="2324">
        <v>2.8571428571428571E-2</v>
      </c>
      <c r="K7" s="2325">
        <v>315</v>
      </c>
    </row>
    <row r="8" spans="1:12" x14ac:dyDescent="0.25">
      <c r="A8" s="2339" t="s">
        <v>1071</v>
      </c>
      <c r="B8" s="2315">
        <v>345</v>
      </c>
      <c r="C8" s="2314">
        <v>0.95041322314049592</v>
      </c>
      <c r="D8" s="2315">
        <v>20</v>
      </c>
      <c r="E8" s="2314">
        <v>4.9586776859504134E-2</v>
      </c>
      <c r="F8" s="2315">
        <v>365</v>
      </c>
      <c r="G8" s="2320">
        <v>10</v>
      </c>
      <c r="H8" s="2319" t="s">
        <v>1089</v>
      </c>
      <c r="I8" s="2320">
        <v>0</v>
      </c>
      <c r="J8" s="2319" t="s">
        <v>1089</v>
      </c>
      <c r="K8" s="2320">
        <v>10</v>
      </c>
    </row>
    <row r="9" spans="1:12" x14ac:dyDescent="0.25">
      <c r="A9" s="1057" t="s">
        <v>1072</v>
      </c>
      <c r="B9" s="1078">
        <v>820</v>
      </c>
      <c r="C9" s="2310">
        <v>0.98401993315684189</v>
      </c>
      <c r="D9" s="2311">
        <v>15</v>
      </c>
      <c r="E9" s="2310">
        <v>1.5980066843158159E-2</v>
      </c>
      <c r="F9" s="1078">
        <v>835</v>
      </c>
      <c r="G9" s="2325">
        <v>250</v>
      </c>
      <c r="H9" s="2324">
        <v>0.98804018497847235</v>
      </c>
      <c r="I9" s="2325">
        <v>5</v>
      </c>
      <c r="J9" s="2324">
        <v>1.1959815021527667E-2</v>
      </c>
      <c r="K9" s="2325">
        <v>250</v>
      </c>
    </row>
    <row r="10" spans="1:12" x14ac:dyDescent="0.25">
      <c r="A10" s="2339" t="s">
        <v>1073</v>
      </c>
      <c r="B10" s="2342">
        <v>430</v>
      </c>
      <c r="C10" s="2314">
        <v>0.99303701984449344</v>
      </c>
      <c r="D10" s="2315">
        <v>5</v>
      </c>
      <c r="E10" s="2314">
        <v>6.9629801555065561E-3</v>
      </c>
      <c r="F10" s="2342">
        <v>430</v>
      </c>
      <c r="G10" s="2320">
        <v>45</v>
      </c>
      <c r="H10" s="2319">
        <v>1</v>
      </c>
      <c r="I10" s="2320">
        <v>0</v>
      </c>
      <c r="J10" s="2319">
        <v>0</v>
      </c>
      <c r="K10" s="2320">
        <v>45</v>
      </c>
    </row>
    <row r="11" spans="1:12" x14ac:dyDescent="0.25">
      <c r="A11" s="1057" t="s">
        <v>1115</v>
      </c>
      <c r="B11" s="1078">
        <v>595</v>
      </c>
      <c r="C11" s="2310">
        <v>0.94379620980637402</v>
      </c>
      <c r="D11" s="2311">
        <v>35</v>
      </c>
      <c r="E11" s="2310">
        <v>5.6203790193626015E-2</v>
      </c>
      <c r="F11" s="1078">
        <v>630</v>
      </c>
      <c r="G11" s="2325">
        <v>285</v>
      </c>
      <c r="H11" s="2324">
        <v>0.97142857142857142</v>
      </c>
      <c r="I11" s="2325">
        <v>15</v>
      </c>
      <c r="J11" s="2324">
        <v>2.8571428571428571E-2</v>
      </c>
      <c r="K11" s="2325">
        <v>295</v>
      </c>
    </row>
    <row r="12" spans="1:12" x14ac:dyDescent="0.25">
      <c r="A12" s="2362" t="s">
        <v>1402</v>
      </c>
      <c r="B12" s="2363">
        <v>590</v>
      </c>
      <c r="C12" s="2319">
        <v>0.94916321030292272</v>
      </c>
      <c r="D12" s="2320">
        <v>30</v>
      </c>
      <c r="E12" s="2319">
        <v>5.0836789697077285E-2</v>
      </c>
      <c r="F12" s="2363">
        <v>620</v>
      </c>
      <c r="G12" s="2320">
        <v>280</v>
      </c>
      <c r="H12" s="2364">
        <v>0.95593220338983054</v>
      </c>
      <c r="I12" s="2320">
        <v>15</v>
      </c>
      <c r="J12" s="2364">
        <v>4.4067796610169491E-2</v>
      </c>
      <c r="K12" s="2320">
        <v>295</v>
      </c>
    </row>
    <row r="13" spans="1:12" x14ac:dyDescent="0.25">
      <c r="A13" s="2365" t="s">
        <v>1403</v>
      </c>
      <c r="B13" s="2366">
        <v>10</v>
      </c>
      <c r="C13" s="2324" t="s">
        <v>1089</v>
      </c>
      <c r="D13" s="2325">
        <v>5</v>
      </c>
      <c r="E13" s="2324" t="s">
        <v>1089</v>
      </c>
      <c r="F13" s="2366">
        <v>10</v>
      </c>
      <c r="G13" s="2325">
        <v>0</v>
      </c>
      <c r="H13" s="2324" t="s">
        <v>1089</v>
      </c>
      <c r="I13" s="2325">
        <v>0</v>
      </c>
      <c r="J13" s="2324" t="s">
        <v>1089</v>
      </c>
      <c r="K13" s="2325">
        <v>0</v>
      </c>
    </row>
    <row r="14" spans="1:12" x14ac:dyDescent="0.25">
      <c r="A14" s="2339" t="s">
        <v>1096</v>
      </c>
      <c r="B14" s="2315">
        <v>85</v>
      </c>
      <c r="C14" s="2314">
        <v>0.98489323034984089</v>
      </c>
      <c r="D14" s="2315">
        <v>0</v>
      </c>
      <c r="E14" s="2314">
        <v>1.5106769650159018E-2</v>
      </c>
      <c r="F14" s="2315">
        <v>90</v>
      </c>
      <c r="G14" s="2320">
        <v>0</v>
      </c>
      <c r="H14" s="2319" t="s">
        <v>1089</v>
      </c>
      <c r="I14" s="2320">
        <v>0</v>
      </c>
      <c r="J14" s="2319" t="s">
        <v>1089</v>
      </c>
      <c r="K14" s="2320">
        <v>0</v>
      </c>
    </row>
    <row r="15" spans="1:12" x14ac:dyDescent="0.25">
      <c r="A15" s="1057" t="s">
        <v>1097</v>
      </c>
      <c r="B15" s="2311">
        <v>105</v>
      </c>
      <c r="C15" s="2310">
        <v>1</v>
      </c>
      <c r="D15" s="2311">
        <v>0</v>
      </c>
      <c r="E15" s="2367">
        <v>0</v>
      </c>
      <c r="F15" s="2311">
        <v>105</v>
      </c>
      <c r="G15" s="2325">
        <v>0</v>
      </c>
      <c r="H15" s="2324" t="s">
        <v>1089</v>
      </c>
      <c r="I15" s="2325">
        <v>0</v>
      </c>
      <c r="J15" s="2324" t="s">
        <v>1089</v>
      </c>
      <c r="K15" s="2325">
        <v>0</v>
      </c>
    </row>
    <row r="16" spans="1:12" x14ac:dyDescent="0.25">
      <c r="A16" s="2339" t="s">
        <v>1098</v>
      </c>
      <c r="B16" s="2315">
        <v>175</v>
      </c>
      <c r="C16" s="2314">
        <v>0.97614325068870511</v>
      </c>
      <c r="D16" s="2315">
        <v>5</v>
      </c>
      <c r="E16" s="2314">
        <v>2.3856749311294768E-2</v>
      </c>
      <c r="F16" s="2315">
        <v>180</v>
      </c>
      <c r="G16" s="2320">
        <v>30</v>
      </c>
      <c r="H16" s="2319">
        <v>1</v>
      </c>
      <c r="I16" s="2320">
        <v>0</v>
      </c>
      <c r="J16" s="2319">
        <v>0</v>
      </c>
      <c r="K16" s="2320">
        <v>30</v>
      </c>
    </row>
    <row r="17" spans="1:11" x14ac:dyDescent="0.25">
      <c r="A17" s="1057" t="s">
        <v>1099</v>
      </c>
      <c r="B17" s="1078">
        <v>2315</v>
      </c>
      <c r="C17" s="2310">
        <v>0.99442136702255479</v>
      </c>
      <c r="D17" s="2311">
        <v>15</v>
      </c>
      <c r="E17" s="2310">
        <v>5.578632977445157E-3</v>
      </c>
      <c r="F17" s="1078">
        <v>2330</v>
      </c>
      <c r="G17" s="2325">
        <v>870</v>
      </c>
      <c r="H17" s="2324">
        <v>0.99770684278114108</v>
      </c>
      <c r="I17" s="2325">
        <v>0</v>
      </c>
      <c r="J17" s="2324">
        <v>2.293157218858925E-3</v>
      </c>
      <c r="K17" s="2325">
        <v>870</v>
      </c>
    </row>
    <row r="18" spans="1:11" x14ac:dyDescent="0.25">
      <c r="A18" s="2339" t="s">
        <v>1100</v>
      </c>
      <c r="B18" s="2315">
        <v>0</v>
      </c>
      <c r="C18" s="2314" t="s">
        <v>1089</v>
      </c>
      <c r="D18" s="2315">
        <v>0</v>
      </c>
      <c r="E18" s="2314" t="s">
        <v>1089</v>
      </c>
      <c r="F18" s="2315">
        <v>0</v>
      </c>
      <c r="G18" s="2320">
        <v>0</v>
      </c>
      <c r="H18" s="2320" t="s">
        <v>1089</v>
      </c>
      <c r="I18" s="2320">
        <v>0</v>
      </c>
      <c r="J18" s="2320" t="s">
        <v>1089</v>
      </c>
      <c r="K18" s="2320">
        <v>0</v>
      </c>
    </row>
    <row r="19" spans="1:11" x14ac:dyDescent="0.25">
      <c r="A19" s="1233" t="s">
        <v>1407</v>
      </c>
      <c r="B19" s="1087">
        <v>5345</v>
      </c>
      <c r="C19" s="2330">
        <v>0.98118275128370358</v>
      </c>
      <c r="D19" s="2368">
        <v>105</v>
      </c>
      <c r="E19" s="2330">
        <v>1.8817248716296472E-2</v>
      </c>
      <c r="F19" s="1087">
        <v>5445</v>
      </c>
      <c r="G19" s="2369">
        <v>1795</v>
      </c>
      <c r="H19" s="2358">
        <v>0.98516825787455642</v>
      </c>
      <c r="I19" s="2370">
        <v>25</v>
      </c>
      <c r="J19" s="2358">
        <v>1.4831742125443578E-2</v>
      </c>
      <c r="K19" s="2369">
        <v>1820</v>
      </c>
    </row>
    <row r="20" spans="1:11" x14ac:dyDescent="0.25">
      <c r="A20" s="2354" t="s">
        <v>1102</v>
      </c>
      <c r="B20" s="2334"/>
      <c r="C20" s="2333"/>
      <c r="D20" s="2371"/>
      <c r="E20" s="2333"/>
      <c r="F20" s="2334"/>
      <c r="G20" s="2372"/>
      <c r="H20" s="2373"/>
      <c r="I20" s="2374"/>
      <c r="J20" s="2373"/>
      <c r="K20" s="2372"/>
    </row>
    <row r="21" spans="1:11" x14ac:dyDescent="0.25">
      <c r="A21" s="1057" t="s">
        <v>1103</v>
      </c>
      <c r="B21" s="1078">
        <v>925</v>
      </c>
      <c r="C21" s="2310">
        <v>0.97677046047282667</v>
      </c>
      <c r="D21" s="2311">
        <v>20</v>
      </c>
      <c r="E21" s="2310">
        <v>2.3229539527173281E-2</v>
      </c>
      <c r="F21" s="1078">
        <v>945</v>
      </c>
      <c r="G21" s="2325">
        <v>260</v>
      </c>
      <c r="H21" s="2324">
        <v>0.98493408662900184</v>
      </c>
      <c r="I21" s="2325">
        <v>5</v>
      </c>
      <c r="J21" s="2324">
        <v>1.5065913370998116E-2</v>
      </c>
      <c r="K21" s="2325">
        <v>265</v>
      </c>
    </row>
    <row r="22" spans="1:11" x14ac:dyDescent="0.25">
      <c r="A22" s="2339" t="s">
        <v>1104</v>
      </c>
      <c r="B22" s="2315">
        <v>5</v>
      </c>
      <c r="C22" s="2314" t="s">
        <v>1089</v>
      </c>
      <c r="D22" s="2315">
        <v>0</v>
      </c>
      <c r="E22" s="2375" t="s">
        <v>1089</v>
      </c>
      <c r="F22" s="2315">
        <v>5</v>
      </c>
      <c r="G22" s="2320">
        <v>0</v>
      </c>
      <c r="H22" s="2319" t="s">
        <v>1089</v>
      </c>
      <c r="I22" s="2320">
        <v>0</v>
      </c>
      <c r="J22" s="2319" t="s">
        <v>1089</v>
      </c>
      <c r="K22" s="2320">
        <v>0</v>
      </c>
    </row>
    <row r="23" spans="1:11" x14ac:dyDescent="0.25">
      <c r="A23" s="1057" t="s">
        <v>1105</v>
      </c>
      <c r="B23" s="1078">
        <v>860</v>
      </c>
      <c r="C23" s="2310">
        <v>0.97447706338763107</v>
      </c>
      <c r="D23" s="2311">
        <v>25</v>
      </c>
      <c r="E23" s="2310">
        <v>2.5522936612368985E-2</v>
      </c>
      <c r="F23" s="1078">
        <v>880</v>
      </c>
      <c r="G23" s="2325">
        <v>285</v>
      </c>
      <c r="H23" s="2324">
        <v>0.98608695652173917</v>
      </c>
      <c r="I23" s="2325">
        <v>5</v>
      </c>
      <c r="J23" s="2324">
        <v>1.391304347826087E-2</v>
      </c>
      <c r="K23" s="2325">
        <v>290</v>
      </c>
    </row>
    <row r="24" spans="1:11" x14ac:dyDescent="0.25">
      <c r="A24" s="2339" t="s">
        <v>154</v>
      </c>
      <c r="B24" s="2342">
        <v>2310</v>
      </c>
      <c r="C24" s="2314">
        <v>0.99036064056756545</v>
      </c>
      <c r="D24" s="2315">
        <v>25</v>
      </c>
      <c r="E24" s="2314">
        <v>9.6393594324345171E-3</v>
      </c>
      <c r="F24" s="2342">
        <v>2335</v>
      </c>
      <c r="G24" s="2363">
        <v>615</v>
      </c>
      <c r="H24" s="2319">
        <v>0.99512987012987009</v>
      </c>
      <c r="I24" s="2320">
        <v>5</v>
      </c>
      <c r="J24" s="2319">
        <v>4.87012987012987E-3</v>
      </c>
      <c r="K24" s="2363">
        <v>615</v>
      </c>
    </row>
    <row r="25" spans="1:11" x14ac:dyDescent="0.25">
      <c r="A25" s="1057" t="s">
        <v>1106</v>
      </c>
      <c r="B25" s="2311">
        <v>110</v>
      </c>
      <c r="C25" s="2310">
        <v>0.97673405367723942</v>
      </c>
      <c r="D25" s="2311">
        <v>5</v>
      </c>
      <c r="E25" s="2310">
        <v>2.3265946322760543E-2</v>
      </c>
      <c r="F25" s="2311">
        <v>115</v>
      </c>
      <c r="G25" s="2325">
        <v>0</v>
      </c>
      <c r="H25" s="2324" t="s">
        <v>1089</v>
      </c>
      <c r="I25" s="2325">
        <v>0</v>
      </c>
      <c r="J25" s="2324" t="s">
        <v>1089</v>
      </c>
      <c r="K25" s="2325">
        <v>0</v>
      </c>
    </row>
    <row r="26" spans="1:11" x14ac:dyDescent="0.25">
      <c r="A26" s="2339" t="s">
        <v>1107</v>
      </c>
      <c r="B26" s="2315">
        <v>125</v>
      </c>
      <c r="C26" s="2314">
        <v>0.96541122213681785</v>
      </c>
      <c r="D26" s="2315">
        <v>5</v>
      </c>
      <c r="E26" s="2314">
        <v>3.4588777863182166E-2</v>
      </c>
      <c r="F26" s="2315">
        <v>130</v>
      </c>
      <c r="G26" s="2320">
        <v>0</v>
      </c>
      <c r="H26" s="2319" t="s">
        <v>1089</v>
      </c>
      <c r="I26" s="2320">
        <v>0</v>
      </c>
      <c r="J26" s="2319" t="s">
        <v>1089</v>
      </c>
      <c r="K26" s="2320">
        <v>0</v>
      </c>
    </row>
    <row r="27" spans="1:11" x14ac:dyDescent="0.25">
      <c r="A27" s="1057" t="s">
        <v>1108</v>
      </c>
      <c r="B27" s="2311">
        <v>195</v>
      </c>
      <c r="C27" s="2310">
        <v>0.95566284053401651</v>
      </c>
      <c r="D27" s="2311">
        <v>10</v>
      </c>
      <c r="E27" s="2310">
        <v>4.4337159465983544E-2</v>
      </c>
      <c r="F27" s="2311">
        <v>205</v>
      </c>
      <c r="G27" s="2325">
        <v>10</v>
      </c>
      <c r="H27" s="2324" t="s">
        <v>1089</v>
      </c>
      <c r="I27" s="2325">
        <v>0</v>
      </c>
      <c r="J27" s="2324" t="s">
        <v>1089</v>
      </c>
      <c r="K27" s="2325">
        <v>10</v>
      </c>
    </row>
    <row r="28" spans="1:11" x14ac:dyDescent="0.25">
      <c r="A28" s="2339" t="s">
        <v>1109</v>
      </c>
      <c r="B28" s="2315">
        <v>170</v>
      </c>
      <c r="C28" s="2314">
        <v>0.99412524967688876</v>
      </c>
      <c r="D28" s="2315">
        <v>0</v>
      </c>
      <c r="E28" s="2314">
        <v>5.8747503231112675E-3</v>
      </c>
      <c r="F28" s="2315">
        <v>170</v>
      </c>
      <c r="G28" s="2320">
        <v>25</v>
      </c>
      <c r="H28" s="2319">
        <v>1</v>
      </c>
      <c r="I28" s="2320">
        <v>0</v>
      </c>
      <c r="J28" s="2319">
        <v>0</v>
      </c>
      <c r="K28" s="2320">
        <v>25</v>
      </c>
    </row>
    <row r="29" spans="1:11" x14ac:dyDescent="0.25">
      <c r="A29" s="1057" t="s">
        <v>1110</v>
      </c>
      <c r="B29" s="1078">
        <v>815</v>
      </c>
      <c r="C29" s="2310">
        <v>0.99471138578791796</v>
      </c>
      <c r="D29" s="2311">
        <v>5</v>
      </c>
      <c r="E29" s="2310">
        <v>5.2886142120819792E-3</v>
      </c>
      <c r="F29" s="1078">
        <v>820</v>
      </c>
      <c r="G29" s="2325">
        <v>420</v>
      </c>
      <c r="H29" s="2324">
        <v>0.9976185940179082</v>
      </c>
      <c r="I29" s="2325">
        <v>0</v>
      </c>
      <c r="J29" s="2324">
        <v>2.3814059820918268E-3</v>
      </c>
      <c r="K29" s="2325">
        <v>420</v>
      </c>
    </row>
    <row r="30" spans="1:11" x14ac:dyDescent="0.25">
      <c r="A30" s="2354" t="s">
        <v>1408</v>
      </c>
      <c r="B30" s="2334">
        <v>5520</v>
      </c>
      <c r="C30" s="2333">
        <v>0.98421579241180912</v>
      </c>
      <c r="D30" s="2371">
        <v>90</v>
      </c>
      <c r="E30" s="2333">
        <v>1.5784207588190918E-2</v>
      </c>
      <c r="F30" s="2334">
        <v>5605</v>
      </c>
      <c r="G30" s="2372">
        <v>1610</v>
      </c>
      <c r="H30" s="2373">
        <v>0.99260437081684727</v>
      </c>
      <c r="I30" s="2374">
        <v>10</v>
      </c>
      <c r="J30" s="2373">
        <v>7.3956291831527568E-3</v>
      </c>
      <c r="K30" s="2372">
        <v>1625</v>
      </c>
    </row>
    <row r="31" spans="1:11" x14ac:dyDescent="0.25">
      <c r="A31" s="1233" t="s">
        <v>1405</v>
      </c>
      <c r="B31" s="1087">
        <v>10865</v>
      </c>
      <c r="C31" s="2330">
        <v>0.98272118690066945</v>
      </c>
      <c r="D31" s="2368">
        <v>190</v>
      </c>
      <c r="E31" s="2330">
        <v>1.7278813099330558E-2</v>
      </c>
      <c r="F31" s="1087">
        <v>11055</v>
      </c>
      <c r="G31" s="2369">
        <v>3405</v>
      </c>
      <c r="H31" s="2358">
        <v>0.98867266918385133</v>
      </c>
      <c r="I31" s="2370">
        <v>40</v>
      </c>
      <c r="J31" s="2358">
        <v>1.1327330816148708E-2</v>
      </c>
      <c r="K31" s="2369">
        <v>3445</v>
      </c>
    </row>
    <row r="33" spans="1:2" x14ac:dyDescent="0.25">
      <c r="A33" s="98" t="s">
        <v>2349</v>
      </c>
    </row>
    <row r="34" spans="1:2" x14ac:dyDescent="0.25">
      <c r="A34" s="1064" t="s">
        <v>1000</v>
      </c>
    </row>
    <row r="35" spans="1:2" x14ac:dyDescent="0.25">
      <c r="A35" s="1064" t="s">
        <v>1001</v>
      </c>
    </row>
    <row r="36" spans="1:2" s="23" customFormat="1" x14ac:dyDescent="0.25">
      <c r="A36"/>
      <c r="B36" s="199"/>
    </row>
    <row r="37" spans="1:2" x14ac:dyDescent="0.25">
      <c r="A37" s="1065" t="s">
        <v>135</v>
      </c>
    </row>
  </sheetData>
  <mergeCells count="8">
    <mergeCell ref="B3:E3"/>
    <mergeCell ref="F3:F4"/>
    <mergeCell ref="G3:J3"/>
    <mergeCell ref="K3:K4"/>
    <mergeCell ref="B4:C4"/>
    <mergeCell ref="D4:E4"/>
    <mergeCell ref="G4:H4"/>
    <mergeCell ref="I4:J4"/>
  </mergeCells>
  <hyperlinks>
    <hyperlink ref="A36:B36" location="Index!A1" display="Back to index" xr:uid="{91231C50-94C2-4568-963E-7D1D504BABFA}"/>
    <hyperlink ref="A35" location="Index!A1" display="Back to index" xr:uid="{D4E93F3B-268F-49C9-B6E0-13ED630CA115}"/>
    <hyperlink ref="A37" location="Index!A1" display="Back to index" xr:uid="{AC4DE944-63C9-4BBC-B90C-9BCBC5B12EAB}"/>
  </hyperlink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93F32-00D6-4F8B-9B90-34A465DCD3AA}">
  <dimension ref="A1:AA55"/>
  <sheetViews>
    <sheetView showGridLines="0" zoomScaleNormal="100" workbookViewId="0">
      <selection activeCell="A2" sqref="A2"/>
    </sheetView>
  </sheetViews>
  <sheetFormatPr defaultColWidth="11.42578125" defaultRowHeight="15" x14ac:dyDescent="0.25"/>
  <cols>
    <col min="1" max="1" width="44.5703125" style="34" customWidth="1"/>
    <col min="2" max="2" width="11.42578125" style="2336"/>
    <col min="3" max="3" width="11.42578125" style="286"/>
    <col min="4" max="4" width="11.42578125" style="2336"/>
    <col min="5" max="5" width="11.42578125" style="286"/>
    <col min="6" max="6" width="11.42578125" style="2336"/>
    <col min="7" max="7" width="11.42578125" style="286"/>
    <col min="8" max="8" width="11.42578125" style="2336"/>
    <col min="9" max="9" width="11.42578125" style="286"/>
    <col min="10" max="10" width="11.42578125" style="2336"/>
    <col min="11" max="11" width="11.42578125" style="286"/>
    <col min="12" max="12" width="11.42578125" style="2203"/>
    <col min="13" max="13" width="11.42578125" style="286"/>
    <col min="14" max="14" width="11.42578125" style="2336"/>
    <col min="15" max="15" width="11.42578125" style="2396"/>
    <col min="16" max="16" width="11.42578125" style="2376"/>
    <col min="17" max="17" width="11.42578125" style="2357"/>
    <col min="18" max="18" width="11.42578125" style="2376"/>
    <col min="19" max="19" width="11.42578125" style="2357"/>
    <col min="20" max="20" width="11.42578125" style="2376"/>
    <col min="21" max="21" width="11.42578125" style="2357"/>
    <col min="22" max="22" width="11.42578125" style="2376"/>
    <col min="23" max="23" width="11.42578125" style="2357"/>
    <col min="24" max="24" width="11.42578125" style="2376"/>
    <col min="25" max="25" width="11.42578125" style="2357"/>
    <col min="26" max="26" width="11.42578125" style="2376"/>
    <col min="27" max="27" width="11.42578125" style="2357"/>
    <col min="28" max="16384" width="11.42578125" style="30"/>
  </cols>
  <sheetData>
    <row r="1" spans="1:27" s="59" customFormat="1" x14ac:dyDescent="0.25">
      <c r="A1" s="2248" t="s">
        <v>1411</v>
      </c>
    </row>
    <row r="3" spans="1:27" s="3438" customFormat="1" ht="30" customHeight="1" x14ac:dyDescent="0.25">
      <c r="A3" s="1053"/>
      <c r="B3" s="3801" t="s">
        <v>1412</v>
      </c>
      <c r="C3" s="3802"/>
      <c r="D3" s="3802"/>
      <c r="E3" s="3802"/>
      <c r="F3" s="3802"/>
      <c r="G3" s="3802"/>
      <c r="H3" s="3802"/>
      <c r="I3" s="3802"/>
      <c r="J3" s="3802"/>
      <c r="K3" s="3802"/>
      <c r="L3" s="3802"/>
      <c r="M3" s="3803"/>
      <c r="N3" s="3804" t="s">
        <v>1413</v>
      </c>
      <c r="O3" s="3805" t="s">
        <v>1113</v>
      </c>
      <c r="P3" s="3806"/>
      <c r="Q3" s="3806"/>
      <c r="R3" s="3806"/>
      <c r="S3" s="3806"/>
      <c r="T3" s="3806"/>
      <c r="U3" s="3806"/>
      <c r="V3" s="3806"/>
      <c r="W3" s="3806"/>
      <c r="X3" s="3806"/>
      <c r="Y3" s="3806"/>
      <c r="Z3" s="3807"/>
      <c r="AA3" s="3808" t="s">
        <v>165</v>
      </c>
    </row>
    <row r="4" spans="1:27" s="3439" customFormat="1" ht="30" customHeight="1" x14ac:dyDescent="0.25">
      <c r="A4" s="2377"/>
      <c r="B4" s="3782" t="s">
        <v>1388</v>
      </c>
      <c r="C4" s="3783"/>
      <c r="D4" s="3782" t="s">
        <v>1389</v>
      </c>
      <c r="E4" s="3783"/>
      <c r="F4" s="3782" t="s">
        <v>1390</v>
      </c>
      <c r="G4" s="3783"/>
      <c r="H4" s="3782" t="s">
        <v>1391</v>
      </c>
      <c r="I4" s="3783"/>
      <c r="J4" s="3782" t="s">
        <v>1392</v>
      </c>
      <c r="K4" s="3783"/>
      <c r="L4" s="3782" t="s">
        <v>1042</v>
      </c>
      <c r="M4" s="3783"/>
      <c r="N4" s="3804"/>
      <c r="O4" s="3810" t="s">
        <v>1388</v>
      </c>
      <c r="P4" s="3811"/>
      <c r="Q4" s="3810" t="s">
        <v>1389</v>
      </c>
      <c r="R4" s="3811"/>
      <c r="S4" s="3810" t="s">
        <v>1390</v>
      </c>
      <c r="T4" s="3811"/>
      <c r="U4" s="3810" t="s">
        <v>1391</v>
      </c>
      <c r="V4" s="3811"/>
      <c r="W4" s="3810" t="s">
        <v>1392</v>
      </c>
      <c r="X4" s="3811"/>
      <c r="Y4" s="3810" t="s">
        <v>1042</v>
      </c>
      <c r="Z4" s="3811"/>
      <c r="AA4" s="3808"/>
    </row>
    <row r="5" spans="1:27" x14ac:dyDescent="0.25">
      <c r="A5" s="2378"/>
      <c r="B5" s="2368" t="s">
        <v>1401</v>
      </c>
      <c r="C5" s="2330" t="s">
        <v>150</v>
      </c>
      <c r="D5" s="1087" t="s">
        <v>1401</v>
      </c>
      <c r="E5" s="2330" t="s">
        <v>150</v>
      </c>
      <c r="F5" s="2368" t="s">
        <v>1401</v>
      </c>
      <c r="G5" s="2330" t="s">
        <v>150</v>
      </c>
      <c r="H5" s="2368" t="s">
        <v>1401</v>
      </c>
      <c r="I5" s="2330" t="s">
        <v>150</v>
      </c>
      <c r="J5" s="2368" t="s">
        <v>1401</v>
      </c>
      <c r="K5" s="2330" t="s">
        <v>150</v>
      </c>
      <c r="L5" s="2368" t="s">
        <v>1401</v>
      </c>
      <c r="M5" s="2330" t="s">
        <v>150</v>
      </c>
      <c r="N5" s="2368" t="s">
        <v>1401</v>
      </c>
      <c r="O5" s="2370" t="s">
        <v>151</v>
      </c>
      <c r="P5" s="2358" t="s">
        <v>150</v>
      </c>
      <c r="Q5" s="2370" t="s">
        <v>151</v>
      </c>
      <c r="R5" s="2358" t="s">
        <v>150</v>
      </c>
      <c r="S5" s="2370" t="s">
        <v>151</v>
      </c>
      <c r="T5" s="2358" t="s">
        <v>150</v>
      </c>
      <c r="U5" s="2370" t="s">
        <v>151</v>
      </c>
      <c r="V5" s="2358" t="s">
        <v>150</v>
      </c>
      <c r="W5" s="2370" t="s">
        <v>151</v>
      </c>
      <c r="X5" s="2358" t="s">
        <v>150</v>
      </c>
      <c r="Y5" s="2370" t="s">
        <v>151</v>
      </c>
      <c r="Z5" s="2358" t="s">
        <v>150</v>
      </c>
      <c r="AA5" s="2370" t="s">
        <v>151</v>
      </c>
    </row>
    <row r="6" spans="1:27" x14ac:dyDescent="0.25">
      <c r="A6" s="2379" t="s">
        <v>1069</v>
      </c>
      <c r="B6" s="2315"/>
      <c r="C6" s="2314"/>
      <c r="D6" s="2342"/>
      <c r="E6" s="2314"/>
      <c r="F6" s="2315"/>
      <c r="G6" s="2314"/>
      <c r="H6" s="2315"/>
      <c r="I6" s="2314"/>
      <c r="J6" s="2315"/>
      <c r="K6" s="2314"/>
      <c r="L6" s="2315"/>
      <c r="M6" s="2314"/>
      <c r="N6" s="2315"/>
      <c r="O6" s="2320"/>
      <c r="P6" s="2319"/>
      <c r="Q6" s="2320"/>
      <c r="R6" s="2319"/>
      <c r="S6" s="2320"/>
      <c r="T6" s="2319"/>
      <c r="U6" s="2320"/>
      <c r="V6" s="2319"/>
      <c r="W6" s="2320"/>
      <c r="X6" s="2319"/>
      <c r="Y6" s="2320"/>
      <c r="Z6" s="2319"/>
      <c r="AA6" s="2320"/>
    </row>
    <row r="7" spans="1:27" x14ac:dyDescent="0.25">
      <c r="A7" s="2304" t="s">
        <v>1070</v>
      </c>
      <c r="B7" s="2311">
        <v>280</v>
      </c>
      <c r="C7" s="2310">
        <v>0.29375000000000001</v>
      </c>
      <c r="D7" s="1078">
        <v>70</v>
      </c>
      <c r="E7" s="2310">
        <v>7.239583333333334E-2</v>
      </c>
      <c r="F7" s="2311">
        <v>430</v>
      </c>
      <c r="G7" s="2310">
        <v>0.44791666666666669</v>
      </c>
      <c r="H7" s="2311">
        <v>125</v>
      </c>
      <c r="I7" s="2310">
        <v>0.12760416666666666</v>
      </c>
      <c r="J7" s="2311">
        <v>30</v>
      </c>
      <c r="K7" s="2310">
        <v>2.9166666666666667E-2</v>
      </c>
      <c r="L7" s="2311">
        <v>30</v>
      </c>
      <c r="M7" s="2310">
        <v>2.9166666666666667E-2</v>
      </c>
      <c r="N7" s="2311">
        <v>960</v>
      </c>
      <c r="O7" s="2325">
        <v>180</v>
      </c>
      <c r="P7" s="2324">
        <v>0.28120063191153238</v>
      </c>
      <c r="Q7" s="2325">
        <v>30</v>
      </c>
      <c r="R7" s="2324">
        <v>4.8973143759873619E-2</v>
      </c>
      <c r="S7" s="2325">
        <v>295</v>
      </c>
      <c r="T7" s="2324">
        <v>0.46445497630331756</v>
      </c>
      <c r="U7" s="2325">
        <v>100</v>
      </c>
      <c r="V7" s="2324">
        <v>0.15639810426540285</v>
      </c>
      <c r="W7" s="2325">
        <v>15</v>
      </c>
      <c r="X7" s="2324">
        <v>2.3696682464454975E-2</v>
      </c>
      <c r="Y7" s="2325">
        <v>15</v>
      </c>
      <c r="Z7" s="2324">
        <v>2.5276461295418641E-2</v>
      </c>
      <c r="AA7" s="2325">
        <v>635</v>
      </c>
    </row>
    <row r="8" spans="1:27" x14ac:dyDescent="0.25">
      <c r="A8" s="2302" t="s">
        <v>1071</v>
      </c>
      <c r="B8" s="2315">
        <v>255</v>
      </c>
      <c r="C8" s="2314">
        <v>0.50793650793650791</v>
      </c>
      <c r="D8" s="2342">
        <v>30</v>
      </c>
      <c r="E8" s="2314">
        <v>6.1507936507936505E-2</v>
      </c>
      <c r="F8" s="2315">
        <v>135</v>
      </c>
      <c r="G8" s="2314">
        <v>0.26785714285714285</v>
      </c>
      <c r="H8" s="2315">
        <v>45</v>
      </c>
      <c r="I8" s="2314">
        <v>9.3253968253968256E-2</v>
      </c>
      <c r="J8" s="2315">
        <v>25</v>
      </c>
      <c r="K8" s="2314">
        <v>5.1587301587301584E-2</v>
      </c>
      <c r="L8" s="2315">
        <v>10</v>
      </c>
      <c r="M8" s="2314">
        <v>1.7857142857142856E-2</v>
      </c>
      <c r="N8" s="2315">
        <v>505</v>
      </c>
      <c r="O8" s="2320">
        <v>5</v>
      </c>
      <c r="P8" s="2319">
        <v>0.22222222222222221</v>
      </c>
      <c r="Q8" s="2320">
        <v>0</v>
      </c>
      <c r="R8" s="2319">
        <v>0</v>
      </c>
      <c r="S8" s="2320">
        <v>15</v>
      </c>
      <c r="T8" s="2319">
        <v>0.48148148148148145</v>
      </c>
      <c r="U8" s="2320">
        <v>5</v>
      </c>
      <c r="V8" s="2319">
        <v>0.18518518518518517</v>
      </c>
      <c r="W8" s="2320">
        <v>5</v>
      </c>
      <c r="X8" s="2319">
        <v>0.1111111111111111</v>
      </c>
      <c r="Y8" s="2320">
        <v>0</v>
      </c>
      <c r="Z8" s="2319">
        <v>0</v>
      </c>
      <c r="AA8" s="2320">
        <v>25</v>
      </c>
    </row>
    <row r="9" spans="1:27" x14ac:dyDescent="0.25">
      <c r="A9" s="2304" t="s">
        <v>1072</v>
      </c>
      <c r="B9" s="2311">
        <v>410</v>
      </c>
      <c r="C9" s="2310">
        <v>0.25567674547827007</v>
      </c>
      <c r="D9" s="1078">
        <v>210</v>
      </c>
      <c r="E9" s="2310">
        <v>0.13172796573661899</v>
      </c>
      <c r="F9" s="2311">
        <v>630</v>
      </c>
      <c r="G9" s="2310">
        <v>0.39302994924174789</v>
      </c>
      <c r="H9" s="2311">
        <v>195</v>
      </c>
      <c r="I9" s="2310">
        <v>0.12232551460626456</v>
      </c>
      <c r="J9" s="2311">
        <v>85</v>
      </c>
      <c r="K9" s="2310">
        <v>5.4179595557248189E-2</v>
      </c>
      <c r="L9" s="2311">
        <v>70</v>
      </c>
      <c r="M9" s="2310">
        <v>4.3060229379850282E-2</v>
      </c>
      <c r="N9" s="1078">
        <v>1600</v>
      </c>
      <c r="O9" s="2325">
        <v>75</v>
      </c>
      <c r="P9" s="2324">
        <v>0.13780212458822222</v>
      </c>
      <c r="Q9" s="2325">
        <v>60</v>
      </c>
      <c r="R9" s="2324">
        <v>0.11540881667098493</v>
      </c>
      <c r="S9" s="2325">
        <v>275</v>
      </c>
      <c r="T9" s="2324">
        <v>0.50679201983936029</v>
      </c>
      <c r="U9" s="2325">
        <v>110</v>
      </c>
      <c r="V9" s="2324">
        <v>0.20668468001628604</v>
      </c>
      <c r="W9" s="2325">
        <v>10</v>
      </c>
      <c r="X9" s="2324">
        <v>2.2208239256764257E-2</v>
      </c>
      <c r="Y9" s="2325">
        <v>5</v>
      </c>
      <c r="Z9" s="2324">
        <v>1.1104119628382128E-2</v>
      </c>
      <c r="AA9" s="2325">
        <v>540</v>
      </c>
    </row>
    <row r="10" spans="1:27" x14ac:dyDescent="0.25">
      <c r="A10" s="2302" t="s">
        <v>1073</v>
      </c>
      <c r="B10" s="2315">
        <v>250</v>
      </c>
      <c r="C10" s="2314">
        <v>0.26391986869239509</v>
      </c>
      <c r="D10" s="2342">
        <v>100</v>
      </c>
      <c r="E10" s="2314">
        <v>0.10539329152813433</v>
      </c>
      <c r="F10" s="2315">
        <v>385</v>
      </c>
      <c r="G10" s="2314">
        <v>0.4061276882286099</v>
      </c>
      <c r="H10" s="2315">
        <v>70</v>
      </c>
      <c r="I10" s="2314">
        <v>7.4881107697487473E-2</v>
      </c>
      <c r="J10" s="2315">
        <v>110</v>
      </c>
      <c r="K10" s="2314">
        <v>0.11477841841673329</v>
      </c>
      <c r="L10" s="2315">
        <v>35</v>
      </c>
      <c r="M10" s="2314">
        <v>3.4899625436639874E-2</v>
      </c>
      <c r="N10" s="2342">
        <v>950</v>
      </c>
      <c r="O10" s="2320">
        <v>20</v>
      </c>
      <c r="P10" s="2319">
        <v>0.10876132930513595</v>
      </c>
      <c r="Q10" s="2320">
        <v>10</v>
      </c>
      <c r="R10" s="2319">
        <v>4.8338368580060423E-2</v>
      </c>
      <c r="S10" s="2320">
        <v>105</v>
      </c>
      <c r="T10" s="2319">
        <v>0.6465256797583081</v>
      </c>
      <c r="U10" s="2320">
        <v>20</v>
      </c>
      <c r="V10" s="2319">
        <v>0.12386706948640483</v>
      </c>
      <c r="W10" s="2320">
        <v>10</v>
      </c>
      <c r="X10" s="2319">
        <v>5.4380664652567974E-2</v>
      </c>
      <c r="Y10" s="2320">
        <v>5</v>
      </c>
      <c r="Z10" s="2319">
        <v>1.812688821752266E-2</v>
      </c>
      <c r="AA10" s="2320">
        <v>165</v>
      </c>
    </row>
    <row r="11" spans="1:27" x14ac:dyDescent="0.25">
      <c r="A11" s="2381" t="s">
        <v>1074</v>
      </c>
      <c r="B11" s="2311">
        <v>435</v>
      </c>
      <c r="C11" s="2310">
        <v>0.39031495284248763</v>
      </c>
      <c r="D11" s="1078">
        <v>85</v>
      </c>
      <c r="E11" s="2310">
        <v>7.4930544941244168E-2</v>
      </c>
      <c r="F11" s="2311">
        <v>385</v>
      </c>
      <c r="G11" s="2310">
        <v>0.34825530690594569</v>
      </c>
      <c r="H11" s="2311">
        <v>100</v>
      </c>
      <c r="I11" s="2310">
        <v>9.1860496480044601E-2</v>
      </c>
      <c r="J11" s="2311">
        <v>65</v>
      </c>
      <c r="K11" s="2310">
        <v>5.9565018026846966E-2</v>
      </c>
      <c r="L11" s="2311">
        <v>40</v>
      </c>
      <c r="M11" s="2310">
        <v>3.5073680803430943E-2</v>
      </c>
      <c r="N11" s="1078">
        <v>1110</v>
      </c>
      <c r="O11" s="2325">
        <v>235</v>
      </c>
      <c r="P11" s="2324">
        <v>0.53608247422680411</v>
      </c>
      <c r="Q11" s="2325">
        <v>20</v>
      </c>
      <c r="R11" s="2324">
        <v>4.5819014891179836E-2</v>
      </c>
      <c r="S11" s="2325">
        <v>125</v>
      </c>
      <c r="T11" s="2324">
        <v>0.2829324169530355</v>
      </c>
      <c r="U11" s="2325">
        <v>40</v>
      </c>
      <c r="V11" s="2324">
        <v>9.3928980526918671E-2</v>
      </c>
      <c r="W11" s="2325">
        <v>15</v>
      </c>
      <c r="X11" s="2324">
        <v>3.2073310423825885E-2</v>
      </c>
      <c r="Y11" s="2325">
        <v>5</v>
      </c>
      <c r="Z11" s="2324">
        <v>9.1638029782359683E-3</v>
      </c>
      <c r="AA11" s="2325">
        <v>435</v>
      </c>
    </row>
    <row r="12" spans="1:27" x14ac:dyDescent="0.25">
      <c r="A12" s="2104" t="s">
        <v>1075</v>
      </c>
      <c r="B12" s="2347">
        <v>335</v>
      </c>
      <c r="C12" s="2346">
        <v>0.39983221476510061</v>
      </c>
      <c r="D12" s="2345">
        <v>65</v>
      </c>
      <c r="E12" s="2346">
        <v>7.5910834132310645E-2</v>
      </c>
      <c r="F12" s="2347">
        <v>275</v>
      </c>
      <c r="G12" s="2346">
        <v>0.33078859060402688</v>
      </c>
      <c r="H12" s="2347">
        <v>75</v>
      </c>
      <c r="I12" s="2346">
        <v>9.188638542665388E-2</v>
      </c>
      <c r="J12" s="2347">
        <v>50</v>
      </c>
      <c r="K12" s="2346">
        <v>6.0822147651006707E-2</v>
      </c>
      <c r="L12" s="2347">
        <v>35</v>
      </c>
      <c r="M12" s="2346">
        <v>4.075982742090125E-2</v>
      </c>
      <c r="N12" s="2347">
        <v>835</v>
      </c>
      <c r="O12" s="2320">
        <v>170</v>
      </c>
      <c r="P12" s="2319">
        <v>0.63568773234200748</v>
      </c>
      <c r="Q12" s="2320">
        <v>10</v>
      </c>
      <c r="R12" s="2319">
        <v>2.9739776951672861E-2</v>
      </c>
      <c r="S12" s="2320">
        <v>55</v>
      </c>
      <c r="T12" s="2319">
        <v>0.21189591078066913</v>
      </c>
      <c r="U12" s="2320">
        <v>25</v>
      </c>
      <c r="V12" s="2319">
        <v>8.9219330855018583E-2</v>
      </c>
      <c r="W12" s="2320">
        <v>5</v>
      </c>
      <c r="X12" s="2319">
        <v>1.858736059479554E-2</v>
      </c>
      <c r="Y12" s="2320">
        <v>5</v>
      </c>
      <c r="Z12" s="2319">
        <v>1.4869888475836431E-2</v>
      </c>
      <c r="AA12" s="2320">
        <v>270</v>
      </c>
    </row>
    <row r="13" spans="1:27" ht="30" x14ac:dyDescent="0.25">
      <c r="A13" s="2384" t="s">
        <v>1414</v>
      </c>
      <c r="B13" s="2349">
        <v>0</v>
      </c>
      <c r="C13" s="2350" t="s">
        <v>1089</v>
      </c>
      <c r="D13" s="2352">
        <v>0</v>
      </c>
      <c r="E13" s="2350" t="s">
        <v>1089</v>
      </c>
      <c r="F13" s="2349">
        <v>5</v>
      </c>
      <c r="G13" s="2350" t="s">
        <v>1089</v>
      </c>
      <c r="H13" s="2349">
        <v>0</v>
      </c>
      <c r="I13" s="2350" t="s">
        <v>1089</v>
      </c>
      <c r="J13" s="2349">
        <v>0</v>
      </c>
      <c r="K13" s="2350" t="s">
        <v>1089</v>
      </c>
      <c r="L13" s="2349">
        <v>0</v>
      </c>
      <c r="M13" s="2350" t="s">
        <v>1089</v>
      </c>
      <c r="N13" s="2349">
        <v>5</v>
      </c>
      <c r="O13" s="2325">
        <v>0</v>
      </c>
      <c r="P13" s="2324" t="s">
        <v>1089</v>
      </c>
      <c r="Q13" s="2325">
        <v>0</v>
      </c>
      <c r="R13" s="2324" t="s">
        <v>1089</v>
      </c>
      <c r="S13" s="2325">
        <v>0</v>
      </c>
      <c r="T13" s="2324" t="s">
        <v>1089</v>
      </c>
      <c r="U13" s="2325">
        <v>0</v>
      </c>
      <c r="V13" s="2324" t="s">
        <v>1089</v>
      </c>
      <c r="W13" s="2325">
        <v>0</v>
      </c>
      <c r="X13" s="2324" t="s">
        <v>1089</v>
      </c>
      <c r="Y13" s="2325">
        <v>0</v>
      </c>
      <c r="Z13" s="2324" t="s">
        <v>1089</v>
      </c>
      <c r="AA13" s="2325">
        <v>0</v>
      </c>
    </row>
    <row r="14" spans="1:27" x14ac:dyDescent="0.25">
      <c r="A14" s="2387" t="s">
        <v>1077</v>
      </c>
      <c r="B14" s="2347">
        <v>60</v>
      </c>
      <c r="C14" s="2346">
        <v>0.49049730757047827</v>
      </c>
      <c r="D14" s="2345">
        <v>10</v>
      </c>
      <c r="E14" s="2346">
        <v>6.0738042445359519E-2</v>
      </c>
      <c r="F14" s="2347">
        <v>30</v>
      </c>
      <c r="G14" s="2346">
        <v>0.2454862210959772</v>
      </c>
      <c r="H14" s="2347">
        <v>10</v>
      </c>
      <c r="I14" s="2346">
        <v>9.2413683877098515E-2</v>
      </c>
      <c r="J14" s="2347">
        <v>10</v>
      </c>
      <c r="K14" s="2346">
        <v>7.52296484003801E-2</v>
      </c>
      <c r="L14" s="2347">
        <v>5</v>
      </c>
      <c r="M14" s="2346">
        <v>3.5635096610706365E-2</v>
      </c>
      <c r="N14" s="2347">
        <v>125</v>
      </c>
      <c r="O14" s="2320">
        <v>40</v>
      </c>
      <c r="P14" s="2319">
        <v>0.80851063829787229</v>
      </c>
      <c r="Q14" s="2320">
        <v>0</v>
      </c>
      <c r="R14" s="2319">
        <v>0</v>
      </c>
      <c r="S14" s="2320">
        <v>5</v>
      </c>
      <c r="T14" s="2319">
        <v>6.3829787234042548E-2</v>
      </c>
      <c r="U14" s="2320">
        <v>5</v>
      </c>
      <c r="V14" s="2319">
        <v>0.1276595744680851</v>
      </c>
      <c r="W14" s="2320">
        <v>0</v>
      </c>
      <c r="X14" s="2319">
        <v>0</v>
      </c>
      <c r="Y14" s="2320">
        <v>0</v>
      </c>
      <c r="Z14" s="2319">
        <v>0</v>
      </c>
      <c r="AA14" s="2320">
        <v>45</v>
      </c>
    </row>
    <row r="15" spans="1:27" x14ac:dyDescent="0.25">
      <c r="A15" s="2384" t="s">
        <v>1078</v>
      </c>
      <c r="B15" s="2349">
        <v>160</v>
      </c>
      <c r="C15" s="2350">
        <v>0.27322404371584696</v>
      </c>
      <c r="D15" s="2352">
        <v>160</v>
      </c>
      <c r="E15" s="2350">
        <v>0.13661202185792348</v>
      </c>
      <c r="F15" s="2349">
        <v>160</v>
      </c>
      <c r="G15" s="2350">
        <v>0.43260473588342441</v>
      </c>
      <c r="H15" s="2349">
        <v>160</v>
      </c>
      <c r="I15" s="2350">
        <v>5.6921675774134789E-2</v>
      </c>
      <c r="J15" s="2349">
        <v>160</v>
      </c>
      <c r="K15" s="2350">
        <v>3.9845173041894354E-2</v>
      </c>
      <c r="L15" s="2349">
        <v>160</v>
      </c>
      <c r="M15" s="2350">
        <v>6.0792349726775954E-2</v>
      </c>
      <c r="N15" s="2349">
        <v>160</v>
      </c>
      <c r="O15" s="2325">
        <v>10</v>
      </c>
      <c r="P15" s="2324" t="s">
        <v>1089</v>
      </c>
      <c r="Q15" s="2325">
        <v>0</v>
      </c>
      <c r="R15" s="2324" t="s">
        <v>1089</v>
      </c>
      <c r="S15" s="2325">
        <v>5</v>
      </c>
      <c r="T15" s="2324" t="s">
        <v>1089</v>
      </c>
      <c r="U15" s="2325">
        <v>5</v>
      </c>
      <c r="V15" s="2324" t="s">
        <v>1089</v>
      </c>
      <c r="W15" s="2325">
        <v>0</v>
      </c>
      <c r="X15" s="2324" t="s">
        <v>1089</v>
      </c>
      <c r="Y15" s="2325">
        <v>0</v>
      </c>
      <c r="Z15" s="2324" t="s">
        <v>1089</v>
      </c>
      <c r="AA15" s="2325">
        <v>20</v>
      </c>
    </row>
    <row r="16" spans="1:27" x14ac:dyDescent="0.25">
      <c r="A16" s="2387" t="s">
        <v>1079</v>
      </c>
      <c r="B16" s="2347">
        <v>50</v>
      </c>
      <c r="C16" s="2346">
        <v>0.299072265625</v>
      </c>
      <c r="D16" s="2345">
        <v>15</v>
      </c>
      <c r="E16" s="2346">
        <v>8.23974609375E-2</v>
      </c>
      <c r="F16" s="2347">
        <v>65</v>
      </c>
      <c r="G16" s="2346">
        <v>0.407958984375</v>
      </c>
      <c r="H16" s="2347">
        <v>10</v>
      </c>
      <c r="I16" s="2346">
        <v>7.32421875E-2</v>
      </c>
      <c r="J16" s="2347">
        <v>20</v>
      </c>
      <c r="K16" s="2346">
        <v>0.1068115234375</v>
      </c>
      <c r="L16" s="2347">
        <v>5</v>
      </c>
      <c r="M16" s="2346">
        <v>3.0517578125E-2</v>
      </c>
      <c r="N16" s="2347">
        <v>165</v>
      </c>
      <c r="O16" s="2320">
        <v>10</v>
      </c>
      <c r="P16" s="2319">
        <v>0.22222222222222221</v>
      </c>
      <c r="Q16" s="2320">
        <v>5</v>
      </c>
      <c r="R16" s="2319">
        <v>8.8888888888888892E-2</v>
      </c>
      <c r="S16" s="2320">
        <v>25</v>
      </c>
      <c r="T16" s="2319">
        <v>0.51111111111111107</v>
      </c>
      <c r="U16" s="2320">
        <v>5</v>
      </c>
      <c r="V16" s="2319">
        <v>0.13333333333333333</v>
      </c>
      <c r="W16" s="2320">
        <v>0</v>
      </c>
      <c r="X16" s="2319">
        <v>2.2222222222222223E-2</v>
      </c>
      <c r="Y16" s="2320">
        <v>0</v>
      </c>
      <c r="Z16" s="2319">
        <v>2.2222222222222223E-2</v>
      </c>
      <c r="AA16" s="2320">
        <v>45</v>
      </c>
    </row>
    <row r="17" spans="1:27" x14ac:dyDescent="0.25">
      <c r="A17" s="2384" t="s">
        <v>1080</v>
      </c>
      <c r="B17" s="2349">
        <v>110</v>
      </c>
      <c r="C17" s="2350">
        <v>0.62222222222222223</v>
      </c>
      <c r="D17" s="2352">
        <v>5</v>
      </c>
      <c r="E17" s="2350">
        <v>2.2222222222222223E-2</v>
      </c>
      <c r="F17" s="2349">
        <v>40</v>
      </c>
      <c r="G17" s="2350">
        <v>0.22222222222222221</v>
      </c>
      <c r="H17" s="2349">
        <v>10</v>
      </c>
      <c r="I17" s="2350">
        <v>6.1111111111111109E-2</v>
      </c>
      <c r="J17" s="2349">
        <v>5</v>
      </c>
      <c r="K17" s="2350">
        <v>3.888888888888889E-2</v>
      </c>
      <c r="L17" s="2349">
        <v>5</v>
      </c>
      <c r="M17" s="2350">
        <v>3.3333333333333333E-2</v>
      </c>
      <c r="N17" s="2349">
        <v>180</v>
      </c>
      <c r="O17" s="2325">
        <v>90</v>
      </c>
      <c r="P17" s="2324">
        <v>0.72131147540983609</v>
      </c>
      <c r="Q17" s="2325">
        <v>0</v>
      </c>
      <c r="R17" s="2324">
        <v>0</v>
      </c>
      <c r="S17" s="2325">
        <v>25</v>
      </c>
      <c r="T17" s="2324">
        <v>0.19672131147540983</v>
      </c>
      <c r="U17" s="2325">
        <v>5</v>
      </c>
      <c r="V17" s="2324">
        <v>4.0983606557377046E-2</v>
      </c>
      <c r="W17" s="2325">
        <v>0</v>
      </c>
      <c r="X17" s="2324">
        <v>1.6393442622950821E-2</v>
      </c>
      <c r="Y17" s="2325">
        <v>5</v>
      </c>
      <c r="Z17" s="2324">
        <v>2.4590163934426229E-2</v>
      </c>
      <c r="AA17" s="2325">
        <v>120</v>
      </c>
    </row>
    <row r="18" spans="1:27" x14ac:dyDescent="0.25">
      <c r="A18" s="2387" t="s">
        <v>1081</v>
      </c>
      <c r="B18" s="2347">
        <v>0</v>
      </c>
      <c r="C18" s="2346" t="s">
        <v>1089</v>
      </c>
      <c r="D18" s="2345">
        <v>0</v>
      </c>
      <c r="E18" s="2346" t="s">
        <v>1089</v>
      </c>
      <c r="F18" s="2347">
        <v>0</v>
      </c>
      <c r="G18" s="2346" t="s">
        <v>1089</v>
      </c>
      <c r="H18" s="2347">
        <v>0</v>
      </c>
      <c r="I18" s="2346" t="s">
        <v>1089</v>
      </c>
      <c r="J18" s="2347">
        <v>0</v>
      </c>
      <c r="K18" s="2346" t="s">
        <v>1089</v>
      </c>
      <c r="L18" s="2347">
        <v>0</v>
      </c>
      <c r="M18" s="2346" t="s">
        <v>1089</v>
      </c>
      <c r="N18" s="2347">
        <v>0</v>
      </c>
      <c r="O18" s="2320">
        <v>0</v>
      </c>
      <c r="P18" s="2319" t="s">
        <v>1089</v>
      </c>
      <c r="Q18" s="2320">
        <v>0</v>
      </c>
      <c r="R18" s="2319" t="s">
        <v>1089</v>
      </c>
      <c r="S18" s="2320">
        <v>0</v>
      </c>
      <c r="T18" s="2319" t="s">
        <v>1089</v>
      </c>
      <c r="U18" s="2320">
        <v>0</v>
      </c>
      <c r="V18" s="2319" t="s">
        <v>1089</v>
      </c>
      <c r="W18" s="2320">
        <v>0</v>
      </c>
      <c r="X18" s="2319" t="s">
        <v>1089</v>
      </c>
      <c r="Y18" s="2320">
        <v>0</v>
      </c>
      <c r="Z18" s="2319" t="s">
        <v>1089</v>
      </c>
      <c r="AA18" s="2320">
        <v>0</v>
      </c>
    </row>
    <row r="19" spans="1:27" x14ac:dyDescent="0.25">
      <c r="A19" s="2384" t="s">
        <v>1082</v>
      </c>
      <c r="B19" s="2349">
        <v>70</v>
      </c>
      <c r="C19" s="2350">
        <v>0.30000436814746867</v>
      </c>
      <c r="D19" s="2352">
        <v>20</v>
      </c>
      <c r="E19" s="2350">
        <v>9.6099244310487913E-2</v>
      </c>
      <c r="F19" s="2349">
        <v>85</v>
      </c>
      <c r="G19" s="2350">
        <v>0.36037216616432971</v>
      </c>
      <c r="H19" s="2349">
        <v>35</v>
      </c>
      <c r="I19" s="2350">
        <v>0.14851701393439043</v>
      </c>
      <c r="J19" s="2349">
        <v>10</v>
      </c>
      <c r="K19" s="2350">
        <v>4.4773511553750055E-2</v>
      </c>
      <c r="L19" s="2349">
        <v>10</v>
      </c>
      <c r="M19" s="2350">
        <v>5.0233695889573229E-2</v>
      </c>
      <c r="N19" s="2349">
        <v>230</v>
      </c>
      <c r="O19" s="2325">
        <v>25</v>
      </c>
      <c r="P19" s="2324">
        <v>0.74285714285714288</v>
      </c>
      <c r="Q19" s="2325">
        <v>0</v>
      </c>
      <c r="R19" s="2324">
        <v>5.7142857142857141E-2</v>
      </c>
      <c r="S19" s="2325">
        <v>0</v>
      </c>
      <c r="T19" s="2324">
        <v>5.7142857142857141E-2</v>
      </c>
      <c r="U19" s="2325">
        <v>5</v>
      </c>
      <c r="V19" s="2324">
        <v>0.11428571428571428</v>
      </c>
      <c r="W19" s="2325">
        <v>0</v>
      </c>
      <c r="X19" s="2324">
        <v>2.8571428571428571E-2</v>
      </c>
      <c r="Y19" s="2325">
        <v>0</v>
      </c>
      <c r="Z19" s="2324">
        <v>0</v>
      </c>
      <c r="AA19" s="2325">
        <v>35</v>
      </c>
    </row>
    <row r="20" spans="1:27" ht="15" customHeight="1" x14ac:dyDescent="0.25">
      <c r="A20" s="2387" t="s">
        <v>1083</v>
      </c>
      <c r="B20" s="2347">
        <v>5</v>
      </c>
      <c r="C20" s="2346" t="s">
        <v>1089</v>
      </c>
      <c r="D20" s="2345">
        <v>0</v>
      </c>
      <c r="E20" s="2346" t="s">
        <v>1089</v>
      </c>
      <c r="F20" s="2347">
        <v>5</v>
      </c>
      <c r="G20" s="2346" t="s">
        <v>1089</v>
      </c>
      <c r="H20" s="2347">
        <v>0</v>
      </c>
      <c r="I20" s="2346" t="s">
        <v>1089</v>
      </c>
      <c r="J20" s="2347">
        <v>0</v>
      </c>
      <c r="K20" s="2346" t="s">
        <v>1089</v>
      </c>
      <c r="L20" s="2347">
        <v>0</v>
      </c>
      <c r="M20" s="2346" t="s">
        <v>1089</v>
      </c>
      <c r="N20" s="2347">
        <v>10</v>
      </c>
      <c r="O20" s="2320">
        <v>0</v>
      </c>
      <c r="P20" s="2319" t="s">
        <v>1089</v>
      </c>
      <c r="Q20" s="2320">
        <v>0</v>
      </c>
      <c r="R20" s="2319" t="s">
        <v>1089</v>
      </c>
      <c r="S20" s="2320">
        <v>0</v>
      </c>
      <c r="T20" s="2319" t="s">
        <v>1089</v>
      </c>
      <c r="U20" s="2320">
        <v>0</v>
      </c>
      <c r="V20" s="2319" t="s">
        <v>1089</v>
      </c>
      <c r="W20" s="2320">
        <v>0</v>
      </c>
      <c r="X20" s="2319" t="s">
        <v>1089</v>
      </c>
      <c r="Y20" s="2320">
        <v>0</v>
      </c>
      <c r="Z20" s="2319" t="s">
        <v>1089</v>
      </c>
      <c r="AA20" s="2320">
        <v>0</v>
      </c>
    </row>
    <row r="21" spans="1:27" x14ac:dyDescent="0.25">
      <c r="A21" s="2384" t="s">
        <v>1084</v>
      </c>
      <c r="B21" s="2349">
        <v>15</v>
      </c>
      <c r="C21" s="2350">
        <v>0.37670240509997105</v>
      </c>
      <c r="D21" s="2352">
        <v>5</v>
      </c>
      <c r="E21" s="2350">
        <v>9.1857432628223712E-2</v>
      </c>
      <c r="F21" s="2349">
        <v>10</v>
      </c>
      <c r="G21" s="2350">
        <v>0.33816285134743557</v>
      </c>
      <c r="H21" s="2349">
        <v>5</v>
      </c>
      <c r="I21" s="2350">
        <v>8.6931324253839468E-2</v>
      </c>
      <c r="J21" s="2349">
        <v>0</v>
      </c>
      <c r="K21" s="2350">
        <v>5.7954216169226316E-2</v>
      </c>
      <c r="L21" s="2349">
        <v>0</v>
      </c>
      <c r="M21" s="2350">
        <v>4.8391770501303971E-2</v>
      </c>
      <c r="N21" s="2349">
        <v>35</v>
      </c>
      <c r="O21" s="2325">
        <v>0</v>
      </c>
      <c r="P21" s="2324" t="s">
        <v>1089</v>
      </c>
      <c r="Q21" s="2325">
        <v>0</v>
      </c>
      <c r="R21" s="2324" t="s">
        <v>1089</v>
      </c>
      <c r="S21" s="2325">
        <v>0</v>
      </c>
      <c r="T21" s="2324" t="s">
        <v>1089</v>
      </c>
      <c r="U21" s="2325">
        <v>0</v>
      </c>
      <c r="V21" s="2324" t="s">
        <v>1089</v>
      </c>
      <c r="W21" s="2325">
        <v>0</v>
      </c>
      <c r="X21" s="2324" t="s">
        <v>1089</v>
      </c>
      <c r="Y21" s="2325">
        <v>0</v>
      </c>
      <c r="Z21" s="2324" t="s">
        <v>1089</v>
      </c>
      <c r="AA21" s="2325">
        <v>0</v>
      </c>
    </row>
    <row r="22" spans="1:27" x14ac:dyDescent="0.25">
      <c r="A22" s="2387" t="s">
        <v>1085</v>
      </c>
      <c r="B22" s="2347">
        <v>0</v>
      </c>
      <c r="C22" s="2346" t="s">
        <v>1089</v>
      </c>
      <c r="D22" s="2345">
        <v>0</v>
      </c>
      <c r="E22" s="2346" t="s">
        <v>1089</v>
      </c>
      <c r="F22" s="2347">
        <v>0</v>
      </c>
      <c r="G22" s="2346" t="s">
        <v>1089</v>
      </c>
      <c r="H22" s="2347">
        <v>0</v>
      </c>
      <c r="I22" s="2346" t="s">
        <v>1089</v>
      </c>
      <c r="J22" s="2347">
        <v>0</v>
      </c>
      <c r="K22" s="2346" t="s">
        <v>1089</v>
      </c>
      <c r="L22" s="2347">
        <v>0</v>
      </c>
      <c r="M22" s="2346" t="s">
        <v>1089</v>
      </c>
      <c r="N22" s="2347">
        <v>0</v>
      </c>
      <c r="O22" s="2320">
        <v>0</v>
      </c>
      <c r="P22" s="2319" t="s">
        <v>1089</v>
      </c>
      <c r="Q22" s="2320">
        <v>0</v>
      </c>
      <c r="R22" s="2319" t="s">
        <v>1089</v>
      </c>
      <c r="S22" s="2320">
        <v>0</v>
      </c>
      <c r="T22" s="2319" t="s">
        <v>1089</v>
      </c>
      <c r="U22" s="2320">
        <v>0</v>
      </c>
      <c r="V22" s="2319" t="s">
        <v>1089</v>
      </c>
      <c r="W22" s="2320">
        <v>0</v>
      </c>
      <c r="X22" s="2319" t="s">
        <v>1089</v>
      </c>
      <c r="Y22" s="2320">
        <v>0</v>
      </c>
      <c r="Z22" s="2319" t="s">
        <v>1089</v>
      </c>
      <c r="AA22" s="2320">
        <v>0</v>
      </c>
    </row>
    <row r="23" spans="1:27" x14ac:dyDescent="0.25">
      <c r="A23" s="2100" t="s">
        <v>1086</v>
      </c>
      <c r="B23" s="2349">
        <v>100</v>
      </c>
      <c r="C23" s="2350">
        <v>0.36173199438505566</v>
      </c>
      <c r="D23" s="2352">
        <v>20</v>
      </c>
      <c r="E23" s="2350">
        <v>7.1986466544289682E-2</v>
      </c>
      <c r="F23" s="2349">
        <v>110</v>
      </c>
      <c r="G23" s="2350">
        <v>0.40071266601878847</v>
      </c>
      <c r="H23" s="2349">
        <v>25</v>
      </c>
      <c r="I23" s="2350">
        <v>9.1782744843969338E-2</v>
      </c>
      <c r="J23" s="2349">
        <v>15</v>
      </c>
      <c r="K23" s="2350">
        <v>5.5789511571824497E-2</v>
      </c>
      <c r="L23" s="2349">
        <v>5</v>
      </c>
      <c r="M23" s="2350">
        <v>1.799661663607242E-2</v>
      </c>
      <c r="N23" s="2349">
        <v>280</v>
      </c>
      <c r="O23" s="2325">
        <v>65</v>
      </c>
      <c r="P23" s="2324">
        <v>0.37611940298507462</v>
      </c>
      <c r="Q23" s="2325">
        <v>10</v>
      </c>
      <c r="R23" s="2324">
        <v>7.1641791044776124E-2</v>
      </c>
      <c r="S23" s="2325">
        <v>65</v>
      </c>
      <c r="T23" s="2324">
        <v>0.39701492537313432</v>
      </c>
      <c r="U23" s="2325">
        <v>15</v>
      </c>
      <c r="V23" s="2324">
        <v>0.10149253731343283</v>
      </c>
      <c r="W23" s="2325">
        <v>10</v>
      </c>
      <c r="X23" s="2324">
        <v>5.3731343283582089E-2</v>
      </c>
      <c r="Y23" s="2325">
        <v>0</v>
      </c>
      <c r="Z23" s="2324">
        <v>0</v>
      </c>
      <c r="AA23" s="2325">
        <v>170</v>
      </c>
    </row>
    <row r="24" spans="1:27" x14ac:dyDescent="0.25">
      <c r="A24" s="2387" t="s">
        <v>1087</v>
      </c>
      <c r="B24" s="2347">
        <v>0</v>
      </c>
      <c r="C24" s="2346" t="s">
        <v>1089</v>
      </c>
      <c r="D24" s="2347">
        <v>0</v>
      </c>
      <c r="E24" s="2346" t="s">
        <v>1089</v>
      </c>
      <c r="F24" s="2347">
        <v>0</v>
      </c>
      <c r="G24" s="2346" t="s">
        <v>1089</v>
      </c>
      <c r="H24" s="2347">
        <v>0</v>
      </c>
      <c r="I24" s="2346" t="s">
        <v>1089</v>
      </c>
      <c r="J24" s="2347">
        <v>0</v>
      </c>
      <c r="K24" s="2346" t="s">
        <v>1089</v>
      </c>
      <c r="L24" s="2347">
        <v>0</v>
      </c>
      <c r="M24" s="2346" t="s">
        <v>1089</v>
      </c>
      <c r="N24" s="2347">
        <v>0</v>
      </c>
      <c r="O24" s="2320">
        <v>0</v>
      </c>
      <c r="P24" s="2319" t="s">
        <v>1089</v>
      </c>
      <c r="Q24" s="2320">
        <v>0</v>
      </c>
      <c r="R24" s="2319" t="s">
        <v>1089</v>
      </c>
      <c r="S24" s="2320">
        <v>0</v>
      </c>
      <c r="T24" s="2319" t="s">
        <v>1089</v>
      </c>
      <c r="U24" s="2320">
        <v>0</v>
      </c>
      <c r="V24" s="2319" t="s">
        <v>1089</v>
      </c>
      <c r="W24" s="2320">
        <v>0</v>
      </c>
      <c r="X24" s="2319" t="s">
        <v>1089</v>
      </c>
      <c r="Y24" s="2320">
        <v>0</v>
      </c>
      <c r="Z24" s="2319" t="s">
        <v>1089</v>
      </c>
      <c r="AA24" s="2320">
        <v>0</v>
      </c>
    </row>
    <row r="25" spans="1:27" x14ac:dyDescent="0.25">
      <c r="A25" s="2384" t="s">
        <v>1088</v>
      </c>
      <c r="B25" s="2349">
        <v>0</v>
      </c>
      <c r="C25" s="2350" t="s">
        <v>1089</v>
      </c>
      <c r="D25" s="2349">
        <v>0</v>
      </c>
      <c r="E25" s="2350" t="s">
        <v>1089</v>
      </c>
      <c r="F25" s="2349">
        <v>0</v>
      </c>
      <c r="G25" s="2350" t="s">
        <v>1089</v>
      </c>
      <c r="H25" s="2349">
        <v>0</v>
      </c>
      <c r="I25" s="2350" t="s">
        <v>1089</v>
      </c>
      <c r="J25" s="2349">
        <v>0</v>
      </c>
      <c r="K25" s="2350" t="s">
        <v>1089</v>
      </c>
      <c r="L25" s="2349">
        <v>0</v>
      </c>
      <c r="M25" s="2350" t="s">
        <v>1089</v>
      </c>
      <c r="N25" s="2349">
        <v>0</v>
      </c>
      <c r="O25" s="2325">
        <v>0</v>
      </c>
      <c r="P25" s="2324" t="s">
        <v>1089</v>
      </c>
      <c r="Q25" s="2325">
        <v>0</v>
      </c>
      <c r="R25" s="2324" t="s">
        <v>1089</v>
      </c>
      <c r="S25" s="2325">
        <v>0</v>
      </c>
      <c r="T25" s="2324" t="s">
        <v>1089</v>
      </c>
      <c r="U25" s="2325">
        <v>0</v>
      </c>
      <c r="V25" s="2324" t="s">
        <v>1089</v>
      </c>
      <c r="W25" s="2325">
        <v>0</v>
      </c>
      <c r="X25" s="2324" t="s">
        <v>1089</v>
      </c>
      <c r="Y25" s="2325">
        <v>0</v>
      </c>
      <c r="Z25" s="2324" t="s">
        <v>1089</v>
      </c>
      <c r="AA25" s="2325">
        <v>0</v>
      </c>
    </row>
    <row r="26" spans="1:27" x14ac:dyDescent="0.25">
      <c r="A26" s="2387" t="s">
        <v>1415</v>
      </c>
      <c r="B26" s="2347">
        <v>0</v>
      </c>
      <c r="C26" s="2346" t="s">
        <v>1089</v>
      </c>
      <c r="D26" s="2347">
        <v>0</v>
      </c>
      <c r="E26" s="2346" t="s">
        <v>1089</v>
      </c>
      <c r="F26" s="2347">
        <v>0</v>
      </c>
      <c r="G26" s="2346" t="s">
        <v>1089</v>
      </c>
      <c r="H26" s="2347">
        <v>0</v>
      </c>
      <c r="I26" s="2346" t="s">
        <v>1089</v>
      </c>
      <c r="J26" s="2347">
        <v>0</v>
      </c>
      <c r="K26" s="2346" t="s">
        <v>1089</v>
      </c>
      <c r="L26" s="2347">
        <v>0</v>
      </c>
      <c r="M26" s="2346" t="s">
        <v>1089</v>
      </c>
      <c r="N26" s="2347">
        <v>0</v>
      </c>
      <c r="O26" s="2320">
        <v>0</v>
      </c>
      <c r="P26" s="2319" t="s">
        <v>1089</v>
      </c>
      <c r="Q26" s="2320">
        <v>0</v>
      </c>
      <c r="R26" s="2319" t="s">
        <v>1089</v>
      </c>
      <c r="S26" s="2320">
        <v>0</v>
      </c>
      <c r="T26" s="2319" t="s">
        <v>1089</v>
      </c>
      <c r="U26" s="2320">
        <v>0</v>
      </c>
      <c r="V26" s="2319" t="s">
        <v>1089</v>
      </c>
      <c r="W26" s="2320">
        <v>0</v>
      </c>
      <c r="X26" s="2319" t="s">
        <v>1089</v>
      </c>
      <c r="Y26" s="2320">
        <v>0</v>
      </c>
      <c r="Z26" s="2319" t="s">
        <v>1089</v>
      </c>
      <c r="AA26" s="2320">
        <v>0</v>
      </c>
    </row>
    <row r="27" spans="1:27" x14ac:dyDescent="0.25">
      <c r="A27" s="2384" t="s">
        <v>1416</v>
      </c>
      <c r="B27" s="2349">
        <v>0</v>
      </c>
      <c r="C27" s="2350" t="s">
        <v>1089</v>
      </c>
      <c r="D27" s="2352">
        <v>0</v>
      </c>
      <c r="E27" s="2350" t="s">
        <v>1089</v>
      </c>
      <c r="F27" s="2349">
        <v>0</v>
      </c>
      <c r="G27" s="2350" t="s">
        <v>1089</v>
      </c>
      <c r="H27" s="2349">
        <v>0</v>
      </c>
      <c r="I27" s="2350" t="s">
        <v>1089</v>
      </c>
      <c r="J27" s="2349">
        <v>0</v>
      </c>
      <c r="K27" s="2350" t="s">
        <v>1089</v>
      </c>
      <c r="L27" s="2349">
        <v>0</v>
      </c>
      <c r="M27" s="2350" t="s">
        <v>1089</v>
      </c>
      <c r="N27" s="2349">
        <v>5</v>
      </c>
      <c r="O27" s="2325">
        <v>0</v>
      </c>
      <c r="P27" s="2324" t="s">
        <v>1089</v>
      </c>
      <c r="Q27" s="2325">
        <v>0</v>
      </c>
      <c r="R27" s="2324" t="s">
        <v>1089</v>
      </c>
      <c r="S27" s="2325">
        <v>0</v>
      </c>
      <c r="T27" s="2324" t="s">
        <v>1089</v>
      </c>
      <c r="U27" s="2325">
        <v>0</v>
      </c>
      <c r="V27" s="2324" t="s">
        <v>1089</v>
      </c>
      <c r="W27" s="2325">
        <v>0</v>
      </c>
      <c r="X27" s="2324" t="s">
        <v>1089</v>
      </c>
      <c r="Y27" s="2325">
        <v>0</v>
      </c>
      <c r="Z27" s="2324" t="s">
        <v>1089</v>
      </c>
      <c r="AA27" s="2325">
        <v>0</v>
      </c>
    </row>
    <row r="28" spans="1:27" ht="30" x14ac:dyDescent="0.25">
      <c r="A28" s="2387" t="s">
        <v>1092</v>
      </c>
      <c r="B28" s="2347">
        <v>5</v>
      </c>
      <c r="C28" s="2346" t="s">
        <v>1089</v>
      </c>
      <c r="D28" s="2345">
        <v>5</v>
      </c>
      <c r="E28" s="2346" t="s">
        <v>1089</v>
      </c>
      <c r="F28" s="2347">
        <v>5</v>
      </c>
      <c r="G28" s="2346" t="s">
        <v>1089</v>
      </c>
      <c r="H28" s="2347">
        <v>0</v>
      </c>
      <c r="I28" s="2346" t="s">
        <v>1089</v>
      </c>
      <c r="J28" s="2347">
        <v>0</v>
      </c>
      <c r="K28" s="2346" t="s">
        <v>1089</v>
      </c>
      <c r="L28" s="2347">
        <v>0</v>
      </c>
      <c r="M28" s="2346" t="s">
        <v>1089</v>
      </c>
      <c r="N28" s="2347">
        <v>15</v>
      </c>
      <c r="O28" s="2320">
        <v>0</v>
      </c>
      <c r="P28" s="2319" t="s">
        <v>1089</v>
      </c>
      <c r="Q28" s="2320">
        <v>0</v>
      </c>
      <c r="R28" s="2319" t="s">
        <v>1089</v>
      </c>
      <c r="S28" s="2320">
        <v>0</v>
      </c>
      <c r="T28" s="2319" t="s">
        <v>1089</v>
      </c>
      <c r="U28" s="2320">
        <v>0</v>
      </c>
      <c r="V28" s="2319" t="s">
        <v>1089</v>
      </c>
      <c r="W28" s="2320">
        <v>0</v>
      </c>
      <c r="X28" s="2319" t="s">
        <v>1089</v>
      </c>
      <c r="Y28" s="2320">
        <v>0</v>
      </c>
      <c r="Z28" s="2319" t="s">
        <v>1089</v>
      </c>
      <c r="AA28" s="2320">
        <v>0</v>
      </c>
    </row>
    <row r="29" spans="1:27" x14ac:dyDescent="0.25">
      <c r="A29" s="2384" t="s">
        <v>1093</v>
      </c>
      <c r="B29" s="2349">
        <v>65</v>
      </c>
      <c r="C29" s="2350">
        <v>0.64102564102564108</v>
      </c>
      <c r="D29" s="2352">
        <v>5</v>
      </c>
      <c r="E29" s="2350">
        <v>3.5897435897435895E-2</v>
      </c>
      <c r="F29" s="2349">
        <v>15</v>
      </c>
      <c r="G29" s="2350">
        <v>0.16923076923076924</v>
      </c>
      <c r="H29" s="2349">
        <v>10</v>
      </c>
      <c r="I29" s="2350">
        <v>9.2307692307692313E-2</v>
      </c>
      <c r="J29" s="2349">
        <v>5</v>
      </c>
      <c r="K29" s="2350">
        <v>5.6410256410256411E-2</v>
      </c>
      <c r="L29" s="2349">
        <v>0</v>
      </c>
      <c r="M29" s="2350">
        <v>5.1282051282051282E-3</v>
      </c>
      <c r="N29" s="2349">
        <v>100</v>
      </c>
      <c r="O29" s="2325">
        <v>45</v>
      </c>
      <c r="P29" s="2324">
        <v>0.63945578231292521</v>
      </c>
      <c r="Q29" s="2325">
        <v>5</v>
      </c>
      <c r="R29" s="2324">
        <v>4.0816326530612242E-2</v>
      </c>
      <c r="S29" s="2325">
        <v>15</v>
      </c>
      <c r="T29" s="2324">
        <v>0.19727891156462585</v>
      </c>
      <c r="U29" s="2325">
        <v>5</v>
      </c>
      <c r="V29" s="2324">
        <v>6.8027210884353748E-2</v>
      </c>
      <c r="W29" s="2325">
        <v>5</v>
      </c>
      <c r="X29" s="2324">
        <v>5.4421768707482991E-2</v>
      </c>
      <c r="Y29" s="2325">
        <v>0</v>
      </c>
      <c r="Z29" s="2324">
        <v>0</v>
      </c>
      <c r="AA29" s="2325">
        <v>75</v>
      </c>
    </row>
    <row r="30" spans="1:27" x14ac:dyDescent="0.25">
      <c r="A30" s="2387" t="s">
        <v>1094</v>
      </c>
      <c r="B30" s="2347">
        <v>0</v>
      </c>
      <c r="C30" s="2346" t="s">
        <v>1089</v>
      </c>
      <c r="D30" s="2347">
        <v>0</v>
      </c>
      <c r="E30" s="2346" t="s">
        <v>1089</v>
      </c>
      <c r="F30" s="2347">
        <v>0</v>
      </c>
      <c r="G30" s="2346" t="s">
        <v>1089</v>
      </c>
      <c r="H30" s="2347">
        <v>0</v>
      </c>
      <c r="I30" s="2346" t="s">
        <v>1089</v>
      </c>
      <c r="J30" s="2347">
        <v>0</v>
      </c>
      <c r="K30" s="2346" t="s">
        <v>1089</v>
      </c>
      <c r="L30" s="2347">
        <v>0</v>
      </c>
      <c r="M30" s="2346" t="s">
        <v>1089</v>
      </c>
      <c r="N30" s="2347">
        <v>5</v>
      </c>
      <c r="O30" s="2320">
        <v>0</v>
      </c>
      <c r="P30" s="2319" t="s">
        <v>1089</v>
      </c>
      <c r="Q30" s="2320">
        <v>0</v>
      </c>
      <c r="R30" s="2319" t="s">
        <v>1089</v>
      </c>
      <c r="S30" s="2320">
        <v>0</v>
      </c>
      <c r="T30" s="2319" t="s">
        <v>1089</v>
      </c>
      <c r="U30" s="2320">
        <v>0</v>
      </c>
      <c r="V30" s="2319" t="s">
        <v>1089</v>
      </c>
      <c r="W30" s="2320">
        <v>0</v>
      </c>
      <c r="X30" s="2319" t="s">
        <v>1089</v>
      </c>
      <c r="Y30" s="2320">
        <v>0</v>
      </c>
      <c r="Z30" s="2319" t="s">
        <v>1089</v>
      </c>
      <c r="AA30" s="2320">
        <v>0</v>
      </c>
    </row>
    <row r="31" spans="1:27" x14ac:dyDescent="0.25">
      <c r="A31" s="2388" t="s">
        <v>1095</v>
      </c>
      <c r="B31" s="3220">
        <v>30</v>
      </c>
      <c r="C31" s="2389">
        <v>0.19365079365079366</v>
      </c>
      <c r="D31" s="2443">
        <v>15</v>
      </c>
      <c r="E31" s="2389">
        <v>7.9365079365079361E-2</v>
      </c>
      <c r="F31" s="3220">
        <v>85</v>
      </c>
      <c r="G31" s="2389">
        <v>0.55238095238095242</v>
      </c>
      <c r="H31" s="3220">
        <v>15</v>
      </c>
      <c r="I31" s="2389">
        <v>8.8888888888888892E-2</v>
      </c>
      <c r="J31" s="3220">
        <v>10</v>
      </c>
      <c r="K31" s="2389">
        <v>5.7142857142857141E-2</v>
      </c>
      <c r="L31" s="3220">
        <v>5</v>
      </c>
      <c r="M31" s="2389">
        <v>2.8571428571428571E-2</v>
      </c>
      <c r="N31" s="3220">
        <v>160</v>
      </c>
      <c r="O31" s="2325">
        <v>15</v>
      </c>
      <c r="P31" s="2324">
        <v>0.1702127659574468</v>
      </c>
      <c r="Q31" s="2325">
        <v>10</v>
      </c>
      <c r="R31" s="2324">
        <v>9.5744680851063829E-2</v>
      </c>
      <c r="S31" s="2325">
        <v>50</v>
      </c>
      <c r="T31" s="2324">
        <v>0.55319148936170215</v>
      </c>
      <c r="U31" s="2325">
        <v>10</v>
      </c>
      <c r="V31" s="2324">
        <v>0.1276595744680851</v>
      </c>
      <c r="W31" s="2325">
        <v>5</v>
      </c>
      <c r="X31" s="2324">
        <v>5.3191489361702128E-2</v>
      </c>
      <c r="Y31" s="2325">
        <v>0</v>
      </c>
      <c r="Z31" s="2324">
        <v>0</v>
      </c>
      <c r="AA31" s="2325">
        <v>95</v>
      </c>
    </row>
    <row r="32" spans="1:27" x14ac:dyDescent="0.25">
      <c r="A32" s="2302" t="s">
        <v>1096</v>
      </c>
      <c r="B32" s="2315">
        <v>55</v>
      </c>
      <c r="C32" s="2314">
        <v>0.39483291210334176</v>
      </c>
      <c r="D32" s="2342">
        <v>20</v>
      </c>
      <c r="E32" s="2314">
        <v>0.14370963212580734</v>
      </c>
      <c r="F32" s="2315">
        <v>35</v>
      </c>
      <c r="G32" s="2314">
        <v>0.25961808480763826</v>
      </c>
      <c r="H32" s="2315">
        <v>10</v>
      </c>
      <c r="I32" s="2314">
        <v>5.2653748946925025E-2</v>
      </c>
      <c r="J32" s="2315">
        <v>15</v>
      </c>
      <c r="K32" s="2314">
        <v>0.11759337264813255</v>
      </c>
      <c r="L32" s="2315">
        <v>5</v>
      </c>
      <c r="M32" s="2314">
        <v>3.1592249578770007E-2</v>
      </c>
      <c r="N32" s="2315">
        <v>140</v>
      </c>
      <c r="O32" s="2320">
        <v>0</v>
      </c>
      <c r="P32" s="2319" t="s">
        <v>1089</v>
      </c>
      <c r="Q32" s="2320">
        <v>0</v>
      </c>
      <c r="R32" s="2319" t="s">
        <v>1089</v>
      </c>
      <c r="S32" s="2320">
        <v>0</v>
      </c>
      <c r="T32" s="2319" t="s">
        <v>1089</v>
      </c>
      <c r="U32" s="2320">
        <v>0</v>
      </c>
      <c r="V32" s="2319" t="s">
        <v>1089</v>
      </c>
      <c r="W32" s="2320">
        <v>0</v>
      </c>
      <c r="X32" s="2319" t="s">
        <v>1089</v>
      </c>
      <c r="Y32" s="2320">
        <v>0</v>
      </c>
      <c r="Z32" s="2319" t="s">
        <v>1089</v>
      </c>
      <c r="AA32" s="2320">
        <v>0</v>
      </c>
    </row>
    <row r="33" spans="1:27" x14ac:dyDescent="0.25">
      <c r="A33" s="2304" t="s">
        <v>1097</v>
      </c>
      <c r="B33" s="2311">
        <v>40</v>
      </c>
      <c r="C33" s="2310">
        <v>0.1890547263681592</v>
      </c>
      <c r="D33" s="1078">
        <v>55</v>
      </c>
      <c r="E33" s="2310">
        <v>0.27363184079601988</v>
      </c>
      <c r="F33" s="2311">
        <v>95</v>
      </c>
      <c r="G33" s="2310">
        <v>0.46268656716417911</v>
      </c>
      <c r="H33" s="2311">
        <v>10</v>
      </c>
      <c r="I33" s="2310">
        <v>4.975124378109453E-2</v>
      </c>
      <c r="J33" s="2311">
        <v>0</v>
      </c>
      <c r="K33" s="2310">
        <v>9.9502487562189053E-3</v>
      </c>
      <c r="L33" s="2311">
        <v>5</v>
      </c>
      <c r="M33" s="2310">
        <v>1.4925373283582089E-2</v>
      </c>
      <c r="N33" s="2311">
        <v>200</v>
      </c>
      <c r="O33" s="2325">
        <v>0</v>
      </c>
      <c r="P33" s="2325" t="s">
        <v>1089</v>
      </c>
      <c r="Q33" s="2325">
        <v>0</v>
      </c>
      <c r="R33" s="2325" t="s">
        <v>1089</v>
      </c>
      <c r="S33" s="2325">
        <v>0</v>
      </c>
      <c r="T33" s="2325" t="s">
        <v>1089</v>
      </c>
      <c r="U33" s="2325">
        <v>0</v>
      </c>
      <c r="V33" s="2325" t="s">
        <v>1089</v>
      </c>
      <c r="W33" s="2325">
        <v>0</v>
      </c>
      <c r="X33" s="2325" t="s">
        <v>1089</v>
      </c>
      <c r="Y33" s="2325">
        <v>0</v>
      </c>
      <c r="Z33" s="2324" t="s">
        <v>1089</v>
      </c>
      <c r="AA33" s="2325">
        <v>0</v>
      </c>
    </row>
    <row r="34" spans="1:27" x14ac:dyDescent="0.25">
      <c r="A34" s="2302" t="s">
        <v>1098</v>
      </c>
      <c r="B34" s="2315">
        <v>105</v>
      </c>
      <c r="C34" s="2314">
        <v>0.23755767593961385</v>
      </c>
      <c r="D34" s="2342">
        <v>40</v>
      </c>
      <c r="E34" s="2314">
        <v>8.8742552524302284E-2</v>
      </c>
      <c r="F34" s="2315">
        <v>205</v>
      </c>
      <c r="G34" s="2314">
        <v>0.46190028222013174</v>
      </c>
      <c r="H34" s="2315">
        <v>30</v>
      </c>
      <c r="I34" s="2314">
        <v>6.9412713344980517E-2</v>
      </c>
      <c r="J34" s="2315">
        <v>35</v>
      </c>
      <c r="K34" s="2314">
        <v>7.5975451328226501E-2</v>
      </c>
      <c r="L34" s="2315">
        <v>30</v>
      </c>
      <c r="M34" s="2314">
        <v>6.6411324642745156E-2</v>
      </c>
      <c r="N34" s="2315">
        <v>445</v>
      </c>
      <c r="O34" s="2320">
        <v>15</v>
      </c>
      <c r="P34" s="2319">
        <v>0.11832611832611832</v>
      </c>
      <c r="Q34" s="2320">
        <v>5</v>
      </c>
      <c r="R34" s="2319">
        <v>3.3868092691622102E-2</v>
      </c>
      <c r="S34" s="2320">
        <v>85</v>
      </c>
      <c r="T34" s="2319">
        <v>0.74042950513538752</v>
      </c>
      <c r="U34" s="2320">
        <v>10</v>
      </c>
      <c r="V34" s="2319">
        <v>8.4797555385790674E-2</v>
      </c>
      <c r="W34" s="2320">
        <v>0</v>
      </c>
      <c r="X34" s="2319">
        <v>0</v>
      </c>
      <c r="Y34" s="2320">
        <v>5</v>
      </c>
      <c r="Z34" s="2319">
        <v>2.2578728461081402E-2</v>
      </c>
      <c r="AA34" s="2320">
        <v>120</v>
      </c>
    </row>
    <row r="35" spans="1:27" x14ac:dyDescent="0.25">
      <c r="A35" s="2304" t="s">
        <v>1099</v>
      </c>
      <c r="B35" s="1078">
        <v>1805</v>
      </c>
      <c r="C35" s="2310">
        <v>0.5973200617631661</v>
      </c>
      <c r="D35" s="1078">
        <v>290</v>
      </c>
      <c r="E35" s="2310">
        <v>9.6634172525994197E-2</v>
      </c>
      <c r="F35" s="2311">
        <v>545</v>
      </c>
      <c r="G35" s="2310">
        <v>0.18024970344402547</v>
      </c>
      <c r="H35" s="2311">
        <v>200</v>
      </c>
      <c r="I35" s="2310">
        <v>6.654119642939979E-2</v>
      </c>
      <c r="J35" s="2311">
        <v>75</v>
      </c>
      <c r="K35" s="2310">
        <v>2.4188364402679938E-2</v>
      </c>
      <c r="L35" s="2311">
        <v>105</v>
      </c>
      <c r="M35" s="2310">
        <v>3.5066501434734491E-2</v>
      </c>
      <c r="N35" s="1078">
        <v>3020</v>
      </c>
      <c r="O35" s="2325">
        <v>655</v>
      </c>
      <c r="P35" s="2324">
        <v>0.60467400570814334</v>
      </c>
      <c r="Q35" s="2325">
        <v>115</v>
      </c>
      <c r="R35" s="2324">
        <v>0.10808406538418769</v>
      </c>
      <c r="S35" s="2325">
        <v>185</v>
      </c>
      <c r="T35" s="2324">
        <v>0.16926127728974386</v>
      </c>
      <c r="U35" s="2325">
        <v>95</v>
      </c>
      <c r="V35" s="2324">
        <v>8.7401312131657943E-2</v>
      </c>
      <c r="W35" s="2325">
        <v>15</v>
      </c>
      <c r="X35" s="2324">
        <v>1.2046406464287037E-2</v>
      </c>
      <c r="Y35" s="2325">
        <v>20</v>
      </c>
      <c r="Z35" s="2324">
        <v>1.8532933021980058E-2</v>
      </c>
      <c r="AA35" s="2325">
        <v>1080</v>
      </c>
    </row>
    <row r="36" spans="1:27" x14ac:dyDescent="0.25">
      <c r="A36" s="2302" t="s">
        <v>1100</v>
      </c>
      <c r="B36" s="2347">
        <v>0</v>
      </c>
      <c r="C36" s="2346" t="s">
        <v>1089</v>
      </c>
      <c r="D36" s="2347">
        <v>0</v>
      </c>
      <c r="E36" s="2346" t="s">
        <v>1089</v>
      </c>
      <c r="F36" s="2347">
        <v>5</v>
      </c>
      <c r="G36" s="2346" t="s">
        <v>1089</v>
      </c>
      <c r="H36" s="2347">
        <v>0</v>
      </c>
      <c r="I36" s="2346" t="s">
        <v>1089</v>
      </c>
      <c r="J36" s="2347">
        <v>0</v>
      </c>
      <c r="K36" s="2346" t="s">
        <v>1089</v>
      </c>
      <c r="L36" s="2347">
        <v>0</v>
      </c>
      <c r="M36" s="2346" t="s">
        <v>1089</v>
      </c>
      <c r="N36" s="2347">
        <v>5</v>
      </c>
      <c r="O36" s="2320">
        <v>0</v>
      </c>
      <c r="P36" s="2320" t="s">
        <v>1089</v>
      </c>
      <c r="Q36" s="2320">
        <v>0</v>
      </c>
      <c r="R36" s="2320" t="s">
        <v>1089</v>
      </c>
      <c r="S36" s="2320">
        <v>0</v>
      </c>
      <c r="T36" s="2320" t="s">
        <v>1089</v>
      </c>
      <c r="U36" s="2320">
        <v>0</v>
      </c>
      <c r="V36" s="2320" t="s">
        <v>1089</v>
      </c>
      <c r="W36" s="2320">
        <v>0</v>
      </c>
      <c r="X36" s="2320" t="s">
        <v>1089</v>
      </c>
      <c r="Y36" s="2320">
        <v>0</v>
      </c>
      <c r="Z36" s="2320" t="s">
        <v>1089</v>
      </c>
      <c r="AA36" s="2320">
        <v>0</v>
      </c>
    </row>
    <row r="37" spans="1:27" x14ac:dyDescent="0.25">
      <c r="A37" s="2328" t="s">
        <v>1101</v>
      </c>
      <c r="B37" s="1087">
        <v>3635</v>
      </c>
      <c r="C37" s="2330">
        <v>0.40659593838004932</v>
      </c>
      <c r="D37" s="1087">
        <v>900</v>
      </c>
      <c r="E37" s="2330">
        <v>0.10085043942352644</v>
      </c>
      <c r="F37" s="1087">
        <v>2850</v>
      </c>
      <c r="G37" s="2330">
        <v>0.31886445534521979</v>
      </c>
      <c r="H37" s="2368">
        <v>790</v>
      </c>
      <c r="I37" s="2330">
        <v>8.8139702905407069E-2</v>
      </c>
      <c r="J37" s="2368">
        <v>440</v>
      </c>
      <c r="K37" s="2330">
        <v>4.9410262088341018E-2</v>
      </c>
      <c r="L37" s="2368">
        <v>325</v>
      </c>
      <c r="M37" s="2330">
        <v>3.6139201857456331E-2</v>
      </c>
      <c r="N37" s="1087">
        <v>8940</v>
      </c>
      <c r="O37" s="2369">
        <v>1175</v>
      </c>
      <c r="P37" s="2358">
        <v>0.39240358615814974</v>
      </c>
      <c r="Q37" s="2370">
        <v>240</v>
      </c>
      <c r="R37" s="2358">
        <v>8.0681890168071993E-2</v>
      </c>
      <c r="S37" s="2369">
        <v>1080</v>
      </c>
      <c r="T37" s="2358">
        <v>0.36049291337007511</v>
      </c>
      <c r="U37" s="2370">
        <v>380</v>
      </c>
      <c r="V37" s="2358">
        <v>0.1271925876284879</v>
      </c>
      <c r="W37" s="2370">
        <v>65</v>
      </c>
      <c r="X37" s="2358">
        <v>2.2005061164067734E-2</v>
      </c>
      <c r="Y37" s="2370">
        <v>50</v>
      </c>
      <c r="Z37" s="2358">
        <v>1.7223961511147565E-2</v>
      </c>
      <c r="AA37" s="2369">
        <v>3000</v>
      </c>
    </row>
    <row r="38" spans="1:27" x14ac:dyDescent="0.25">
      <c r="A38" s="2379" t="s">
        <v>1102</v>
      </c>
      <c r="B38" s="2334"/>
      <c r="C38" s="2333"/>
      <c r="D38" s="2334"/>
      <c r="E38" s="2333"/>
      <c r="F38" s="2334"/>
      <c r="G38" s="2333"/>
      <c r="H38" s="2371"/>
      <c r="I38" s="2333"/>
      <c r="J38" s="2371"/>
      <c r="K38" s="2333"/>
      <c r="L38" s="2371"/>
      <c r="M38" s="2333"/>
      <c r="N38" s="2334"/>
      <c r="O38" s="2372"/>
      <c r="P38" s="2373"/>
      <c r="Q38" s="2374"/>
      <c r="R38" s="2373"/>
      <c r="S38" s="2372"/>
      <c r="T38" s="2373"/>
      <c r="U38" s="2374"/>
      <c r="V38" s="2373"/>
      <c r="W38" s="2374"/>
      <c r="X38" s="2373"/>
      <c r="Y38" s="2374"/>
      <c r="Z38" s="2373"/>
      <c r="AA38" s="2372"/>
    </row>
    <row r="39" spans="1:27" x14ac:dyDescent="0.25">
      <c r="A39" s="2304" t="s">
        <v>1103</v>
      </c>
      <c r="B39" s="2311">
        <v>440</v>
      </c>
      <c r="C39" s="2310">
        <v>0.21801446611727041</v>
      </c>
      <c r="D39" s="1078">
        <v>155</v>
      </c>
      <c r="E39" s="2310">
        <v>7.5581510246833059E-2</v>
      </c>
      <c r="F39" s="2311">
        <v>945</v>
      </c>
      <c r="G39" s="2310">
        <v>0.467530285962728</v>
      </c>
      <c r="H39" s="2311">
        <v>310</v>
      </c>
      <c r="I39" s="2310">
        <v>0.15438924131934154</v>
      </c>
      <c r="J39" s="2311">
        <v>80</v>
      </c>
      <c r="K39" s="2310">
        <v>3.8867808936582281E-2</v>
      </c>
      <c r="L39" s="2311">
        <v>90</v>
      </c>
      <c r="M39" s="2310">
        <v>4.5616687417244721E-2</v>
      </c>
      <c r="N39" s="1078">
        <v>2025</v>
      </c>
      <c r="O39" s="2325">
        <v>65</v>
      </c>
      <c r="P39" s="2324">
        <v>0.11120471777590564</v>
      </c>
      <c r="Q39" s="2325">
        <v>25</v>
      </c>
      <c r="R39" s="2324">
        <v>4.3807919123841618E-2</v>
      </c>
      <c r="S39" s="2325">
        <v>310</v>
      </c>
      <c r="T39" s="2324">
        <v>0.51895534962089296</v>
      </c>
      <c r="U39" s="2325">
        <v>160</v>
      </c>
      <c r="V39" s="2324">
        <v>0.26537489469250208</v>
      </c>
      <c r="W39" s="2325">
        <v>15</v>
      </c>
      <c r="X39" s="2324">
        <v>2.1903959561920809E-2</v>
      </c>
      <c r="Y39" s="2325">
        <v>25</v>
      </c>
      <c r="Z39" s="2324">
        <v>3.8753159224936815E-2</v>
      </c>
      <c r="AA39" s="2325">
        <v>595</v>
      </c>
    </row>
    <row r="40" spans="1:27" x14ac:dyDescent="0.25">
      <c r="A40" s="2302" t="s">
        <v>1104</v>
      </c>
      <c r="B40" s="2315">
        <v>5</v>
      </c>
      <c r="C40" s="2314" t="s">
        <v>1089</v>
      </c>
      <c r="D40" s="2342">
        <v>0</v>
      </c>
      <c r="E40" s="2314" t="s">
        <v>1089</v>
      </c>
      <c r="F40" s="2315">
        <v>10</v>
      </c>
      <c r="G40" s="2314" t="s">
        <v>1089</v>
      </c>
      <c r="H40" s="2315">
        <v>0</v>
      </c>
      <c r="I40" s="2314" t="s">
        <v>1089</v>
      </c>
      <c r="J40" s="2315">
        <v>0</v>
      </c>
      <c r="K40" s="2314" t="s">
        <v>1089</v>
      </c>
      <c r="L40" s="2315">
        <v>0</v>
      </c>
      <c r="M40" s="2314" t="s">
        <v>1089</v>
      </c>
      <c r="N40" s="2315">
        <v>20</v>
      </c>
      <c r="O40" s="2320">
        <v>0</v>
      </c>
      <c r="P40" s="2320" t="s">
        <v>1089</v>
      </c>
      <c r="Q40" s="2320">
        <v>0</v>
      </c>
      <c r="R40" s="2320" t="s">
        <v>1089</v>
      </c>
      <c r="S40" s="2320">
        <v>0</v>
      </c>
      <c r="T40" s="2320" t="s">
        <v>1089</v>
      </c>
      <c r="U40" s="2320">
        <v>0</v>
      </c>
      <c r="V40" s="2320" t="s">
        <v>1089</v>
      </c>
      <c r="W40" s="2320">
        <v>0</v>
      </c>
      <c r="X40" s="2320" t="s">
        <v>1089</v>
      </c>
      <c r="Y40" s="2320">
        <v>0</v>
      </c>
      <c r="Z40" s="2320" t="s">
        <v>1089</v>
      </c>
      <c r="AA40" s="2320">
        <v>0</v>
      </c>
    </row>
    <row r="41" spans="1:27" x14ac:dyDescent="0.25">
      <c r="A41" s="2304" t="s">
        <v>1105</v>
      </c>
      <c r="B41" s="2311">
        <v>400</v>
      </c>
      <c r="C41" s="2310">
        <v>0.20455679275850544</v>
      </c>
      <c r="D41" s="1078">
        <v>265</v>
      </c>
      <c r="E41" s="2310">
        <v>0.13629233419908968</v>
      </c>
      <c r="F41" s="2311">
        <v>880</v>
      </c>
      <c r="G41" s="2310">
        <v>0.45137449533263047</v>
      </c>
      <c r="H41" s="2311">
        <v>185</v>
      </c>
      <c r="I41" s="2310">
        <v>9.6345822511379131E-2</v>
      </c>
      <c r="J41" s="2311">
        <v>110</v>
      </c>
      <c r="K41" s="2310">
        <v>5.7258209684470388E-2</v>
      </c>
      <c r="L41" s="2311">
        <v>105</v>
      </c>
      <c r="M41" s="2310">
        <v>5.4172345513924962E-2</v>
      </c>
      <c r="N41" s="1078">
        <v>1945</v>
      </c>
      <c r="O41" s="2325">
        <v>100</v>
      </c>
      <c r="P41" s="2324">
        <v>0.13764044943820225</v>
      </c>
      <c r="Q41" s="2325">
        <v>85</v>
      </c>
      <c r="R41" s="2324">
        <v>0.11867977528089887</v>
      </c>
      <c r="S41" s="2325">
        <v>380</v>
      </c>
      <c r="T41" s="2324">
        <v>0.5330056179775281</v>
      </c>
      <c r="U41" s="2325">
        <v>100</v>
      </c>
      <c r="V41" s="2324">
        <v>0.13764044943820225</v>
      </c>
      <c r="W41" s="2325">
        <v>30</v>
      </c>
      <c r="X41" s="2324">
        <v>4.2134831460674156E-2</v>
      </c>
      <c r="Y41" s="2325">
        <v>20</v>
      </c>
      <c r="Z41" s="2324">
        <v>3.0898876404494381E-2</v>
      </c>
      <c r="AA41" s="2325">
        <v>710</v>
      </c>
    </row>
    <row r="42" spans="1:27" x14ac:dyDescent="0.25">
      <c r="A42" s="2302" t="s">
        <v>154</v>
      </c>
      <c r="B42" s="2342">
        <v>1500</v>
      </c>
      <c r="C42" s="2314">
        <v>0.48469092262145502</v>
      </c>
      <c r="D42" s="2342">
        <v>310</v>
      </c>
      <c r="E42" s="2314">
        <v>0.1009496384255739</v>
      </c>
      <c r="F42" s="2315">
        <v>610</v>
      </c>
      <c r="G42" s="2314">
        <v>0.1977965800074418</v>
      </c>
      <c r="H42" s="2315">
        <v>495</v>
      </c>
      <c r="I42" s="2314">
        <v>0.16053904518466988</v>
      </c>
      <c r="J42" s="2315">
        <v>80</v>
      </c>
      <c r="K42" s="2314">
        <v>2.6153074595958777E-2</v>
      </c>
      <c r="L42" s="2315">
        <v>90</v>
      </c>
      <c r="M42" s="2314">
        <v>2.9870739164900583E-2</v>
      </c>
      <c r="N42" s="2342">
        <v>3090</v>
      </c>
      <c r="O42" s="2320">
        <v>145</v>
      </c>
      <c r="P42" s="2319">
        <v>0.13072476656291684</v>
      </c>
      <c r="Q42" s="2320">
        <v>60</v>
      </c>
      <c r="R42" s="2319">
        <v>5.2023121387283239E-2</v>
      </c>
      <c r="S42" s="2320">
        <v>470</v>
      </c>
      <c r="T42" s="2319">
        <v>0.41974210760337927</v>
      </c>
      <c r="U42" s="2320">
        <v>400</v>
      </c>
      <c r="V42" s="2319">
        <v>0.3552690084481992</v>
      </c>
      <c r="W42" s="2320">
        <v>10</v>
      </c>
      <c r="X42" s="2319">
        <v>9.7821253890618045E-3</v>
      </c>
      <c r="Y42" s="2320">
        <v>35</v>
      </c>
      <c r="Z42" s="2319">
        <v>3.2458870609159626E-2</v>
      </c>
      <c r="AA42" s="2363">
        <v>1125</v>
      </c>
    </row>
    <row r="43" spans="1:27" x14ac:dyDescent="0.25">
      <c r="A43" s="2304" t="s">
        <v>1106</v>
      </c>
      <c r="B43" s="2311">
        <v>70</v>
      </c>
      <c r="C43" s="2310">
        <v>0.28216926223061195</v>
      </c>
      <c r="D43" s="1078">
        <v>30</v>
      </c>
      <c r="E43" s="2310">
        <v>0.1101541607676577</v>
      </c>
      <c r="F43" s="2311">
        <v>110</v>
      </c>
      <c r="G43" s="2310">
        <v>0.42936919930784961</v>
      </c>
      <c r="H43" s="2311">
        <v>15</v>
      </c>
      <c r="I43" s="2310">
        <v>5.3091080698442664E-2</v>
      </c>
      <c r="J43" s="2311">
        <v>20</v>
      </c>
      <c r="K43" s="2310">
        <v>7.015887997483089E-2</v>
      </c>
      <c r="L43" s="2311">
        <v>15</v>
      </c>
      <c r="M43" s="2310">
        <v>5.5057417020607208E-2</v>
      </c>
      <c r="N43" s="2311">
        <v>255</v>
      </c>
      <c r="O43" s="2325">
        <v>0</v>
      </c>
      <c r="P43" s="2324">
        <v>0</v>
      </c>
      <c r="Q43" s="2325">
        <v>0</v>
      </c>
      <c r="R43" s="2324">
        <v>0</v>
      </c>
      <c r="S43" s="2325">
        <v>25</v>
      </c>
      <c r="T43" s="2324">
        <v>0.93103448275862066</v>
      </c>
      <c r="U43" s="2325">
        <v>0</v>
      </c>
      <c r="V43" s="2324">
        <v>3.4482758620689655E-2</v>
      </c>
      <c r="W43" s="2325">
        <v>0</v>
      </c>
      <c r="X43" s="2324">
        <v>0</v>
      </c>
      <c r="Y43" s="2325">
        <v>0</v>
      </c>
      <c r="Z43" s="2324">
        <v>3.4482758620689655E-2</v>
      </c>
      <c r="AA43" s="2325">
        <v>30</v>
      </c>
    </row>
    <row r="44" spans="1:27" x14ac:dyDescent="0.25">
      <c r="A44" s="2302" t="s">
        <v>1107</v>
      </c>
      <c r="B44" s="2315">
        <v>85</v>
      </c>
      <c r="C44" s="2314">
        <v>0.36432128719192952</v>
      </c>
      <c r="D44" s="2342">
        <v>20</v>
      </c>
      <c r="E44" s="2314">
        <v>8.4450687438811553E-2</v>
      </c>
      <c r="F44" s="2315">
        <v>80</v>
      </c>
      <c r="G44" s="2314">
        <v>0.35044481334865701</v>
      </c>
      <c r="H44" s="2315">
        <v>15</v>
      </c>
      <c r="I44" s="2314">
        <v>6.8829012897458824E-2</v>
      </c>
      <c r="J44" s="2315">
        <v>15</v>
      </c>
      <c r="K44" s="2314">
        <v>6.1720512493083045E-2</v>
      </c>
      <c r="L44" s="2315">
        <v>15</v>
      </c>
      <c r="M44" s="2314">
        <v>7.0233686630060022E-2</v>
      </c>
      <c r="N44" s="2315">
        <v>235</v>
      </c>
      <c r="O44" s="2320">
        <v>0</v>
      </c>
      <c r="P44" s="2319" t="s">
        <v>1089</v>
      </c>
      <c r="Q44" s="2320">
        <v>0</v>
      </c>
      <c r="R44" s="2319" t="s">
        <v>1089</v>
      </c>
      <c r="S44" s="2320">
        <v>0</v>
      </c>
      <c r="T44" s="2319" t="s">
        <v>1089</v>
      </c>
      <c r="U44" s="2320">
        <v>0</v>
      </c>
      <c r="V44" s="2319" t="s">
        <v>1089</v>
      </c>
      <c r="W44" s="2320">
        <v>0</v>
      </c>
      <c r="X44" s="2319" t="s">
        <v>1089</v>
      </c>
      <c r="Y44" s="2320">
        <v>0</v>
      </c>
      <c r="Z44" s="2319" t="s">
        <v>1089</v>
      </c>
      <c r="AA44" s="2320">
        <v>0</v>
      </c>
    </row>
    <row r="45" spans="1:27" x14ac:dyDescent="0.25">
      <c r="A45" s="2304" t="s">
        <v>1108</v>
      </c>
      <c r="B45" s="2311">
        <v>120</v>
      </c>
      <c r="C45" s="2310">
        <v>0.23189833140779181</v>
      </c>
      <c r="D45" s="1078">
        <v>30</v>
      </c>
      <c r="E45" s="2310">
        <v>5.4660126138752624E-2</v>
      </c>
      <c r="F45" s="2311">
        <v>280</v>
      </c>
      <c r="G45" s="2310">
        <v>0.53211235061270101</v>
      </c>
      <c r="H45" s="2311">
        <v>45</v>
      </c>
      <c r="I45" s="2310">
        <v>8.6535729843368242E-2</v>
      </c>
      <c r="J45" s="2311">
        <v>25</v>
      </c>
      <c r="K45" s="2310">
        <v>5.0512320309096768E-2</v>
      </c>
      <c r="L45" s="2311">
        <v>25</v>
      </c>
      <c r="M45" s="2310">
        <v>4.4281141688289546E-2</v>
      </c>
      <c r="N45" s="2311">
        <v>530</v>
      </c>
      <c r="O45" s="2325">
        <v>5</v>
      </c>
      <c r="P45" s="2324">
        <v>0.20144832322943829</v>
      </c>
      <c r="Q45" s="2325">
        <v>0</v>
      </c>
      <c r="R45" s="2324">
        <v>3.3574719989633177E-2</v>
      </c>
      <c r="S45" s="2325">
        <v>20</v>
      </c>
      <c r="T45" s="2324">
        <v>0.61026991039980305</v>
      </c>
      <c r="U45" s="2325">
        <v>5</v>
      </c>
      <c r="V45" s="2324">
        <v>9.9407504283031564E-2</v>
      </c>
      <c r="W45" s="2325">
        <v>0</v>
      </c>
      <c r="X45" s="2324">
        <v>3.2916392146699197E-2</v>
      </c>
      <c r="Y45" s="2325">
        <v>0</v>
      </c>
      <c r="Z45" s="2324">
        <v>2.2383146988919373E-2</v>
      </c>
      <c r="AA45" s="2325">
        <v>30</v>
      </c>
    </row>
    <row r="46" spans="1:27" x14ac:dyDescent="0.25">
      <c r="A46" s="2302" t="s">
        <v>1109</v>
      </c>
      <c r="B46" s="2315">
        <v>85</v>
      </c>
      <c r="C46" s="2314">
        <v>0.2684778142888769</v>
      </c>
      <c r="D46" s="2342">
        <v>50</v>
      </c>
      <c r="E46" s="2314">
        <v>0.15338878522407412</v>
      </c>
      <c r="F46" s="2315">
        <v>115</v>
      </c>
      <c r="G46" s="2314">
        <v>0.35782282804642779</v>
      </c>
      <c r="H46" s="2315">
        <v>30</v>
      </c>
      <c r="I46" s="2314">
        <v>9.1179354185774372E-2</v>
      </c>
      <c r="J46" s="2315">
        <v>25</v>
      </c>
      <c r="K46" s="2314">
        <v>7.3784749675827821E-2</v>
      </c>
      <c r="L46" s="2315">
        <v>20</v>
      </c>
      <c r="M46" s="2314">
        <v>5.5346468895284481E-2</v>
      </c>
      <c r="N46" s="2315">
        <v>315</v>
      </c>
      <c r="O46" s="2320">
        <v>10</v>
      </c>
      <c r="P46" s="2319">
        <v>0.11688311688311688</v>
      </c>
      <c r="Q46" s="2320">
        <v>5</v>
      </c>
      <c r="R46" s="2319">
        <v>5.844155844155844E-2</v>
      </c>
      <c r="S46" s="2320">
        <v>50</v>
      </c>
      <c r="T46" s="2319">
        <v>0.6558441558441559</v>
      </c>
      <c r="U46" s="2320">
        <v>10</v>
      </c>
      <c r="V46" s="2319">
        <v>0.1038961038961039</v>
      </c>
      <c r="W46" s="2320">
        <v>5</v>
      </c>
      <c r="X46" s="2319">
        <v>5.1948051948051951E-2</v>
      </c>
      <c r="Y46" s="2320">
        <v>0</v>
      </c>
      <c r="Z46" s="2319">
        <v>1.2987012987012988E-2</v>
      </c>
      <c r="AA46" s="2320">
        <v>75</v>
      </c>
    </row>
    <row r="47" spans="1:27" x14ac:dyDescent="0.25">
      <c r="A47" s="2304" t="s">
        <v>1110</v>
      </c>
      <c r="B47" s="2311">
        <v>405</v>
      </c>
      <c r="C47" s="2310">
        <v>0.2614078733661605</v>
      </c>
      <c r="D47" s="1078">
        <v>160</v>
      </c>
      <c r="E47" s="2310">
        <v>0.10446260537781331</v>
      </c>
      <c r="F47" s="2311">
        <v>620</v>
      </c>
      <c r="G47" s="2310">
        <v>0.39934001907757355</v>
      </c>
      <c r="H47" s="2311">
        <v>240</v>
      </c>
      <c r="I47" s="2310">
        <v>0.15322643017350282</v>
      </c>
      <c r="J47" s="2311">
        <v>60</v>
      </c>
      <c r="K47" s="2310">
        <v>3.7407512439093557E-2</v>
      </c>
      <c r="L47" s="2311">
        <v>70</v>
      </c>
      <c r="M47" s="2310">
        <v>4.4155559565856303E-2</v>
      </c>
      <c r="N47" s="1078">
        <v>1550</v>
      </c>
      <c r="O47" s="2325">
        <v>190</v>
      </c>
      <c r="P47" s="2324">
        <v>0.25871205378537881</v>
      </c>
      <c r="Q47" s="2325">
        <v>65</v>
      </c>
      <c r="R47" s="2324">
        <v>8.6935684846161224E-2</v>
      </c>
      <c r="S47" s="2325">
        <v>275</v>
      </c>
      <c r="T47" s="2324">
        <v>0.37686735769741619</v>
      </c>
      <c r="U47" s="2325">
        <v>165</v>
      </c>
      <c r="V47" s="2324">
        <v>0.22386383864386358</v>
      </c>
      <c r="W47" s="2325">
        <v>20</v>
      </c>
      <c r="X47" s="2324">
        <v>2.4647067683586425E-2</v>
      </c>
      <c r="Y47" s="2325">
        <v>20</v>
      </c>
      <c r="Z47" s="2324">
        <v>2.8973997343593818E-2</v>
      </c>
      <c r="AA47" s="2325">
        <v>730</v>
      </c>
    </row>
    <row r="48" spans="1:27" x14ac:dyDescent="0.25">
      <c r="A48" s="2305" t="s">
        <v>1111</v>
      </c>
      <c r="B48" s="2334">
        <v>3115</v>
      </c>
      <c r="C48" s="2333">
        <v>0.31244742384362573</v>
      </c>
      <c r="D48" s="2334">
        <v>1020</v>
      </c>
      <c r="E48" s="2333">
        <v>0.10231847046801061</v>
      </c>
      <c r="F48" s="2334">
        <v>3650</v>
      </c>
      <c r="G48" s="2333">
        <v>0.36629645021853613</v>
      </c>
      <c r="H48" s="2334">
        <v>1340</v>
      </c>
      <c r="I48" s="2333">
        <v>0.13430585419816218</v>
      </c>
      <c r="J48" s="2371">
        <v>415</v>
      </c>
      <c r="K48" s="2333">
        <v>4.1479701337316571E-2</v>
      </c>
      <c r="L48" s="2371">
        <v>430</v>
      </c>
      <c r="M48" s="2333">
        <v>4.315209993434882E-2</v>
      </c>
      <c r="N48" s="2334">
        <v>9960</v>
      </c>
      <c r="O48" s="2392">
        <v>515</v>
      </c>
      <c r="P48" s="2391">
        <v>0.15623549681650381</v>
      </c>
      <c r="Q48" s="2392">
        <v>240</v>
      </c>
      <c r="R48" s="2391">
        <v>7.2196657859853366E-2</v>
      </c>
      <c r="S48" s="3221">
        <v>1530</v>
      </c>
      <c r="T48" s="2391">
        <v>0.46433543948627259</v>
      </c>
      <c r="U48" s="2392">
        <v>830</v>
      </c>
      <c r="V48" s="2391">
        <v>0.25192238275361045</v>
      </c>
      <c r="W48" s="2392">
        <v>75</v>
      </c>
      <c r="X48" s="2391">
        <v>2.3356760872268852E-2</v>
      </c>
      <c r="Y48" s="2392">
        <v>105</v>
      </c>
      <c r="Z48" s="2391">
        <v>3.1953262211490918E-2</v>
      </c>
      <c r="AA48" s="3221">
        <v>3295</v>
      </c>
    </row>
    <row r="49" spans="1:27" x14ac:dyDescent="0.25">
      <c r="A49" s="2328" t="s">
        <v>1405</v>
      </c>
      <c r="B49" s="1087">
        <v>6750</v>
      </c>
      <c r="C49" s="2330">
        <v>0.35698037348569012</v>
      </c>
      <c r="D49" s="1087">
        <v>1920</v>
      </c>
      <c r="E49" s="2330">
        <v>0.10162408083373009</v>
      </c>
      <c r="F49" s="1087">
        <v>6500</v>
      </c>
      <c r="G49" s="2330">
        <v>0.34386076284187694</v>
      </c>
      <c r="H49" s="1087">
        <v>2125</v>
      </c>
      <c r="I49" s="2330">
        <v>0.11246892027720468</v>
      </c>
      <c r="J49" s="2368">
        <v>855</v>
      </c>
      <c r="K49" s="2330">
        <v>4.5230915727662274E-2</v>
      </c>
      <c r="L49" s="2368">
        <v>755</v>
      </c>
      <c r="M49" s="2330">
        <v>3.9834946833835899E-2</v>
      </c>
      <c r="N49" s="1087">
        <v>18905</v>
      </c>
      <c r="O49" s="2369">
        <v>1690</v>
      </c>
      <c r="P49" s="2358">
        <v>0.26874205844980942</v>
      </c>
      <c r="Q49" s="2370">
        <v>480</v>
      </c>
      <c r="R49" s="2358">
        <v>7.6238881829733166E-2</v>
      </c>
      <c r="S49" s="2369">
        <v>2610</v>
      </c>
      <c r="T49" s="2358">
        <v>0.41486658195679799</v>
      </c>
      <c r="U49" s="2369">
        <v>1210</v>
      </c>
      <c r="V49" s="2358">
        <v>0.19250317662007624</v>
      </c>
      <c r="W49" s="2370">
        <v>145</v>
      </c>
      <c r="X49" s="2358">
        <v>2.2712833545108006E-2</v>
      </c>
      <c r="Y49" s="2370">
        <v>155</v>
      </c>
      <c r="Z49" s="2358">
        <v>2.4936467598475221E-2</v>
      </c>
      <c r="AA49" s="2369">
        <v>6295</v>
      </c>
    </row>
    <row r="51" spans="1:27" s="59" customFormat="1" x14ac:dyDescent="0.25">
      <c r="A51" s="98" t="s">
        <v>2349</v>
      </c>
      <c r="B51" s="2301"/>
      <c r="C51" s="2300"/>
      <c r="D51" s="2301"/>
      <c r="E51" s="2300"/>
      <c r="F51" s="2301"/>
      <c r="G51" s="2300"/>
      <c r="H51" s="2301"/>
      <c r="I51" s="2300"/>
      <c r="J51" s="2301"/>
      <c r="K51" s="2300"/>
      <c r="L51" s="2393"/>
      <c r="M51" s="2300"/>
      <c r="N51" s="2301"/>
      <c r="O51" s="2394"/>
      <c r="P51" s="2395"/>
      <c r="Q51" s="2356"/>
      <c r="R51" s="2395"/>
      <c r="S51" s="2356"/>
      <c r="T51" s="2395"/>
      <c r="U51" s="2356"/>
      <c r="V51" s="2395"/>
      <c r="W51" s="2356"/>
      <c r="X51" s="2395"/>
      <c r="Y51" s="2356"/>
      <c r="Z51" s="2395"/>
      <c r="AA51" s="2356"/>
    </row>
    <row r="52" spans="1:27" s="59" customFormat="1" x14ac:dyDescent="0.25">
      <c r="A52" s="1064" t="s">
        <v>1000</v>
      </c>
      <c r="B52" s="2301"/>
      <c r="C52" s="2300"/>
      <c r="D52" s="2301"/>
      <c r="E52" s="2300"/>
      <c r="F52" s="2301"/>
      <c r="G52" s="2300"/>
      <c r="H52" s="2301"/>
      <c r="I52" s="2300"/>
      <c r="J52" s="2301"/>
      <c r="K52" s="2300"/>
      <c r="L52" s="2393"/>
      <c r="M52" s="2300"/>
      <c r="N52" s="2301"/>
      <c r="O52" s="2394"/>
      <c r="P52" s="2395"/>
      <c r="Q52" s="2356"/>
      <c r="R52" s="2395"/>
      <c r="S52" s="2356"/>
      <c r="T52" s="2395"/>
      <c r="U52" s="2356"/>
      <c r="V52" s="2395"/>
      <c r="W52" s="2356"/>
      <c r="X52" s="2395"/>
      <c r="Y52" s="2356"/>
      <c r="Z52" s="2395"/>
      <c r="AA52" s="2356"/>
    </row>
    <row r="53" spans="1:27" x14ac:dyDescent="0.25">
      <c r="A53" s="1064" t="s">
        <v>1001</v>
      </c>
    </row>
    <row r="54" spans="1:27" s="23" customFormat="1" x14ac:dyDescent="0.25">
      <c r="A54"/>
      <c r="B54" s="199"/>
    </row>
    <row r="55" spans="1:27" x14ac:dyDescent="0.25">
      <c r="A55" s="1065" t="s">
        <v>135</v>
      </c>
    </row>
  </sheetData>
  <mergeCells count="16">
    <mergeCell ref="Y4:Z4"/>
    <mergeCell ref="B3:M3"/>
    <mergeCell ref="N3:N4"/>
    <mergeCell ref="O3:Z3"/>
    <mergeCell ref="AA3:AA4"/>
    <mergeCell ref="B4:C4"/>
    <mergeCell ref="D4:E4"/>
    <mergeCell ref="F4:G4"/>
    <mergeCell ref="H4:I4"/>
    <mergeCell ref="J4:K4"/>
    <mergeCell ref="L4:M4"/>
    <mergeCell ref="O4:P4"/>
    <mergeCell ref="Q4:R4"/>
    <mergeCell ref="S4:T4"/>
    <mergeCell ref="U4:V4"/>
    <mergeCell ref="W4:X4"/>
  </mergeCells>
  <hyperlinks>
    <hyperlink ref="A54:B54" location="Index!A1" display="Back to index" xr:uid="{B3514580-0623-4A31-8632-FE7D45BF0621}"/>
    <hyperlink ref="A53" location="Index!A1" display="Back to index" xr:uid="{55270A5E-70ED-49B9-A975-AD76337BB64C}"/>
    <hyperlink ref="A55" location="Index!A1" display="Back to index" xr:uid="{A1D4D5A0-C6AD-453F-A49A-6CC5458E1824}"/>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7588-0DA6-4963-A7D0-D7CA72D21FBC}">
  <dimension ref="A1:G36"/>
  <sheetViews>
    <sheetView showGridLines="0" workbookViewId="0">
      <selection activeCell="J9" sqref="J9"/>
    </sheetView>
  </sheetViews>
  <sheetFormatPr defaultColWidth="11.42578125" defaultRowHeight="15" x14ac:dyDescent="0.25"/>
  <cols>
    <col min="1" max="1" width="38.5703125" customWidth="1"/>
    <col min="3" max="3" width="11.42578125" style="2413"/>
    <col min="4" max="4" width="11.42578125" style="135"/>
    <col min="5" max="5" width="11.42578125" style="68"/>
    <col min="6" max="6" width="11.42578125" style="135"/>
    <col min="7" max="7" width="11.42578125" style="2397"/>
  </cols>
  <sheetData>
    <row r="1" spans="1:6" s="2397" customFormat="1" x14ac:dyDescent="0.25">
      <c r="A1" s="205" t="s">
        <v>2351</v>
      </c>
      <c r="B1"/>
      <c r="C1"/>
      <c r="D1"/>
      <c r="E1"/>
      <c r="F1"/>
    </row>
    <row r="3" spans="1:6" s="672" customFormat="1" ht="30" customHeight="1" x14ac:dyDescent="0.25">
      <c r="A3" s="2398"/>
      <c r="B3" s="3799" t="s">
        <v>318</v>
      </c>
      <c r="C3" s="3800"/>
      <c r="D3" s="3799" t="s">
        <v>1400</v>
      </c>
      <c r="E3" s="3800"/>
      <c r="F3" s="3032" t="s">
        <v>165</v>
      </c>
    </row>
    <row r="4" spans="1:6" customFormat="1" x14ac:dyDescent="0.25">
      <c r="A4" s="1057"/>
      <c r="B4" s="2409" t="s">
        <v>1417</v>
      </c>
      <c r="C4" s="2330" t="s">
        <v>150</v>
      </c>
      <c r="D4" s="2410" t="s">
        <v>151</v>
      </c>
      <c r="E4" s="2330" t="s">
        <v>150</v>
      </c>
      <c r="F4" s="2368" t="s">
        <v>151</v>
      </c>
    </row>
    <row r="5" spans="1:6" customFormat="1" x14ac:dyDescent="0.25">
      <c r="A5" s="2354" t="s">
        <v>1069</v>
      </c>
      <c r="B5" s="2399"/>
      <c r="C5" s="2307"/>
      <c r="D5" s="2400"/>
      <c r="E5" s="2307"/>
      <c r="F5" s="2306"/>
    </row>
    <row r="6" spans="1:6" customFormat="1" x14ac:dyDescent="0.25">
      <c r="A6" s="1057" t="s">
        <v>1070</v>
      </c>
      <c r="B6" s="2401">
        <v>215</v>
      </c>
      <c r="C6" s="2310">
        <v>0.88920478300861272</v>
      </c>
      <c r="D6" s="2402">
        <v>25</v>
      </c>
      <c r="E6" s="2310">
        <v>0.11079521699138724</v>
      </c>
      <c r="F6" s="2311">
        <v>240</v>
      </c>
    </row>
    <row r="7" spans="1:6" customFormat="1" x14ac:dyDescent="0.25">
      <c r="A7" s="2339" t="s">
        <v>1071</v>
      </c>
      <c r="B7" s="2403">
        <v>1235</v>
      </c>
      <c r="C7" s="2314">
        <v>0.90364152627958372</v>
      </c>
      <c r="D7" s="2404">
        <v>130</v>
      </c>
      <c r="E7" s="2314">
        <v>9.6358473720416241E-2</v>
      </c>
      <c r="F7" s="2342">
        <v>1365</v>
      </c>
    </row>
    <row r="8" spans="1:6" customFormat="1" x14ac:dyDescent="0.25">
      <c r="A8" s="1057" t="s">
        <v>1072</v>
      </c>
      <c r="B8" s="2401">
        <v>2945</v>
      </c>
      <c r="C8" s="2310">
        <v>0.91878638141763536</v>
      </c>
      <c r="D8" s="2402">
        <v>260</v>
      </c>
      <c r="E8" s="2310">
        <v>8.1213618582364713E-2</v>
      </c>
      <c r="F8" s="1078">
        <v>3205</v>
      </c>
    </row>
    <row r="9" spans="1:6" customFormat="1" x14ac:dyDescent="0.25">
      <c r="A9" s="2339" t="s">
        <v>1073</v>
      </c>
      <c r="B9" s="2403">
        <v>995</v>
      </c>
      <c r="C9" s="2314">
        <v>0.84365917087348929</v>
      </c>
      <c r="D9" s="2404">
        <v>185</v>
      </c>
      <c r="E9" s="2314">
        <v>0.15634082912651062</v>
      </c>
      <c r="F9" s="2342">
        <v>1175</v>
      </c>
    </row>
    <row r="10" spans="1:6" customFormat="1" x14ac:dyDescent="0.25">
      <c r="A10" s="1057" t="s">
        <v>1115</v>
      </c>
      <c r="B10" s="2401">
        <v>1435</v>
      </c>
      <c r="C10" s="2310">
        <v>0.74165818053997612</v>
      </c>
      <c r="D10" s="2402">
        <v>500</v>
      </c>
      <c r="E10" s="2310">
        <v>0.25834181946002388</v>
      </c>
      <c r="F10" s="1078">
        <v>1935</v>
      </c>
    </row>
    <row r="11" spans="1:6" customFormat="1" x14ac:dyDescent="0.25">
      <c r="A11" s="2362" t="s">
        <v>1402</v>
      </c>
      <c r="B11" s="2405">
        <v>1090</v>
      </c>
      <c r="C11" s="2319">
        <v>0.93822137555921437</v>
      </c>
      <c r="D11" s="2406">
        <v>70</v>
      </c>
      <c r="E11" s="2319">
        <v>6.1778624440785794E-2</v>
      </c>
      <c r="F11" s="2363">
        <v>1160</v>
      </c>
    </row>
    <row r="12" spans="1:6" customFormat="1" x14ac:dyDescent="0.25">
      <c r="A12" s="2365" t="s">
        <v>1403</v>
      </c>
      <c r="B12" s="2407">
        <v>345</v>
      </c>
      <c r="C12" s="2324">
        <v>0.4471991942356861</v>
      </c>
      <c r="D12" s="2408">
        <v>430</v>
      </c>
      <c r="E12" s="2324" t="s">
        <v>1089</v>
      </c>
      <c r="F12" s="2366">
        <v>775</v>
      </c>
    </row>
    <row r="13" spans="1:6" customFormat="1" x14ac:dyDescent="0.25">
      <c r="A13" s="2339" t="s">
        <v>1096</v>
      </c>
      <c r="B13" s="2403">
        <v>285</v>
      </c>
      <c r="C13" s="2314">
        <v>0.81647085991397983</v>
      </c>
      <c r="D13" s="2404">
        <v>65</v>
      </c>
      <c r="E13" s="2314">
        <v>0.18352914066333748</v>
      </c>
      <c r="F13" s="2315">
        <v>345</v>
      </c>
    </row>
    <row r="14" spans="1:6" customFormat="1" x14ac:dyDescent="0.25">
      <c r="A14" s="1057" t="s">
        <v>1097</v>
      </c>
      <c r="B14" s="2401">
        <v>610</v>
      </c>
      <c r="C14" s="2310">
        <v>0.91465021562050786</v>
      </c>
      <c r="D14" s="2402">
        <v>55</v>
      </c>
      <c r="E14" s="2310">
        <v>8.5349784379492089E-2</v>
      </c>
      <c r="F14" s="1078">
        <v>670</v>
      </c>
    </row>
    <row r="15" spans="1:6" customFormat="1" x14ac:dyDescent="0.25">
      <c r="A15" s="2339" t="s">
        <v>1098</v>
      </c>
      <c r="B15" s="2403">
        <v>1065</v>
      </c>
      <c r="C15" s="2314">
        <v>0.89016538738105977</v>
      </c>
      <c r="D15" s="2404">
        <v>130</v>
      </c>
      <c r="E15" s="2314">
        <v>0.10983461261894012</v>
      </c>
      <c r="F15" s="2342">
        <v>1195</v>
      </c>
    </row>
    <row r="16" spans="1:6" customFormat="1" x14ac:dyDescent="0.25">
      <c r="A16" s="1057" t="s">
        <v>1099</v>
      </c>
      <c r="B16" s="2401">
        <v>3030</v>
      </c>
      <c r="C16" s="2310">
        <v>0.96911233939982921</v>
      </c>
      <c r="D16" s="2402">
        <v>95</v>
      </c>
      <c r="E16" s="2310">
        <v>3.0887660600170709E-2</v>
      </c>
      <c r="F16" s="1078">
        <v>3130</v>
      </c>
    </row>
    <row r="17" spans="1:6" customFormat="1" x14ac:dyDescent="0.25">
      <c r="A17" s="2339" t="s">
        <v>1100</v>
      </c>
      <c r="B17" s="2403">
        <v>50</v>
      </c>
      <c r="C17" s="2314">
        <v>0.92592592592592593</v>
      </c>
      <c r="D17" s="2404">
        <v>5</v>
      </c>
      <c r="E17" s="2314">
        <v>7.407407407407407E-2</v>
      </c>
      <c r="F17" s="2315">
        <v>55</v>
      </c>
    </row>
    <row r="18" spans="1:6" customFormat="1" x14ac:dyDescent="0.25">
      <c r="A18" s="1233" t="s">
        <v>1101</v>
      </c>
      <c r="B18" s="2409">
        <v>11860</v>
      </c>
      <c r="C18" s="2330">
        <v>0.89073820805554116</v>
      </c>
      <c r="D18" s="2410">
        <v>1455</v>
      </c>
      <c r="E18" s="2330">
        <v>0.1092617919594797</v>
      </c>
      <c r="F18" s="1087">
        <v>13315</v>
      </c>
    </row>
    <row r="19" spans="1:6" customFormat="1" x14ac:dyDescent="0.25">
      <c r="A19" s="2354" t="s">
        <v>1102</v>
      </c>
      <c r="B19" s="2411"/>
      <c r="C19" s="2333"/>
      <c r="D19" s="2412"/>
      <c r="E19" s="2333"/>
      <c r="F19" s="2334"/>
    </row>
    <row r="20" spans="1:6" customFormat="1" x14ac:dyDescent="0.25">
      <c r="A20" s="1057" t="s">
        <v>1103</v>
      </c>
      <c r="B20" s="2401">
        <v>3605</v>
      </c>
      <c r="C20" s="2310">
        <v>0.70530103226715291</v>
      </c>
      <c r="D20" s="2402">
        <v>1505</v>
      </c>
      <c r="E20" s="2310">
        <v>0.29469896773284709</v>
      </c>
      <c r="F20" s="1078">
        <v>5110</v>
      </c>
    </row>
    <row r="21" spans="1:6" customFormat="1" x14ac:dyDescent="0.25">
      <c r="A21" s="2339" t="s">
        <v>1104</v>
      </c>
      <c r="B21" s="2403">
        <v>10</v>
      </c>
      <c r="C21" s="2314" t="s">
        <v>1089</v>
      </c>
      <c r="D21" s="2404">
        <v>0</v>
      </c>
      <c r="E21" s="2314" t="s">
        <v>1089</v>
      </c>
      <c r="F21" s="2315">
        <v>10</v>
      </c>
    </row>
    <row r="22" spans="1:6" customFormat="1" x14ac:dyDescent="0.25">
      <c r="A22" s="1057" t="s">
        <v>1105</v>
      </c>
      <c r="B22" s="2401">
        <v>2160</v>
      </c>
      <c r="C22" s="2310">
        <v>0.88321042422059792</v>
      </c>
      <c r="D22" s="2402">
        <v>285</v>
      </c>
      <c r="E22" s="2310">
        <v>0.11678957577940202</v>
      </c>
      <c r="F22" s="1078">
        <v>2445</v>
      </c>
    </row>
    <row r="23" spans="1:6" customFormat="1" x14ac:dyDescent="0.25">
      <c r="A23" s="2339" t="s">
        <v>154</v>
      </c>
      <c r="B23" s="2403">
        <v>15510</v>
      </c>
      <c r="C23" s="2314">
        <v>0.97917818769491061</v>
      </c>
      <c r="D23" s="2404">
        <v>330</v>
      </c>
      <c r="E23" s="2314">
        <v>2.0821812305089452E-2</v>
      </c>
      <c r="F23" s="2342">
        <v>15840</v>
      </c>
    </row>
    <row r="24" spans="1:6" customFormat="1" x14ac:dyDescent="0.25">
      <c r="A24" s="1057" t="s">
        <v>1106</v>
      </c>
      <c r="B24" s="2401">
        <v>1015</v>
      </c>
      <c r="C24" s="2310">
        <v>0.87599585241510414</v>
      </c>
      <c r="D24" s="2402">
        <v>145</v>
      </c>
      <c r="E24" s="2310">
        <v>0.12400414758489588</v>
      </c>
      <c r="F24" s="1078">
        <v>1155</v>
      </c>
    </row>
    <row r="25" spans="1:6" customFormat="1" x14ac:dyDescent="0.25">
      <c r="A25" s="2339" t="s">
        <v>1107</v>
      </c>
      <c r="B25" s="2403">
        <v>990</v>
      </c>
      <c r="C25" s="2314">
        <v>0.80540400103923093</v>
      </c>
      <c r="D25" s="2404">
        <v>240</v>
      </c>
      <c r="E25" s="2314">
        <v>0.19459599896076904</v>
      </c>
      <c r="F25" s="2342">
        <v>1230</v>
      </c>
    </row>
    <row r="26" spans="1:6" customFormat="1" x14ac:dyDescent="0.25">
      <c r="A26" s="1057" t="s">
        <v>1108</v>
      </c>
      <c r="B26" s="2401">
        <v>1530</v>
      </c>
      <c r="C26" s="2310">
        <v>0.77178364637763031</v>
      </c>
      <c r="D26" s="2402">
        <v>450</v>
      </c>
      <c r="E26" s="2310">
        <v>0.22821635362236972</v>
      </c>
      <c r="F26" s="1078">
        <v>1985</v>
      </c>
    </row>
    <row r="27" spans="1:6" customFormat="1" x14ac:dyDescent="0.25">
      <c r="A27" s="2339" t="s">
        <v>1109</v>
      </c>
      <c r="B27" s="2403">
        <v>1045</v>
      </c>
      <c r="C27" s="2314">
        <v>0.84098001994787808</v>
      </c>
      <c r="D27" s="2404">
        <v>200</v>
      </c>
      <c r="E27" s="2314">
        <v>0.15901998005212187</v>
      </c>
      <c r="F27" s="2342">
        <v>1245</v>
      </c>
    </row>
    <row r="28" spans="1:6" customFormat="1" x14ac:dyDescent="0.25">
      <c r="A28" s="1057" t="s">
        <v>1110</v>
      </c>
      <c r="B28" s="2401">
        <v>3895</v>
      </c>
      <c r="C28" s="2310">
        <v>0.83040978066425453</v>
      </c>
      <c r="D28" s="2402">
        <v>795</v>
      </c>
      <c r="E28" s="2310">
        <v>0.16959021933574553</v>
      </c>
      <c r="F28" s="1078">
        <v>4690</v>
      </c>
    </row>
    <row r="29" spans="1:6" customFormat="1" x14ac:dyDescent="0.25">
      <c r="A29" s="2354" t="s">
        <v>1111</v>
      </c>
      <c r="B29" s="2411">
        <v>29760</v>
      </c>
      <c r="C29" s="2333">
        <v>0.88278567358040938</v>
      </c>
      <c r="D29" s="2412">
        <v>3950</v>
      </c>
      <c r="E29" s="2333">
        <v>0.11721432641959059</v>
      </c>
      <c r="F29" s="2334">
        <v>33710</v>
      </c>
    </row>
    <row r="30" spans="1:6" customFormat="1" x14ac:dyDescent="0.25">
      <c r="A30" s="1233" t="s">
        <v>1405</v>
      </c>
      <c r="B30" s="2409">
        <v>41620</v>
      </c>
      <c r="C30" s="2330">
        <v>0.8850374276964954</v>
      </c>
      <c r="D30" s="2410">
        <v>5405</v>
      </c>
      <c r="E30" s="2330">
        <v>0.1149625723035046</v>
      </c>
      <c r="F30" s="1087">
        <v>47025</v>
      </c>
    </row>
    <row r="32" spans="1:6" customFormat="1" x14ac:dyDescent="0.25">
      <c r="A32" s="98" t="s">
        <v>2349</v>
      </c>
      <c r="C32" s="2413"/>
      <c r="D32" s="135"/>
      <c r="E32" s="68"/>
      <c r="F32" s="135"/>
    </row>
    <row r="33" spans="1:7" x14ac:dyDescent="0.25">
      <c r="A33" s="1064" t="s">
        <v>1000</v>
      </c>
      <c r="C33"/>
      <c r="D33"/>
      <c r="E33"/>
      <c r="F33"/>
      <c r="G33"/>
    </row>
    <row r="34" spans="1:7" x14ac:dyDescent="0.25">
      <c r="A34" s="1064" t="s">
        <v>1001</v>
      </c>
    </row>
    <row r="35" spans="1:7" s="23" customFormat="1" x14ac:dyDescent="0.25">
      <c r="A35"/>
      <c r="B35" s="199"/>
    </row>
    <row r="36" spans="1:7" x14ac:dyDescent="0.25">
      <c r="A36" s="1065" t="s">
        <v>135</v>
      </c>
    </row>
  </sheetData>
  <mergeCells count="2">
    <mergeCell ref="B3:C3"/>
    <mergeCell ref="D3:E3"/>
  </mergeCells>
  <hyperlinks>
    <hyperlink ref="A35:B35" location="Index!A1" display="Back to index" xr:uid="{02F508A0-8686-4F24-87EF-28EEC2609CEF}"/>
    <hyperlink ref="A34" location="Index!A1" display="Back to index" xr:uid="{E53CB264-F896-4708-ACA9-A25694A4DAB9}"/>
    <hyperlink ref="A36" location="Index!A1" display="Back to index" xr:uid="{A220CB25-ED40-4481-988C-82A65C266B2D}"/>
  </hyperlink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9485-32C4-47AA-8DF3-C6689A785884}">
  <dimension ref="A1:N54"/>
  <sheetViews>
    <sheetView showGridLines="0" zoomScaleNormal="100" workbookViewId="0">
      <selection activeCell="Q12" sqref="Q12"/>
    </sheetView>
  </sheetViews>
  <sheetFormatPr defaultColWidth="11.42578125" defaultRowHeight="15" x14ac:dyDescent="0.25"/>
  <cols>
    <col min="1" max="1" width="37.28515625" style="145" customWidth="1"/>
    <col min="2" max="2" width="11.42578125" style="2423"/>
    <col min="3" max="3" width="11.42578125" style="286"/>
    <col min="4" max="4" width="11.42578125" style="145"/>
    <col min="5" max="5" width="11.42578125" style="286"/>
    <col min="6" max="6" width="11.42578125" style="145"/>
    <col min="7" max="7" width="11.42578125" style="286"/>
    <col min="8" max="8" width="11.42578125" style="145"/>
    <col min="9" max="9" width="11.42578125" style="286"/>
    <col min="10" max="10" width="11.42578125" style="145"/>
    <col min="11" max="11" width="11.42578125" style="286"/>
    <col min="12" max="12" width="11.42578125" style="145"/>
    <col min="13" max="13" width="11.42578125" style="286"/>
    <col min="14" max="14" width="11.42578125" style="2338"/>
    <col min="15" max="16384" width="11.42578125" style="145"/>
  </cols>
  <sheetData>
    <row r="1" spans="1:14" x14ac:dyDescent="0.25">
      <c r="A1" s="1368" t="s">
        <v>2352</v>
      </c>
      <c r="B1" s="145"/>
      <c r="C1" s="145"/>
      <c r="E1" s="145"/>
      <c r="G1" s="145"/>
      <c r="I1" s="145"/>
      <c r="K1" s="145"/>
      <c r="M1" s="145"/>
      <c r="N1" s="145"/>
    </row>
    <row r="3" spans="1:14" s="3440" customFormat="1" ht="30" customHeight="1" x14ac:dyDescent="0.25">
      <c r="A3" s="2377"/>
      <c r="B3" s="3782" t="s">
        <v>1388</v>
      </c>
      <c r="C3" s="3783"/>
      <c r="D3" s="3782" t="s">
        <v>1389</v>
      </c>
      <c r="E3" s="3783"/>
      <c r="F3" s="3782" t="s">
        <v>1390</v>
      </c>
      <c r="G3" s="3783"/>
      <c r="H3" s="3782" t="s">
        <v>1391</v>
      </c>
      <c r="I3" s="3783"/>
      <c r="J3" s="3782" t="s">
        <v>1392</v>
      </c>
      <c r="K3" s="3783"/>
      <c r="L3" s="3782" t="s">
        <v>1042</v>
      </c>
      <c r="M3" s="3783"/>
      <c r="N3" s="3186" t="s">
        <v>165</v>
      </c>
    </row>
    <row r="4" spans="1:14" s="448" customFormat="1" x14ac:dyDescent="0.25">
      <c r="A4" s="1234"/>
      <c r="B4" s="2368" t="s">
        <v>151</v>
      </c>
      <c r="C4" s="2330" t="s">
        <v>150</v>
      </c>
      <c r="D4" s="2368" t="s">
        <v>151</v>
      </c>
      <c r="E4" s="2330" t="s">
        <v>150</v>
      </c>
      <c r="F4" s="2368" t="s">
        <v>151</v>
      </c>
      <c r="G4" s="2330" t="s">
        <v>150</v>
      </c>
      <c r="H4" s="2368" t="s">
        <v>151</v>
      </c>
      <c r="I4" s="2330" t="s">
        <v>150</v>
      </c>
      <c r="J4" s="2368" t="s">
        <v>151</v>
      </c>
      <c r="K4" s="2330" t="s">
        <v>150</v>
      </c>
      <c r="L4" s="2368" t="s">
        <v>151</v>
      </c>
      <c r="M4" s="2330" t="s">
        <v>150</v>
      </c>
      <c r="N4" s="2368" t="s">
        <v>151</v>
      </c>
    </row>
    <row r="5" spans="1:14" x14ac:dyDescent="0.25">
      <c r="A5" s="2414" t="s">
        <v>1069</v>
      </c>
      <c r="B5" s="2315"/>
      <c r="C5" s="2314"/>
      <c r="D5" s="2315"/>
      <c r="E5" s="2314"/>
      <c r="F5" s="2315"/>
      <c r="G5" s="2314"/>
      <c r="H5" s="2315"/>
      <c r="I5" s="2314"/>
      <c r="J5" s="2315"/>
      <c r="K5" s="2314"/>
      <c r="L5" s="2315"/>
      <c r="M5" s="2314"/>
      <c r="N5" s="2315"/>
    </row>
    <row r="6" spans="1:14" x14ac:dyDescent="0.25">
      <c r="A6" s="1057" t="s">
        <v>1070</v>
      </c>
      <c r="B6" s="1078">
        <v>140</v>
      </c>
      <c r="C6" s="2310">
        <v>0.60834403080872912</v>
      </c>
      <c r="D6" s="1078">
        <v>35</v>
      </c>
      <c r="E6" s="2310">
        <v>0.15836542575952076</v>
      </c>
      <c r="F6" s="1078">
        <v>15</v>
      </c>
      <c r="G6" s="2310">
        <v>6.9234060761660249E-2</v>
      </c>
      <c r="H6" s="1078">
        <v>20</v>
      </c>
      <c r="I6" s="2310">
        <v>8.9858793324775352E-2</v>
      </c>
      <c r="J6" s="1078">
        <v>15</v>
      </c>
      <c r="K6" s="2310">
        <v>6.5639709028669238E-2</v>
      </c>
      <c r="L6" s="1078">
        <v>0</v>
      </c>
      <c r="M6" s="2310">
        <v>8.5579803166452723E-3</v>
      </c>
      <c r="N6" s="1078">
        <v>235</v>
      </c>
    </row>
    <row r="7" spans="1:14" x14ac:dyDescent="0.25">
      <c r="A7" s="2339" t="s">
        <v>1071</v>
      </c>
      <c r="B7" s="2342">
        <v>1015</v>
      </c>
      <c r="C7" s="2314">
        <v>0.78103564947248627</v>
      </c>
      <c r="D7" s="2342">
        <v>70</v>
      </c>
      <c r="E7" s="2314">
        <v>5.3889452800590563E-2</v>
      </c>
      <c r="F7" s="2342">
        <v>40</v>
      </c>
      <c r="G7" s="2314">
        <v>3.114330534280705E-2</v>
      </c>
      <c r="H7" s="2342">
        <v>65</v>
      </c>
      <c r="I7" s="2314">
        <v>4.9214112146658051E-2</v>
      </c>
      <c r="J7" s="2342">
        <v>65</v>
      </c>
      <c r="K7" s="2314">
        <v>5.0621328165851555E-2</v>
      </c>
      <c r="L7" s="2342">
        <v>45</v>
      </c>
      <c r="M7" s="2314">
        <v>3.4096152071606538E-2</v>
      </c>
      <c r="N7" s="2342">
        <v>1300</v>
      </c>
    </row>
    <row r="8" spans="1:14" x14ac:dyDescent="0.25">
      <c r="A8" s="1057" t="s">
        <v>1072</v>
      </c>
      <c r="B8" s="1078">
        <v>2140</v>
      </c>
      <c r="C8" s="2310">
        <v>0.58931367450103056</v>
      </c>
      <c r="D8" s="1078">
        <v>545</v>
      </c>
      <c r="E8" s="2310">
        <v>0.14978302086687084</v>
      </c>
      <c r="F8" s="1078">
        <v>415</v>
      </c>
      <c r="G8" s="2310">
        <v>0.11437565871122375</v>
      </c>
      <c r="H8" s="1078">
        <v>145</v>
      </c>
      <c r="I8" s="2310">
        <v>3.9873527445039754E-2</v>
      </c>
      <c r="J8" s="1078">
        <v>225</v>
      </c>
      <c r="K8" s="2310">
        <v>6.2336440111282643E-2</v>
      </c>
      <c r="L8" s="1078">
        <v>160</v>
      </c>
      <c r="M8" s="2310">
        <v>4.4317678364552471E-2</v>
      </c>
      <c r="N8" s="1078">
        <v>3635</v>
      </c>
    </row>
    <row r="9" spans="1:14" x14ac:dyDescent="0.25">
      <c r="A9" s="2339" t="s">
        <v>1073</v>
      </c>
      <c r="B9" s="2342">
        <v>760</v>
      </c>
      <c r="C9" s="2314">
        <v>0.69670732825827753</v>
      </c>
      <c r="D9" s="2342">
        <v>75</v>
      </c>
      <c r="E9" s="2314">
        <v>6.704576722003118E-2</v>
      </c>
      <c r="F9" s="2342">
        <v>85</v>
      </c>
      <c r="G9" s="2314">
        <v>8.0170595249014029E-2</v>
      </c>
      <c r="H9" s="2342">
        <v>20</v>
      </c>
      <c r="I9" s="2314">
        <v>2.0333853067962947E-2</v>
      </c>
      <c r="J9" s="2342">
        <v>100</v>
      </c>
      <c r="K9" s="2314">
        <v>9.3625607630927268E-2</v>
      </c>
      <c r="L9" s="2342">
        <v>45</v>
      </c>
      <c r="M9" s="2314">
        <v>4.2116848573787037E-2</v>
      </c>
      <c r="N9" s="2342">
        <v>1090</v>
      </c>
    </row>
    <row r="10" spans="1:14" x14ac:dyDescent="0.25">
      <c r="A10" s="2343" t="s">
        <v>1074</v>
      </c>
      <c r="B10" s="1078">
        <v>1025</v>
      </c>
      <c r="C10" s="2310">
        <v>0.67182207284090012</v>
      </c>
      <c r="D10" s="1078">
        <v>110</v>
      </c>
      <c r="E10" s="2310">
        <v>7.204001785573616E-2</v>
      </c>
      <c r="F10" s="1078">
        <v>135</v>
      </c>
      <c r="G10" s="2310">
        <v>8.7151747498884019E-2</v>
      </c>
      <c r="H10" s="1078">
        <v>25</v>
      </c>
      <c r="I10" s="2310">
        <v>1.6615025076805925E-2</v>
      </c>
      <c r="J10" s="1078">
        <v>170</v>
      </c>
      <c r="K10" s="2310">
        <v>0.11199222750308536</v>
      </c>
      <c r="L10" s="1078">
        <v>60</v>
      </c>
      <c r="M10" s="2310">
        <v>4.0378909224588401E-2</v>
      </c>
      <c r="N10" s="1078">
        <v>1525</v>
      </c>
    </row>
    <row r="11" spans="1:14" x14ac:dyDescent="0.25">
      <c r="A11" s="2415" t="s">
        <v>1075</v>
      </c>
      <c r="B11" s="2416">
        <v>765</v>
      </c>
      <c r="C11" s="2417">
        <v>0.67784436454032959</v>
      </c>
      <c r="D11" s="2416">
        <v>80</v>
      </c>
      <c r="E11" s="2417">
        <v>7.046655124961157E-2</v>
      </c>
      <c r="F11" s="2416">
        <v>80</v>
      </c>
      <c r="G11" s="2417">
        <v>7.0786167709859293E-2</v>
      </c>
      <c r="H11" s="2416">
        <v>20</v>
      </c>
      <c r="I11" s="2417">
        <v>1.6868646513073203E-2</v>
      </c>
      <c r="J11" s="2416">
        <v>135</v>
      </c>
      <c r="K11" s="2417">
        <v>0.11993607670795048</v>
      </c>
      <c r="L11" s="2416">
        <v>50</v>
      </c>
      <c r="M11" s="2417">
        <v>4.4098193279176107E-2</v>
      </c>
      <c r="N11" s="2416">
        <v>1125</v>
      </c>
    </row>
    <row r="12" spans="1:14" ht="30" x14ac:dyDescent="0.25">
      <c r="A12" s="2418" t="s">
        <v>1076</v>
      </c>
      <c r="B12" s="2419">
        <v>0</v>
      </c>
      <c r="C12" s="2420" t="s">
        <v>1089</v>
      </c>
      <c r="D12" s="2419">
        <v>0</v>
      </c>
      <c r="E12" s="2420" t="s">
        <v>1089</v>
      </c>
      <c r="F12" s="2419">
        <v>0</v>
      </c>
      <c r="G12" s="2420" t="s">
        <v>1089</v>
      </c>
      <c r="H12" s="2419">
        <v>0</v>
      </c>
      <c r="I12" s="2420" t="s">
        <v>1089</v>
      </c>
      <c r="J12" s="2419">
        <v>0</v>
      </c>
      <c r="K12" s="2420" t="s">
        <v>1089</v>
      </c>
      <c r="L12" s="2419">
        <v>0</v>
      </c>
      <c r="M12" s="2420" t="s">
        <v>1089</v>
      </c>
      <c r="N12" s="2419">
        <v>0</v>
      </c>
    </row>
    <row r="13" spans="1:14" x14ac:dyDescent="0.25">
      <c r="A13" s="2421" t="s">
        <v>1077</v>
      </c>
      <c r="B13" s="2416">
        <v>110</v>
      </c>
      <c r="C13" s="2417">
        <v>0.63766157461809636</v>
      </c>
      <c r="D13" s="2416">
        <v>15</v>
      </c>
      <c r="E13" s="2417">
        <v>8.7191539365452417E-2</v>
      </c>
      <c r="F13" s="2416">
        <v>20</v>
      </c>
      <c r="G13" s="2417">
        <v>0.10575793184488837</v>
      </c>
      <c r="H13" s="2416">
        <v>5</v>
      </c>
      <c r="I13" s="2417">
        <v>1.7626321974148061E-2</v>
      </c>
      <c r="J13" s="2416">
        <v>20</v>
      </c>
      <c r="K13" s="2417">
        <v>0.12538190364277321</v>
      </c>
      <c r="L13" s="2416">
        <v>5</v>
      </c>
      <c r="M13" s="2417">
        <v>2.6380728554641603E-2</v>
      </c>
      <c r="N13" s="2416">
        <v>170</v>
      </c>
    </row>
    <row r="14" spans="1:14" x14ac:dyDescent="0.25">
      <c r="A14" s="2418" t="s">
        <v>1078</v>
      </c>
      <c r="B14" s="2419">
        <v>235</v>
      </c>
      <c r="C14" s="2420">
        <v>0.74795928015380242</v>
      </c>
      <c r="D14" s="2419">
        <v>15</v>
      </c>
      <c r="E14" s="2420">
        <v>5.4650319896624534E-2</v>
      </c>
      <c r="F14" s="2419">
        <v>10</v>
      </c>
      <c r="G14" s="2420">
        <v>2.3637681616187081E-2</v>
      </c>
      <c r="H14" s="2419">
        <v>5</v>
      </c>
      <c r="I14" s="2420">
        <v>1.4718396419679156E-2</v>
      </c>
      <c r="J14" s="2419">
        <v>35</v>
      </c>
      <c r="K14" s="2420">
        <v>0.11040373160200447</v>
      </c>
      <c r="L14" s="2419">
        <v>15</v>
      </c>
      <c r="M14" s="2420">
        <v>4.8630590311702221E-2</v>
      </c>
      <c r="N14" s="2419">
        <v>315</v>
      </c>
    </row>
    <row r="15" spans="1:14" x14ac:dyDescent="0.25">
      <c r="A15" s="2421" t="s">
        <v>1079</v>
      </c>
      <c r="B15" s="2416">
        <v>155</v>
      </c>
      <c r="C15" s="2417">
        <v>0.68812903792906421</v>
      </c>
      <c r="D15" s="2416">
        <v>20</v>
      </c>
      <c r="E15" s="2417">
        <v>8.5087680745396202E-2</v>
      </c>
      <c r="F15" s="2416">
        <v>15</v>
      </c>
      <c r="G15" s="2417">
        <v>7.4188019162308258E-2</v>
      </c>
      <c r="H15" s="2416">
        <v>0</v>
      </c>
      <c r="I15" s="2417">
        <v>4.3950248318903005E-3</v>
      </c>
      <c r="J15" s="2416">
        <v>25</v>
      </c>
      <c r="K15" s="2417">
        <v>9.9854964180547609E-2</v>
      </c>
      <c r="L15" s="2416">
        <v>10</v>
      </c>
      <c r="M15" s="2417">
        <v>4.8345273150793303E-2</v>
      </c>
      <c r="N15" s="2416">
        <v>230</v>
      </c>
    </row>
    <row r="16" spans="1:14" x14ac:dyDescent="0.25">
      <c r="A16" s="2418" t="s">
        <v>1080</v>
      </c>
      <c r="B16" s="2419">
        <v>100</v>
      </c>
      <c r="C16" s="2420">
        <v>0.64150943396226412</v>
      </c>
      <c r="D16" s="2419">
        <v>10</v>
      </c>
      <c r="E16" s="2420">
        <v>7.2327044025157231E-2</v>
      </c>
      <c r="F16" s="2419">
        <v>10</v>
      </c>
      <c r="G16" s="2420">
        <v>5.9748427672955975E-2</v>
      </c>
      <c r="H16" s="2419">
        <v>5</v>
      </c>
      <c r="I16" s="2420">
        <v>3.7735849056603772E-2</v>
      </c>
      <c r="J16" s="2419">
        <v>20</v>
      </c>
      <c r="K16" s="2420">
        <v>0.13207547169811321</v>
      </c>
      <c r="L16" s="2419">
        <v>10</v>
      </c>
      <c r="M16" s="2420">
        <v>5.6603773584905662E-2</v>
      </c>
      <c r="N16" s="2419">
        <v>160</v>
      </c>
    </row>
    <row r="17" spans="1:14" x14ac:dyDescent="0.25">
      <c r="A17" s="2421" t="s">
        <v>1081</v>
      </c>
      <c r="B17" s="2416">
        <v>0</v>
      </c>
      <c r="C17" s="2417" t="s">
        <v>1089</v>
      </c>
      <c r="D17" s="2416">
        <v>0</v>
      </c>
      <c r="E17" s="2417" t="s">
        <v>1089</v>
      </c>
      <c r="F17" s="2416">
        <v>0</v>
      </c>
      <c r="G17" s="2417" t="s">
        <v>1089</v>
      </c>
      <c r="H17" s="2416">
        <v>0</v>
      </c>
      <c r="I17" s="2417" t="s">
        <v>1089</v>
      </c>
      <c r="J17" s="2416">
        <v>0</v>
      </c>
      <c r="K17" s="2417" t="s">
        <v>1089</v>
      </c>
      <c r="L17" s="2416">
        <v>0</v>
      </c>
      <c r="M17" s="2417" t="s">
        <v>1089</v>
      </c>
      <c r="N17" s="2416">
        <v>0</v>
      </c>
    </row>
    <row r="18" spans="1:14" ht="30" x14ac:dyDescent="0.25">
      <c r="A18" s="2418" t="s">
        <v>1082</v>
      </c>
      <c r="B18" s="2419">
        <v>105</v>
      </c>
      <c r="C18" s="2420">
        <v>0.6174671970551564</v>
      </c>
      <c r="D18" s="2419">
        <v>10</v>
      </c>
      <c r="E18" s="2420">
        <v>6.2340438164222522E-2</v>
      </c>
      <c r="F18" s="2419">
        <v>25</v>
      </c>
      <c r="G18" s="2420">
        <v>0.13762393872825504</v>
      </c>
      <c r="H18" s="2419">
        <v>5</v>
      </c>
      <c r="I18" s="2420">
        <v>1.484296146767203E-2</v>
      </c>
      <c r="J18" s="2419">
        <v>25</v>
      </c>
      <c r="K18" s="2420">
        <v>0.13358665320904825</v>
      </c>
      <c r="L18" s="2419">
        <v>5</v>
      </c>
      <c r="M18" s="2420">
        <v>3.4138811375645665E-2</v>
      </c>
      <c r="N18" s="2419">
        <v>170</v>
      </c>
    </row>
    <row r="19" spans="1:14" ht="30" x14ac:dyDescent="0.25">
      <c r="A19" s="2421" t="s">
        <v>1083</v>
      </c>
      <c r="B19" s="2416">
        <v>35</v>
      </c>
      <c r="C19" s="2417">
        <v>0.61590986684875382</v>
      </c>
      <c r="D19" s="2416">
        <v>5</v>
      </c>
      <c r="E19" s="2417">
        <v>4.8310003414134522E-2</v>
      </c>
      <c r="F19" s="2416">
        <v>5</v>
      </c>
      <c r="G19" s="2417">
        <v>4.5578695800614542E-2</v>
      </c>
      <c r="H19" s="2416">
        <v>0</v>
      </c>
      <c r="I19" s="2417">
        <v>3.123933082963469E-2</v>
      </c>
      <c r="J19" s="2416">
        <v>10</v>
      </c>
      <c r="K19" s="2417">
        <v>0.1906794127688631</v>
      </c>
      <c r="L19" s="2416">
        <v>5</v>
      </c>
      <c r="M19" s="2417">
        <v>6.8282690337999316E-2</v>
      </c>
      <c r="N19" s="2416">
        <v>60</v>
      </c>
    </row>
    <row r="20" spans="1:14" ht="30" x14ac:dyDescent="0.25">
      <c r="A20" s="2418" t="s">
        <v>1084</v>
      </c>
      <c r="B20" s="2419">
        <v>115</v>
      </c>
      <c r="C20" s="2420">
        <v>0.6416091698197196</v>
      </c>
      <c r="D20" s="2419">
        <v>10</v>
      </c>
      <c r="E20" s="2420">
        <v>6.3265079011796121E-2</v>
      </c>
      <c r="F20" s="2419">
        <v>25</v>
      </c>
      <c r="G20" s="2420">
        <v>0.14205430669931005</v>
      </c>
      <c r="H20" s="2419">
        <v>5</v>
      </c>
      <c r="I20" s="2420">
        <v>1.8584464722902292E-2</v>
      </c>
      <c r="J20" s="2419">
        <v>20</v>
      </c>
      <c r="K20" s="2420">
        <v>0.11501224126418874</v>
      </c>
      <c r="L20" s="2419">
        <v>5</v>
      </c>
      <c r="M20" s="2420">
        <v>1.947473848208324E-2</v>
      </c>
      <c r="N20" s="2419">
        <v>180</v>
      </c>
    </row>
    <row r="21" spans="1:14" x14ac:dyDescent="0.25">
      <c r="A21" s="2421" t="s">
        <v>1085</v>
      </c>
      <c r="B21" s="2416">
        <v>20</v>
      </c>
      <c r="C21" s="2417">
        <v>0.77144082332761565</v>
      </c>
      <c r="D21" s="2416">
        <v>0</v>
      </c>
      <c r="E21" s="2417">
        <v>8.5763293310463118E-2</v>
      </c>
      <c r="F21" s="2416">
        <v>0</v>
      </c>
      <c r="G21" s="2417">
        <v>8.5763293310463118E-2</v>
      </c>
      <c r="H21" s="2416">
        <v>0</v>
      </c>
      <c r="I21" s="2417">
        <v>0</v>
      </c>
      <c r="J21" s="2416">
        <v>0</v>
      </c>
      <c r="K21" s="2417">
        <v>5.7032590051457978E-2</v>
      </c>
      <c r="L21" s="2416">
        <v>0</v>
      </c>
      <c r="M21" s="2417">
        <v>0</v>
      </c>
      <c r="N21" s="2416">
        <v>25</v>
      </c>
    </row>
    <row r="22" spans="1:14" x14ac:dyDescent="0.25">
      <c r="A22" s="2422" t="s">
        <v>1086</v>
      </c>
      <c r="B22" s="2419">
        <v>145</v>
      </c>
      <c r="C22" s="2420">
        <v>0.66559263512097688</v>
      </c>
      <c r="D22" s="2419">
        <v>20</v>
      </c>
      <c r="E22" s="2420">
        <v>8.7456846938440955E-2</v>
      </c>
      <c r="F22" s="2419">
        <v>30</v>
      </c>
      <c r="G22" s="2420">
        <v>0.12658227846353295</v>
      </c>
      <c r="H22" s="2419">
        <v>5</v>
      </c>
      <c r="I22" s="2420">
        <v>1.3670886129297462E-2</v>
      </c>
      <c r="J22" s="2419">
        <v>15</v>
      </c>
      <c r="K22" s="2420">
        <v>6.8308400450866516E-2</v>
      </c>
      <c r="L22" s="2419">
        <v>10</v>
      </c>
      <c r="M22" s="2420">
        <v>3.838895281403145E-2</v>
      </c>
      <c r="N22" s="2419">
        <v>215</v>
      </c>
    </row>
    <row r="23" spans="1:14" x14ac:dyDescent="0.25">
      <c r="A23" s="2421" t="s">
        <v>1087</v>
      </c>
      <c r="B23" s="2416">
        <v>25</v>
      </c>
      <c r="C23" s="2417">
        <v>0.94444444444444442</v>
      </c>
      <c r="D23" s="2416">
        <v>0</v>
      </c>
      <c r="E23" s="2417">
        <v>0</v>
      </c>
      <c r="F23" s="2416">
        <v>0</v>
      </c>
      <c r="G23" s="2417">
        <v>0</v>
      </c>
      <c r="H23" s="2416">
        <v>0</v>
      </c>
      <c r="I23" s="2417">
        <v>0</v>
      </c>
      <c r="J23" s="2416">
        <v>0</v>
      </c>
      <c r="K23" s="2417">
        <v>3.7037037037037035E-2</v>
      </c>
      <c r="L23" s="2416">
        <v>0</v>
      </c>
      <c r="M23" s="2417">
        <v>1.8518518518518517E-2</v>
      </c>
      <c r="N23" s="2416">
        <v>25</v>
      </c>
    </row>
    <row r="24" spans="1:14" x14ac:dyDescent="0.25">
      <c r="A24" s="2418" t="s">
        <v>1088</v>
      </c>
      <c r="B24" s="2419">
        <v>5</v>
      </c>
      <c r="C24" s="2420" t="s">
        <v>1089</v>
      </c>
      <c r="D24" s="2419">
        <v>0</v>
      </c>
      <c r="E24" s="2420" t="s">
        <v>1089</v>
      </c>
      <c r="F24" s="2419">
        <v>0</v>
      </c>
      <c r="G24" s="2420" t="s">
        <v>1089</v>
      </c>
      <c r="H24" s="2419">
        <v>0</v>
      </c>
      <c r="I24" s="2420" t="s">
        <v>1089</v>
      </c>
      <c r="J24" s="2419">
        <v>0</v>
      </c>
      <c r="K24" s="2420" t="s">
        <v>1089</v>
      </c>
      <c r="L24" s="2419">
        <v>0</v>
      </c>
      <c r="M24" s="2420" t="s">
        <v>1089</v>
      </c>
      <c r="N24" s="2419">
        <v>10</v>
      </c>
    </row>
    <row r="25" spans="1:14" x14ac:dyDescent="0.25">
      <c r="A25" s="2351" t="s">
        <v>1415</v>
      </c>
      <c r="B25" s="2416">
        <v>0</v>
      </c>
      <c r="C25" s="2417" t="s">
        <v>1089</v>
      </c>
      <c r="D25" s="2416">
        <v>0</v>
      </c>
      <c r="E25" s="2417" t="s">
        <v>1089</v>
      </c>
      <c r="F25" s="2416">
        <v>0</v>
      </c>
      <c r="G25" s="2417" t="s">
        <v>1089</v>
      </c>
      <c r="H25" s="2416">
        <v>0</v>
      </c>
      <c r="I25" s="2417" t="s">
        <v>1089</v>
      </c>
      <c r="J25" s="2416">
        <v>0</v>
      </c>
      <c r="K25" s="2417" t="s">
        <v>1089</v>
      </c>
      <c r="L25" s="2416">
        <v>0</v>
      </c>
      <c r="M25" s="2417" t="s">
        <v>1089</v>
      </c>
      <c r="N25" s="2416">
        <v>0</v>
      </c>
    </row>
    <row r="26" spans="1:14" x14ac:dyDescent="0.25">
      <c r="A26" s="2418" t="s">
        <v>1091</v>
      </c>
      <c r="B26" s="2419">
        <v>10</v>
      </c>
      <c r="C26" s="2420" t="s">
        <v>1089</v>
      </c>
      <c r="D26" s="2419">
        <v>0</v>
      </c>
      <c r="E26" s="2420" t="s">
        <v>1089</v>
      </c>
      <c r="F26" s="2419">
        <v>0</v>
      </c>
      <c r="G26" s="2420" t="s">
        <v>1089</v>
      </c>
      <c r="H26" s="2419">
        <v>0</v>
      </c>
      <c r="I26" s="2420" t="s">
        <v>1089</v>
      </c>
      <c r="J26" s="2419">
        <v>0</v>
      </c>
      <c r="K26" s="2420" t="s">
        <v>1089</v>
      </c>
      <c r="L26" s="2419">
        <v>0</v>
      </c>
      <c r="M26" s="2420" t="s">
        <v>1089</v>
      </c>
      <c r="N26" s="2419">
        <v>10</v>
      </c>
    </row>
    <row r="27" spans="1:14" ht="30" x14ac:dyDescent="0.25">
      <c r="A27" s="2421" t="s">
        <v>1092</v>
      </c>
      <c r="B27" s="2416">
        <v>10</v>
      </c>
      <c r="C27" s="2417" t="s">
        <v>1089</v>
      </c>
      <c r="D27" s="2416">
        <v>0</v>
      </c>
      <c r="E27" s="2417" t="s">
        <v>1089</v>
      </c>
      <c r="F27" s="2416">
        <v>5</v>
      </c>
      <c r="G27" s="2417" t="s">
        <v>1089</v>
      </c>
      <c r="H27" s="2416">
        <v>0</v>
      </c>
      <c r="I27" s="2417" t="s">
        <v>1089</v>
      </c>
      <c r="J27" s="2416">
        <v>0</v>
      </c>
      <c r="K27" s="2417" t="s">
        <v>1089</v>
      </c>
      <c r="L27" s="2416">
        <v>0</v>
      </c>
      <c r="M27" s="2417" t="s">
        <v>1089</v>
      </c>
      <c r="N27" s="2416">
        <v>15</v>
      </c>
    </row>
    <row r="28" spans="1:14" x14ac:dyDescent="0.25">
      <c r="A28" s="2418" t="s">
        <v>1093</v>
      </c>
      <c r="B28" s="2419">
        <v>15</v>
      </c>
      <c r="C28" s="2420">
        <v>0.6071428571428571</v>
      </c>
      <c r="D28" s="2419">
        <v>5</v>
      </c>
      <c r="E28" s="2420">
        <v>0.14285714285714285</v>
      </c>
      <c r="F28" s="2419">
        <v>5</v>
      </c>
      <c r="G28" s="2420">
        <v>0.21428571428571427</v>
      </c>
      <c r="H28" s="2419">
        <v>0</v>
      </c>
      <c r="I28" s="2420">
        <v>0</v>
      </c>
      <c r="J28" s="2419">
        <v>0</v>
      </c>
      <c r="K28" s="2420">
        <v>3.5714285714285712E-2</v>
      </c>
      <c r="L28" s="2419">
        <v>0</v>
      </c>
      <c r="M28" s="2420">
        <v>0</v>
      </c>
      <c r="N28" s="2419">
        <v>30</v>
      </c>
    </row>
    <row r="29" spans="1:14" x14ac:dyDescent="0.25">
      <c r="A29" s="2421" t="s">
        <v>1094</v>
      </c>
      <c r="B29" s="2416">
        <v>40</v>
      </c>
      <c r="C29" s="2417">
        <v>0.64594636490466595</v>
      </c>
      <c r="D29" s="2416">
        <v>5</v>
      </c>
      <c r="E29" s="2417">
        <v>6.2005890559603156E-2</v>
      </c>
      <c r="F29" s="2416">
        <v>10</v>
      </c>
      <c r="G29" s="2417">
        <v>0.13951325375910711</v>
      </c>
      <c r="H29" s="2416">
        <v>0</v>
      </c>
      <c r="I29" s="2417">
        <v>2.5887459308634318E-2</v>
      </c>
      <c r="J29" s="2416">
        <v>5</v>
      </c>
      <c r="K29" s="2417">
        <v>0.11114555882808866</v>
      </c>
      <c r="L29" s="2416">
        <v>0</v>
      </c>
      <c r="M29" s="2417">
        <v>1.5501472639900789E-2</v>
      </c>
      <c r="N29" s="2416">
        <v>65</v>
      </c>
    </row>
    <row r="30" spans="1:14" x14ac:dyDescent="0.25">
      <c r="A30" s="2418" t="s">
        <v>1095</v>
      </c>
      <c r="B30" s="2419">
        <v>40</v>
      </c>
      <c r="C30" s="2420">
        <v>0.5892857142857143</v>
      </c>
      <c r="D30" s="2419">
        <v>10</v>
      </c>
      <c r="E30" s="2420">
        <v>0.12210012210012211</v>
      </c>
      <c r="F30" s="2419">
        <v>5</v>
      </c>
      <c r="G30" s="2420">
        <v>9.9206349206349215E-2</v>
      </c>
      <c r="H30" s="2419">
        <v>0</v>
      </c>
      <c r="I30" s="2420">
        <v>1.3736263827838827E-2</v>
      </c>
      <c r="J30" s="2419">
        <v>5</v>
      </c>
      <c r="K30" s="2420">
        <v>8.6538461538461536E-2</v>
      </c>
      <c r="L30" s="2419">
        <v>5</v>
      </c>
      <c r="M30" s="2420">
        <v>8.9133089133089136E-2</v>
      </c>
      <c r="N30" s="2419">
        <v>65</v>
      </c>
    </row>
    <row r="31" spans="1:14" x14ac:dyDescent="0.25">
      <c r="A31" s="2339" t="s">
        <v>1096</v>
      </c>
      <c r="B31" s="2342">
        <v>225</v>
      </c>
      <c r="C31" s="2314">
        <v>0.56492535421894408</v>
      </c>
      <c r="D31" s="2342">
        <v>20</v>
      </c>
      <c r="E31" s="2314">
        <v>5.446987554812055E-2</v>
      </c>
      <c r="F31" s="2342">
        <v>100</v>
      </c>
      <c r="G31" s="2314">
        <v>0.25268040453197477</v>
      </c>
      <c r="H31" s="2342">
        <v>10</v>
      </c>
      <c r="I31" s="2314">
        <v>2.5321268344612579E-2</v>
      </c>
      <c r="J31" s="2342">
        <v>25</v>
      </c>
      <c r="K31" s="2314">
        <v>6.1224748434846536E-2</v>
      </c>
      <c r="L31" s="2342">
        <v>15</v>
      </c>
      <c r="M31" s="2314">
        <v>4.1378348921501537E-2</v>
      </c>
      <c r="N31" s="2342">
        <v>395</v>
      </c>
    </row>
    <row r="32" spans="1:14" x14ac:dyDescent="0.25">
      <c r="A32" s="1057" t="s">
        <v>1097</v>
      </c>
      <c r="B32" s="1078">
        <v>520</v>
      </c>
      <c r="C32" s="2310">
        <v>0.64448039825762293</v>
      </c>
      <c r="D32" s="1078">
        <v>65</v>
      </c>
      <c r="E32" s="2310">
        <v>8.1518357187305532E-2</v>
      </c>
      <c r="F32" s="1078">
        <v>130</v>
      </c>
      <c r="G32" s="2310">
        <v>0.16012445550715618</v>
      </c>
      <c r="H32" s="1078">
        <v>20</v>
      </c>
      <c r="I32" s="2310">
        <v>2.1779713752333542E-2</v>
      </c>
      <c r="J32" s="1078">
        <v>35</v>
      </c>
      <c r="K32" s="2310">
        <v>4.3559427504667084E-2</v>
      </c>
      <c r="L32" s="1078">
        <v>40</v>
      </c>
      <c r="M32" s="2310">
        <v>4.8537647790914747E-2</v>
      </c>
      <c r="N32" s="1078">
        <v>805</v>
      </c>
    </row>
    <row r="33" spans="1:14" x14ac:dyDescent="0.25">
      <c r="A33" s="2339" t="s">
        <v>1098</v>
      </c>
      <c r="B33" s="2342">
        <v>850</v>
      </c>
      <c r="C33" s="2314">
        <v>0.61556467460409192</v>
      </c>
      <c r="D33" s="2342">
        <v>140</v>
      </c>
      <c r="E33" s="2314">
        <v>0.10272656340307477</v>
      </c>
      <c r="F33" s="2342">
        <v>195</v>
      </c>
      <c r="G33" s="2314">
        <v>0.14018610565252571</v>
      </c>
      <c r="H33" s="2342">
        <v>30</v>
      </c>
      <c r="I33" s="2314">
        <v>2.0669575771587099E-2</v>
      </c>
      <c r="J33" s="2342">
        <v>105</v>
      </c>
      <c r="K33" s="2314">
        <v>7.5096087157554031E-2</v>
      </c>
      <c r="L33" s="2342">
        <v>65</v>
      </c>
      <c r="M33" s="2314">
        <v>4.575699341116634E-2</v>
      </c>
      <c r="N33" s="2342">
        <v>1385</v>
      </c>
    </row>
    <row r="34" spans="1:14" x14ac:dyDescent="0.25">
      <c r="A34" s="1057" t="s">
        <v>1099</v>
      </c>
      <c r="B34" s="1078">
        <v>2495</v>
      </c>
      <c r="C34" s="2310">
        <v>0.73365493657051861</v>
      </c>
      <c r="D34" s="1078">
        <v>335</v>
      </c>
      <c r="E34" s="2310">
        <v>9.8825423499756149E-2</v>
      </c>
      <c r="F34" s="1078">
        <v>225</v>
      </c>
      <c r="G34" s="2310">
        <v>6.5906139644747896E-2</v>
      </c>
      <c r="H34" s="1078">
        <v>100</v>
      </c>
      <c r="I34" s="2310">
        <v>2.9211641204778215E-2</v>
      </c>
      <c r="J34" s="1078">
        <v>125</v>
      </c>
      <c r="K34" s="2310">
        <v>3.6230308656846205E-2</v>
      </c>
      <c r="L34" s="1078">
        <v>125</v>
      </c>
      <c r="M34" s="2310">
        <v>3.617155045273196E-2</v>
      </c>
      <c r="N34" s="1078">
        <v>3405</v>
      </c>
    </row>
    <row r="35" spans="1:14" x14ac:dyDescent="0.25">
      <c r="A35" s="2339" t="s">
        <v>1100</v>
      </c>
      <c r="B35" s="2342">
        <v>45</v>
      </c>
      <c r="C35" s="2314">
        <v>0.83018867924528306</v>
      </c>
      <c r="D35" s="2342">
        <v>0</v>
      </c>
      <c r="E35" s="2314">
        <v>3.7735849056603772E-2</v>
      </c>
      <c r="F35" s="2342">
        <v>5</v>
      </c>
      <c r="G35" s="2314">
        <v>7.5471698113207544E-2</v>
      </c>
      <c r="H35" s="2342">
        <v>5</v>
      </c>
      <c r="I35" s="2314">
        <v>5.6603773584905662E-2</v>
      </c>
      <c r="J35" s="2342">
        <v>0</v>
      </c>
      <c r="K35" s="2314">
        <v>0</v>
      </c>
      <c r="L35" s="2342">
        <v>0</v>
      </c>
      <c r="M35" s="2314">
        <v>0</v>
      </c>
      <c r="N35" s="2342">
        <v>55</v>
      </c>
    </row>
    <row r="36" spans="1:14" x14ac:dyDescent="0.25">
      <c r="A36" s="1233" t="s">
        <v>1407</v>
      </c>
      <c r="B36" s="1087">
        <v>9215</v>
      </c>
      <c r="C36" s="2330">
        <v>0.66685382527104231</v>
      </c>
      <c r="D36" s="1087">
        <v>1400</v>
      </c>
      <c r="E36" s="2330">
        <v>0.1014274220156403</v>
      </c>
      <c r="F36" s="1087">
        <v>1345</v>
      </c>
      <c r="G36" s="2330">
        <v>9.7188134916270652E-2</v>
      </c>
      <c r="H36" s="1087">
        <v>435</v>
      </c>
      <c r="I36" s="2330">
        <v>3.1540324968597877E-2</v>
      </c>
      <c r="J36" s="1087">
        <v>865</v>
      </c>
      <c r="K36" s="2330">
        <v>6.2717427167325576E-2</v>
      </c>
      <c r="L36" s="1087">
        <v>555</v>
      </c>
      <c r="M36" s="2330">
        <v>4.0272865668358811E-2</v>
      </c>
      <c r="N36" s="1087">
        <v>13820</v>
      </c>
    </row>
    <row r="37" spans="1:14" x14ac:dyDescent="0.25">
      <c r="A37" s="2354" t="s">
        <v>1102</v>
      </c>
      <c r="B37" s="2334"/>
      <c r="C37" s="2333"/>
      <c r="D37" s="2334"/>
      <c r="E37" s="2333"/>
      <c r="F37" s="2334"/>
      <c r="G37" s="2333"/>
      <c r="H37" s="2334"/>
      <c r="I37" s="2333"/>
      <c r="J37" s="2334"/>
      <c r="K37" s="2333"/>
      <c r="L37" s="2334"/>
      <c r="M37" s="2333"/>
      <c r="N37" s="2334"/>
    </row>
    <row r="38" spans="1:14" x14ac:dyDescent="0.25">
      <c r="A38" s="1057" t="s">
        <v>1103</v>
      </c>
      <c r="B38" s="1078">
        <v>2730</v>
      </c>
      <c r="C38" s="2310">
        <v>0.71967906029360551</v>
      </c>
      <c r="D38" s="1078">
        <v>310</v>
      </c>
      <c r="E38" s="2310">
        <v>8.1598999503973493E-2</v>
      </c>
      <c r="F38" s="1078">
        <v>150</v>
      </c>
      <c r="G38" s="2310">
        <v>3.9167625299462813E-2</v>
      </c>
      <c r="H38" s="1078">
        <v>95</v>
      </c>
      <c r="I38" s="2310">
        <v>2.5600772534906547E-2</v>
      </c>
      <c r="J38" s="1078">
        <v>325</v>
      </c>
      <c r="K38" s="2310">
        <v>8.6400958281004303E-2</v>
      </c>
      <c r="L38" s="1078">
        <v>180</v>
      </c>
      <c r="M38" s="2310">
        <v>4.7552584087047371E-2</v>
      </c>
      <c r="N38" s="1078">
        <v>3790</v>
      </c>
    </row>
    <row r="39" spans="1:14" x14ac:dyDescent="0.25">
      <c r="A39" s="2339" t="s">
        <v>1104</v>
      </c>
      <c r="B39" s="2342">
        <v>10</v>
      </c>
      <c r="C39" s="2314" t="s">
        <v>1089</v>
      </c>
      <c r="D39" s="2342">
        <v>0</v>
      </c>
      <c r="E39" s="2314" t="s">
        <v>1089</v>
      </c>
      <c r="F39" s="2342">
        <v>0</v>
      </c>
      <c r="G39" s="2314" t="s">
        <v>1089</v>
      </c>
      <c r="H39" s="2342">
        <v>0</v>
      </c>
      <c r="I39" s="2314" t="s">
        <v>1089</v>
      </c>
      <c r="J39" s="2342">
        <v>0</v>
      </c>
      <c r="K39" s="2314" t="s">
        <v>1089</v>
      </c>
      <c r="L39" s="2342">
        <v>0</v>
      </c>
      <c r="M39" s="2314" t="s">
        <v>1089</v>
      </c>
      <c r="N39" s="2342">
        <v>10</v>
      </c>
    </row>
    <row r="40" spans="1:14" x14ac:dyDescent="0.25">
      <c r="A40" s="1057" t="s">
        <v>1105</v>
      </c>
      <c r="B40" s="1078">
        <v>1060</v>
      </c>
      <c r="C40" s="2310">
        <v>0.46922817929702382</v>
      </c>
      <c r="D40" s="1078">
        <v>745</v>
      </c>
      <c r="E40" s="2310">
        <v>0.32977592302171654</v>
      </c>
      <c r="F40" s="1078">
        <v>130</v>
      </c>
      <c r="G40" s="2310">
        <v>5.6484410302756437E-2</v>
      </c>
      <c r="H40" s="1078">
        <v>75</v>
      </c>
      <c r="I40" s="2310">
        <v>3.258375198249204E-2</v>
      </c>
      <c r="J40" s="1078">
        <v>155</v>
      </c>
      <c r="K40" s="2310">
        <v>6.773256071520338E-2</v>
      </c>
      <c r="L40" s="1078">
        <v>100</v>
      </c>
      <c r="M40" s="2310">
        <v>4.4195174680807706E-2</v>
      </c>
      <c r="N40" s="1078">
        <v>2255</v>
      </c>
    </row>
    <row r="41" spans="1:14" x14ac:dyDescent="0.25">
      <c r="A41" s="2339" t="s">
        <v>154</v>
      </c>
      <c r="B41" s="2342">
        <v>13960</v>
      </c>
      <c r="C41" s="2314">
        <v>0.8660282006062926</v>
      </c>
      <c r="D41" s="2342">
        <v>1140</v>
      </c>
      <c r="E41" s="2314">
        <v>7.0772591903816962E-2</v>
      </c>
      <c r="F41" s="2342">
        <v>215</v>
      </c>
      <c r="G41" s="2314">
        <v>1.3450836893405033E-2</v>
      </c>
      <c r="H41" s="2342">
        <v>355</v>
      </c>
      <c r="I41" s="2314">
        <v>2.2103563504090644E-2</v>
      </c>
      <c r="J41" s="2342">
        <v>215</v>
      </c>
      <c r="K41" s="2314">
        <v>1.3315608963006476E-2</v>
      </c>
      <c r="L41" s="2342">
        <v>230</v>
      </c>
      <c r="M41" s="2314">
        <v>1.4329198129388317E-2</v>
      </c>
      <c r="N41" s="2342">
        <v>16120</v>
      </c>
    </row>
    <row r="42" spans="1:14" x14ac:dyDescent="0.25">
      <c r="A42" s="1057" t="s">
        <v>1106</v>
      </c>
      <c r="B42" s="1078">
        <v>685</v>
      </c>
      <c r="C42" s="2310">
        <v>0.48190956188759992</v>
      </c>
      <c r="D42" s="1078">
        <v>255</v>
      </c>
      <c r="E42" s="2310">
        <v>0.17998226151593646</v>
      </c>
      <c r="F42" s="1078">
        <v>235</v>
      </c>
      <c r="G42" s="2310">
        <v>0.16496086270976459</v>
      </c>
      <c r="H42" s="1078">
        <v>45</v>
      </c>
      <c r="I42" s="2310">
        <v>3.2583905845252843E-2</v>
      </c>
      <c r="J42" s="1078">
        <v>95</v>
      </c>
      <c r="K42" s="2310">
        <v>6.828612456357698E-2</v>
      </c>
      <c r="L42" s="1078">
        <v>105</v>
      </c>
      <c r="M42" s="2310">
        <v>7.2277283477869131E-2</v>
      </c>
      <c r="N42" s="1078">
        <v>1420</v>
      </c>
    </row>
    <row r="43" spans="1:14" x14ac:dyDescent="0.25">
      <c r="A43" s="2339" t="s">
        <v>1107</v>
      </c>
      <c r="B43" s="2342">
        <v>690</v>
      </c>
      <c r="C43" s="2314">
        <v>0.52559298976280411</v>
      </c>
      <c r="D43" s="2342">
        <v>250</v>
      </c>
      <c r="E43" s="2314">
        <v>0.19179352328259069</v>
      </c>
      <c r="F43" s="2342">
        <v>170</v>
      </c>
      <c r="G43" s="2314">
        <v>0.13020314791874082</v>
      </c>
      <c r="H43" s="2342">
        <v>40</v>
      </c>
      <c r="I43" s="2314">
        <v>3.1197987520804989E-2</v>
      </c>
      <c r="J43" s="2342">
        <v>90</v>
      </c>
      <c r="K43" s="2314">
        <v>6.9289172284331083E-2</v>
      </c>
      <c r="L43" s="2342">
        <v>70</v>
      </c>
      <c r="M43" s="2314">
        <v>5.1923179230728304E-2</v>
      </c>
      <c r="N43" s="2342">
        <v>1315</v>
      </c>
    </row>
    <row r="44" spans="1:14" x14ac:dyDescent="0.25">
      <c r="A44" s="1057" t="s">
        <v>1108</v>
      </c>
      <c r="B44" s="1078">
        <v>1285</v>
      </c>
      <c r="C44" s="2310">
        <v>0.67481955432281648</v>
      </c>
      <c r="D44" s="1078">
        <v>130</v>
      </c>
      <c r="E44" s="2310">
        <v>6.8774230150975502E-2</v>
      </c>
      <c r="F44" s="1078">
        <v>265</v>
      </c>
      <c r="G44" s="2310">
        <v>0.13847301457223607</v>
      </c>
      <c r="H44" s="1078">
        <v>55</v>
      </c>
      <c r="I44" s="2310">
        <v>2.8981624483878088E-2</v>
      </c>
      <c r="J44" s="1078">
        <v>95</v>
      </c>
      <c r="K44" s="2310">
        <v>4.9815614460869295E-2</v>
      </c>
      <c r="L44" s="1078">
        <v>75</v>
      </c>
      <c r="M44" s="2310">
        <v>3.9135962009224534E-2</v>
      </c>
      <c r="N44" s="1078">
        <v>1905</v>
      </c>
    </row>
    <row r="45" spans="1:14" x14ac:dyDescent="0.25">
      <c r="A45" s="2339" t="s">
        <v>1109</v>
      </c>
      <c r="B45" s="2342">
        <v>730</v>
      </c>
      <c r="C45" s="2314">
        <v>0.66780235380317809</v>
      </c>
      <c r="D45" s="2342">
        <v>185</v>
      </c>
      <c r="E45" s="2314">
        <v>0.16842057059119842</v>
      </c>
      <c r="F45" s="2342">
        <v>30</v>
      </c>
      <c r="G45" s="2314">
        <v>2.5955946329624034E-2</v>
      </c>
      <c r="H45" s="2342">
        <v>15</v>
      </c>
      <c r="I45" s="2314">
        <v>1.5405046480743693E-2</v>
      </c>
      <c r="J45" s="2342">
        <v>80</v>
      </c>
      <c r="K45" s="2314">
        <v>7.4882080871914655E-2</v>
      </c>
      <c r="L45" s="2342">
        <v>50</v>
      </c>
      <c r="M45" s="2314">
        <v>4.7534001923341118E-2</v>
      </c>
      <c r="N45" s="2342">
        <v>1090</v>
      </c>
    </row>
    <row r="46" spans="1:14" x14ac:dyDescent="0.25">
      <c r="A46" s="1057" t="s">
        <v>1110</v>
      </c>
      <c r="B46" s="1078">
        <v>3115</v>
      </c>
      <c r="C46" s="2310">
        <v>0.67752229857371737</v>
      </c>
      <c r="D46" s="1078">
        <v>450</v>
      </c>
      <c r="E46" s="2310">
        <v>9.7337649209685947E-2</v>
      </c>
      <c r="F46" s="1078">
        <v>355</v>
      </c>
      <c r="G46" s="2310">
        <v>7.7474907990530584E-2</v>
      </c>
      <c r="H46" s="1078">
        <v>185</v>
      </c>
      <c r="I46" s="2310">
        <v>4.0618947102978871E-2</v>
      </c>
      <c r="J46" s="1078">
        <v>270</v>
      </c>
      <c r="K46" s="2310">
        <v>5.8349112078729247E-2</v>
      </c>
      <c r="L46" s="1078">
        <v>225</v>
      </c>
      <c r="M46" s="2310">
        <v>4.8697085044358018E-2</v>
      </c>
      <c r="N46" s="1078">
        <v>4600</v>
      </c>
    </row>
    <row r="47" spans="1:14" x14ac:dyDescent="0.25">
      <c r="A47" s="2354" t="s">
        <v>1408</v>
      </c>
      <c r="B47" s="2334">
        <v>24265</v>
      </c>
      <c r="C47" s="2333">
        <v>0.7463054762985738</v>
      </c>
      <c r="D47" s="2334">
        <v>3465</v>
      </c>
      <c r="E47" s="2333">
        <v>0.10661858341423082</v>
      </c>
      <c r="F47" s="2334">
        <v>1545</v>
      </c>
      <c r="G47" s="2333">
        <v>4.7578489019473223E-2</v>
      </c>
      <c r="H47" s="2334">
        <v>875</v>
      </c>
      <c r="I47" s="2333">
        <v>2.685581299207512E-2</v>
      </c>
      <c r="J47" s="2334">
        <v>1330</v>
      </c>
      <c r="K47" s="2333">
        <v>4.0885529131093307E-2</v>
      </c>
      <c r="L47" s="2334">
        <v>1030</v>
      </c>
      <c r="M47" s="2333">
        <v>3.1756109144553665E-2</v>
      </c>
      <c r="N47" s="2334">
        <v>32510</v>
      </c>
    </row>
    <row r="48" spans="1:14" x14ac:dyDescent="0.25">
      <c r="A48" s="1233" t="s">
        <v>1405</v>
      </c>
      <c r="B48" s="1087">
        <v>33480</v>
      </c>
      <c r="C48" s="2330">
        <v>0.72260473549027648</v>
      </c>
      <c r="D48" s="1087">
        <v>4870</v>
      </c>
      <c r="E48" s="2330">
        <v>0.10507003949839201</v>
      </c>
      <c r="F48" s="1087">
        <v>2890</v>
      </c>
      <c r="G48" s="2330">
        <v>6.2377242019382273E-2</v>
      </c>
      <c r="H48" s="1087">
        <v>1310</v>
      </c>
      <c r="I48" s="2330">
        <v>2.8253221385249615E-2</v>
      </c>
      <c r="J48" s="1087">
        <v>2195</v>
      </c>
      <c r="K48" s="2330">
        <v>4.7398070406423347E-2</v>
      </c>
      <c r="L48" s="1087">
        <v>1590</v>
      </c>
      <c r="M48" s="2330">
        <v>3.4296691200276272E-2</v>
      </c>
      <c r="N48" s="1087">
        <v>46330</v>
      </c>
    </row>
    <row r="50" spans="1:2" x14ac:dyDescent="0.25">
      <c r="A50" s="98" t="s">
        <v>2349</v>
      </c>
    </row>
    <row r="51" spans="1:2" x14ac:dyDescent="0.25">
      <c r="A51" s="1064" t="s">
        <v>1000</v>
      </c>
    </row>
    <row r="52" spans="1:2" x14ac:dyDescent="0.25">
      <c r="A52" s="1064" t="s">
        <v>1001</v>
      </c>
    </row>
    <row r="53" spans="1:2" s="23" customFormat="1" x14ac:dyDescent="0.25">
      <c r="A53"/>
      <c r="B53" s="199"/>
    </row>
    <row r="54" spans="1:2" x14ac:dyDescent="0.25">
      <c r="A54" s="1065" t="s">
        <v>135</v>
      </c>
    </row>
  </sheetData>
  <mergeCells count="6">
    <mergeCell ref="L3:M3"/>
    <mergeCell ref="B3:C3"/>
    <mergeCell ref="D3:E3"/>
    <mergeCell ref="F3:G3"/>
    <mergeCell ref="H3:I3"/>
    <mergeCell ref="J3:K3"/>
  </mergeCells>
  <hyperlinks>
    <hyperlink ref="A53:B53" location="Index!A1" display="Back to index" xr:uid="{B6BE83AD-A161-4C1D-841E-3822260C0004}"/>
    <hyperlink ref="A52" location="Index!A1" display="Back to index" xr:uid="{3B88ED3A-F22D-42F1-B0C4-1FA8CAA721F2}"/>
    <hyperlink ref="A54" location="Index!A1" display="Back to index" xr:uid="{BE382AB6-1855-4ED0-9948-03058811183F}"/>
  </hyperlink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6A0D8-030F-4C69-8BA8-90F9DF63D3F1}">
  <dimension ref="A1:K36"/>
  <sheetViews>
    <sheetView showGridLines="0" workbookViewId="0"/>
  </sheetViews>
  <sheetFormatPr defaultColWidth="9.140625" defaultRowHeight="15" x14ac:dyDescent="0.25"/>
  <cols>
    <col min="1" max="1" width="32" style="23" customWidth="1"/>
    <col min="2" max="2" width="9.28515625" style="23" customWidth="1"/>
    <col min="3" max="3" width="9.28515625" style="135" customWidth="1"/>
    <col min="4" max="4" width="9.28515625" style="23" customWidth="1"/>
    <col min="5" max="5" width="9.28515625" style="135" customWidth="1"/>
    <col min="6" max="6" width="9.28515625" style="23" customWidth="1"/>
    <col min="7" max="7" width="9.28515625" style="180" customWidth="1"/>
    <col min="8" max="8" width="9.28515625" style="2424" customWidth="1"/>
    <col min="9" max="9" width="9.28515625" style="180" customWidth="1"/>
    <col min="10" max="10" width="9.28515625" style="2424" customWidth="1"/>
    <col min="11" max="11" width="9.28515625" style="180" customWidth="1"/>
    <col min="12" max="16384" width="9.140625" style="23"/>
  </cols>
  <sheetData>
    <row r="1" spans="1:11" x14ac:dyDescent="0.25">
      <c r="A1" s="205" t="s">
        <v>2353</v>
      </c>
    </row>
    <row r="3" spans="1:11" s="29" customFormat="1" ht="30" customHeight="1" x14ac:dyDescent="0.25">
      <c r="A3" s="3441"/>
      <c r="B3" s="3801" t="s">
        <v>1418</v>
      </c>
      <c r="C3" s="3802"/>
      <c r="D3" s="3802"/>
      <c r="E3" s="3803"/>
      <c r="F3" s="3804" t="s">
        <v>165</v>
      </c>
      <c r="G3" s="3805" t="s">
        <v>1395</v>
      </c>
      <c r="H3" s="3806"/>
      <c r="I3" s="3806"/>
      <c r="J3" s="3807"/>
      <c r="K3" s="3804" t="s">
        <v>165</v>
      </c>
    </row>
    <row r="4" spans="1:11" s="29" customFormat="1" ht="30" customHeight="1" x14ac:dyDescent="0.25">
      <c r="A4" s="2153"/>
      <c r="B4" s="3799" t="s">
        <v>318</v>
      </c>
      <c r="C4" s="3800"/>
      <c r="D4" s="3799" t="s">
        <v>1400</v>
      </c>
      <c r="E4" s="3800"/>
      <c r="F4" s="3804"/>
      <c r="G4" s="3808" t="s">
        <v>318</v>
      </c>
      <c r="H4" s="3809"/>
      <c r="I4" s="3808" t="s">
        <v>1400</v>
      </c>
      <c r="J4" s="3809"/>
      <c r="K4" s="3804"/>
    </row>
    <row r="5" spans="1:11" x14ac:dyDescent="0.25">
      <c r="A5" s="449"/>
      <c r="B5" s="661" t="s">
        <v>1417</v>
      </c>
      <c r="C5" s="2711" t="s">
        <v>150</v>
      </c>
      <c r="D5" s="661" t="s">
        <v>151</v>
      </c>
      <c r="E5" s="2711" t="s">
        <v>150</v>
      </c>
      <c r="F5" s="661" t="s">
        <v>151</v>
      </c>
      <c r="G5" s="3442" t="s">
        <v>1417</v>
      </c>
      <c r="H5" s="3443" t="s">
        <v>150</v>
      </c>
      <c r="I5" s="3442" t="s">
        <v>151</v>
      </c>
      <c r="J5" s="3443" t="s">
        <v>150</v>
      </c>
      <c r="K5" s="3442" t="s">
        <v>151</v>
      </c>
    </row>
    <row r="6" spans="1:11" x14ac:dyDescent="0.25">
      <c r="A6" s="2354" t="s">
        <v>1069</v>
      </c>
      <c r="B6" s="2426"/>
      <c r="C6" s="2186"/>
      <c r="D6" s="2426"/>
      <c r="E6" s="2186"/>
      <c r="F6" s="2426"/>
      <c r="G6" s="2427"/>
      <c r="H6" s="2185"/>
      <c r="I6" s="2427"/>
      <c r="J6" s="2185"/>
      <c r="K6" s="2427"/>
    </row>
    <row r="7" spans="1:11" x14ac:dyDescent="0.25">
      <c r="A7" s="2428" t="s">
        <v>1070</v>
      </c>
      <c r="B7" s="2429">
        <v>50</v>
      </c>
      <c r="C7" s="2430">
        <v>0.91962850509019467</v>
      </c>
      <c r="D7" s="2429">
        <v>5</v>
      </c>
      <c r="E7" s="2430">
        <v>8.0371494909805316E-2</v>
      </c>
      <c r="F7" s="191">
        <v>55</v>
      </c>
      <c r="G7" s="2431">
        <v>45</v>
      </c>
      <c r="H7" s="2326">
        <v>0.90752157829839708</v>
      </c>
      <c r="I7" s="2431">
        <v>5</v>
      </c>
      <c r="J7" s="2326">
        <v>9.2478421701602961E-2</v>
      </c>
      <c r="K7" s="2432">
        <v>50</v>
      </c>
    </row>
    <row r="8" spans="1:11" x14ac:dyDescent="0.25">
      <c r="A8" s="2433" t="s">
        <v>1071</v>
      </c>
      <c r="B8" s="2434">
        <v>70</v>
      </c>
      <c r="C8" s="2435">
        <v>0.89829646580218658</v>
      </c>
      <c r="D8" s="2434">
        <v>10</v>
      </c>
      <c r="E8" s="2435">
        <v>0.10170353419781338</v>
      </c>
      <c r="F8" s="2436">
        <v>80</v>
      </c>
      <c r="G8" s="2437">
        <v>70</v>
      </c>
      <c r="H8" s="2321">
        <v>0.9137129962648175</v>
      </c>
      <c r="I8" s="2437">
        <v>5</v>
      </c>
      <c r="J8" s="2321">
        <v>8.6287003735182513E-2</v>
      </c>
      <c r="K8" s="2438">
        <v>75</v>
      </c>
    </row>
    <row r="9" spans="1:11" x14ac:dyDescent="0.25">
      <c r="A9" s="2428" t="s">
        <v>1072</v>
      </c>
      <c r="B9" s="2429">
        <v>1290</v>
      </c>
      <c r="C9" s="2430">
        <v>0.89758542077900416</v>
      </c>
      <c r="D9" s="2429">
        <v>145</v>
      </c>
      <c r="E9" s="2430">
        <v>0.10241457922099585</v>
      </c>
      <c r="F9" s="191">
        <v>1440</v>
      </c>
      <c r="G9" s="2431">
        <v>1240</v>
      </c>
      <c r="H9" s="2326">
        <v>0.90770753886770317</v>
      </c>
      <c r="I9" s="2431">
        <v>125</v>
      </c>
      <c r="J9" s="2326">
        <v>0.90770753886770317</v>
      </c>
      <c r="K9" s="2432">
        <v>1365</v>
      </c>
    </row>
    <row r="10" spans="1:11" x14ac:dyDescent="0.25">
      <c r="A10" s="2433" t="s">
        <v>1073</v>
      </c>
      <c r="B10" s="2434">
        <v>170</v>
      </c>
      <c r="C10" s="2435">
        <v>0.82128925297444899</v>
      </c>
      <c r="D10" s="2434">
        <v>35</v>
      </c>
      <c r="E10" s="2435">
        <v>0.17871074702555098</v>
      </c>
      <c r="F10" s="2436">
        <v>205</v>
      </c>
      <c r="G10" s="2437">
        <v>165</v>
      </c>
      <c r="H10" s="2321">
        <v>0.82432027189124346</v>
      </c>
      <c r="I10" s="2437">
        <v>35</v>
      </c>
      <c r="J10" s="2321">
        <v>0.17567972810875648</v>
      </c>
      <c r="K10" s="2438">
        <v>200</v>
      </c>
    </row>
    <row r="11" spans="1:11" x14ac:dyDescent="0.25">
      <c r="A11" s="2428" t="s">
        <v>1115</v>
      </c>
      <c r="B11" s="2429">
        <v>725</v>
      </c>
      <c r="C11" s="2430">
        <v>0.82166628933665387</v>
      </c>
      <c r="D11" s="2429">
        <v>160</v>
      </c>
      <c r="E11" s="2430">
        <v>0.17833371066334616</v>
      </c>
      <c r="F11" s="191">
        <v>885</v>
      </c>
      <c r="G11" s="2431">
        <v>710</v>
      </c>
      <c r="H11" s="2326">
        <v>0.8255747495130229</v>
      </c>
      <c r="I11" s="2431">
        <v>150</v>
      </c>
      <c r="J11" s="2326">
        <v>0.17442525048697699</v>
      </c>
      <c r="K11" s="2432">
        <v>855</v>
      </c>
    </row>
    <row r="12" spans="1:11" x14ac:dyDescent="0.25">
      <c r="A12" s="2439" t="s">
        <v>1402</v>
      </c>
      <c r="B12" s="2440">
        <v>550</v>
      </c>
      <c r="C12" s="2441">
        <v>0.89400644258614526</v>
      </c>
      <c r="D12" s="2440">
        <v>65</v>
      </c>
      <c r="E12" s="2441">
        <v>0.10599355741385483</v>
      </c>
      <c r="F12" s="2440">
        <v>615</v>
      </c>
      <c r="G12" s="2363">
        <v>535</v>
      </c>
      <c r="H12" s="2321">
        <v>0.89648919558756868</v>
      </c>
      <c r="I12" s="2363">
        <v>60</v>
      </c>
      <c r="J12" s="2321">
        <v>0.10351080441243136</v>
      </c>
      <c r="K12" s="2363">
        <v>595</v>
      </c>
    </row>
    <row r="13" spans="1:11" x14ac:dyDescent="0.25">
      <c r="A13" s="2442" t="s">
        <v>1403</v>
      </c>
      <c r="B13" s="2443">
        <v>175</v>
      </c>
      <c r="C13" s="2444">
        <v>0.65621046364515889</v>
      </c>
      <c r="D13" s="2443">
        <v>90</v>
      </c>
      <c r="E13" s="2444">
        <v>0.34378953635484111</v>
      </c>
      <c r="F13" s="2443">
        <v>270</v>
      </c>
      <c r="G13" s="2366">
        <v>175</v>
      </c>
      <c r="H13" s="2326">
        <v>0.6642087567815389</v>
      </c>
      <c r="I13" s="2366">
        <v>90</v>
      </c>
      <c r="J13" s="2326">
        <v>0.33579124321846104</v>
      </c>
      <c r="K13" s="2366">
        <v>260</v>
      </c>
    </row>
    <row r="14" spans="1:11" x14ac:dyDescent="0.25">
      <c r="A14" s="2433" t="s">
        <v>1096</v>
      </c>
      <c r="B14" s="2434">
        <v>185</v>
      </c>
      <c r="C14" s="2435">
        <v>0.7560165302649704</v>
      </c>
      <c r="D14" s="2434">
        <v>60</v>
      </c>
      <c r="E14" s="2435">
        <v>0.24398346973502957</v>
      </c>
      <c r="F14" s="2436">
        <v>245</v>
      </c>
      <c r="G14" s="2437">
        <v>185</v>
      </c>
      <c r="H14" s="2321">
        <v>0.75199736430277575</v>
      </c>
      <c r="I14" s="2437">
        <v>60</v>
      </c>
      <c r="J14" s="2321">
        <v>0.24800263569722428</v>
      </c>
      <c r="K14" s="2438">
        <v>245</v>
      </c>
    </row>
    <row r="15" spans="1:11" x14ac:dyDescent="0.25">
      <c r="A15" s="2428" t="s">
        <v>1097</v>
      </c>
      <c r="B15" s="2429">
        <v>630</v>
      </c>
      <c r="C15" s="2430">
        <v>0.89177336068472801</v>
      </c>
      <c r="D15" s="2429">
        <v>75</v>
      </c>
      <c r="E15" s="2430">
        <v>0.10822663931527197</v>
      </c>
      <c r="F15" s="191">
        <v>705</v>
      </c>
      <c r="G15" s="2431">
        <v>540</v>
      </c>
      <c r="H15" s="2326">
        <v>0.88464747942471</v>
      </c>
      <c r="I15" s="2431">
        <v>70</v>
      </c>
      <c r="J15" s="2326">
        <v>0.11535252057529002</v>
      </c>
      <c r="K15" s="2432">
        <v>610</v>
      </c>
    </row>
    <row r="16" spans="1:11" x14ac:dyDescent="0.25">
      <c r="A16" s="2433" t="s">
        <v>1098</v>
      </c>
      <c r="B16" s="2434">
        <v>1035</v>
      </c>
      <c r="C16" s="2435">
        <v>0.79707467282525024</v>
      </c>
      <c r="D16" s="2434">
        <v>265</v>
      </c>
      <c r="E16" s="2435">
        <v>0.20292532717474981</v>
      </c>
      <c r="F16" s="2436">
        <v>1300</v>
      </c>
      <c r="G16" s="2437">
        <v>990</v>
      </c>
      <c r="H16" s="2321">
        <v>0.79382103409636617</v>
      </c>
      <c r="I16" s="2437">
        <v>260</v>
      </c>
      <c r="J16" s="2321">
        <v>0.20617896590363374</v>
      </c>
      <c r="K16" s="2438">
        <v>1250</v>
      </c>
    </row>
    <row r="17" spans="1:11" x14ac:dyDescent="0.25">
      <c r="A17" s="2428" t="s">
        <v>1099</v>
      </c>
      <c r="B17" s="2429">
        <v>480</v>
      </c>
      <c r="C17" s="2430">
        <v>0.8536238345931525</v>
      </c>
      <c r="D17" s="2429">
        <v>80</v>
      </c>
      <c r="E17" s="2430">
        <v>0.14637616718541574</v>
      </c>
      <c r="F17" s="191">
        <v>560</v>
      </c>
      <c r="G17" s="2431">
        <v>405</v>
      </c>
      <c r="H17" s="2326">
        <v>0.84987245431355329</v>
      </c>
      <c r="I17" s="2431">
        <v>70</v>
      </c>
      <c r="J17" s="2326">
        <v>0.15012754568644671</v>
      </c>
      <c r="K17" s="2432">
        <v>480</v>
      </c>
    </row>
    <row r="18" spans="1:11" x14ac:dyDescent="0.25">
      <c r="A18" s="2433" t="s">
        <v>1100</v>
      </c>
      <c r="B18" s="2434">
        <v>25</v>
      </c>
      <c r="C18" s="2435">
        <v>0.93105825577387114</v>
      </c>
      <c r="D18" s="2434">
        <v>0</v>
      </c>
      <c r="E18" s="2435">
        <v>6.894174422612892E-2</v>
      </c>
      <c r="F18" s="2436">
        <v>30</v>
      </c>
      <c r="G18" s="2437">
        <v>25</v>
      </c>
      <c r="H18" s="2321">
        <v>0.92771955186122157</v>
      </c>
      <c r="I18" s="2437">
        <v>0</v>
      </c>
      <c r="J18" s="2321">
        <v>7.2280448138778458E-2</v>
      </c>
      <c r="K18" s="2438">
        <v>30</v>
      </c>
    </row>
    <row r="19" spans="1:11" x14ac:dyDescent="0.25">
      <c r="A19" s="1233" t="s">
        <v>1407</v>
      </c>
      <c r="B19" s="2445">
        <v>4665</v>
      </c>
      <c r="C19" s="2446">
        <v>0.84767754866668388</v>
      </c>
      <c r="D19" s="2445">
        <v>840</v>
      </c>
      <c r="E19" s="2446">
        <v>0.15232245151494236</v>
      </c>
      <c r="F19" s="542">
        <v>5505</v>
      </c>
      <c r="G19" s="2447">
        <v>4370</v>
      </c>
      <c r="H19" s="2448">
        <v>0.8479605457199404</v>
      </c>
      <c r="I19" s="2447">
        <v>785</v>
      </c>
      <c r="J19" s="2448">
        <v>0.15203945428005944</v>
      </c>
      <c r="K19" s="2449">
        <v>5155</v>
      </c>
    </row>
    <row r="20" spans="1:11" x14ac:dyDescent="0.25">
      <c r="A20" s="2354" t="s">
        <v>1102</v>
      </c>
      <c r="B20" s="2450"/>
      <c r="C20" s="2451"/>
      <c r="D20" s="2450"/>
      <c r="E20" s="2451"/>
      <c r="F20" s="2452"/>
      <c r="G20" s="2453"/>
      <c r="H20" s="2454"/>
      <c r="I20" s="2453"/>
      <c r="J20" s="2454"/>
      <c r="K20" s="2455"/>
    </row>
    <row r="21" spans="1:11" x14ac:dyDescent="0.25">
      <c r="A21" s="2428" t="s">
        <v>1103</v>
      </c>
      <c r="B21" s="2429">
        <v>165</v>
      </c>
      <c r="C21" s="2430">
        <v>0.82957393483709274</v>
      </c>
      <c r="D21" s="2429">
        <v>35</v>
      </c>
      <c r="E21" s="2430">
        <v>0.17042606516290726</v>
      </c>
      <c r="F21" s="191">
        <v>200</v>
      </c>
      <c r="G21" s="2431">
        <v>155</v>
      </c>
      <c r="H21" s="2326">
        <v>0.82702702702702702</v>
      </c>
      <c r="I21" s="2431">
        <v>30</v>
      </c>
      <c r="J21" s="2326">
        <v>0.17297297297297298</v>
      </c>
      <c r="K21" s="2432">
        <v>185</v>
      </c>
    </row>
    <row r="22" spans="1:11" x14ac:dyDescent="0.25">
      <c r="A22" s="2433" t="s">
        <v>1105</v>
      </c>
      <c r="B22" s="2434">
        <v>195</v>
      </c>
      <c r="C22" s="2435">
        <v>0.92293543366504738</v>
      </c>
      <c r="D22" s="2434">
        <v>15</v>
      </c>
      <c r="E22" s="2435">
        <v>7.7064566334952594E-2</v>
      </c>
      <c r="F22" s="2436">
        <v>210</v>
      </c>
      <c r="G22" s="2437">
        <v>155</v>
      </c>
      <c r="H22" s="2321">
        <v>0.91465809676843424</v>
      </c>
      <c r="I22" s="2437">
        <v>15</v>
      </c>
      <c r="J22" s="2321">
        <v>8.5341903231565791E-2</v>
      </c>
      <c r="K22" s="2438">
        <v>170</v>
      </c>
    </row>
    <row r="23" spans="1:11" x14ac:dyDescent="0.25">
      <c r="A23" s="2428" t="s">
        <v>154</v>
      </c>
      <c r="B23" s="2429">
        <v>50</v>
      </c>
      <c r="C23" s="2430">
        <v>0.84347826086956523</v>
      </c>
      <c r="D23" s="2429">
        <v>10</v>
      </c>
      <c r="E23" s="2430">
        <v>0.15652173913043479</v>
      </c>
      <c r="F23" s="191">
        <v>60</v>
      </c>
      <c r="G23" s="2431">
        <v>45</v>
      </c>
      <c r="H23" s="2326">
        <v>0.80701754385964908</v>
      </c>
      <c r="I23" s="2431">
        <v>10</v>
      </c>
      <c r="J23" s="2326">
        <v>0.19298245614035087</v>
      </c>
      <c r="K23" s="2432">
        <v>55</v>
      </c>
    </row>
    <row r="24" spans="1:11" x14ac:dyDescent="0.25">
      <c r="A24" s="2433" t="s">
        <v>1106</v>
      </c>
      <c r="B24" s="2434">
        <v>390</v>
      </c>
      <c r="C24" s="2435">
        <v>0.83503967238290255</v>
      </c>
      <c r="D24" s="2434">
        <v>75</v>
      </c>
      <c r="E24" s="2435">
        <v>0.16496032761709753</v>
      </c>
      <c r="F24" s="2436">
        <v>470</v>
      </c>
      <c r="G24" s="2437">
        <v>300</v>
      </c>
      <c r="H24" s="2321">
        <v>0.81402472377201618</v>
      </c>
      <c r="I24" s="2437">
        <v>70</v>
      </c>
      <c r="J24" s="2321">
        <v>0.18597527622798382</v>
      </c>
      <c r="K24" s="2438">
        <v>365</v>
      </c>
    </row>
    <row r="25" spans="1:11" x14ac:dyDescent="0.25">
      <c r="A25" s="2428" t="s">
        <v>1107</v>
      </c>
      <c r="B25" s="2429">
        <v>360</v>
      </c>
      <c r="C25" s="2430">
        <v>0.8294596764942066</v>
      </c>
      <c r="D25" s="2429">
        <v>75</v>
      </c>
      <c r="E25" s="2430">
        <v>0.17054032350579326</v>
      </c>
      <c r="F25" s="191">
        <v>435</v>
      </c>
      <c r="G25" s="2431">
        <v>270</v>
      </c>
      <c r="H25" s="2326">
        <v>0.81082217284247193</v>
      </c>
      <c r="I25" s="2431">
        <v>65</v>
      </c>
      <c r="J25" s="2326">
        <v>0.18917782715752809</v>
      </c>
      <c r="K25" s="2432">
        <v>335</v>
      </c>
    </row>
    <row r="26" spans="1:11" x14ac:dyDescent="0.25">
      <c r="A26" s="2433" t="s">
        <v>1108</v>
      </c>
      <c r="B26" s="2434">
        <v>85</v>
      </c>
      <c r="C26" s="2435">
        <v>0.89711934156378603</v>
      </c>
      <c r="D26" s="2434">
        <v>10</v>
      </c>
      <c r="E26" s="2435">
        <v>0.102880658436214</v>
      </c>
      <c r="F26" s="2436">
        <v>95</v>
      </c>
      <c r="G26" s="2437">
        <v>80</v>
      </c>
      <c r="H26" s="2321">
        <v>0.89910313901345296</v>
      </c>
      <c r="I26" s="2437">
        <v>10</v>
      </c>
      <c r="J26" s="2321">
        <v>0.10089686098654709</v>
      </c>
      <c r="K26" s="2438">
        <v>90</v>
      </c>
    </row>
    <row r="27" spans="1:11" ht="30" x14ac:dyDescent="0.25">
      <c r="A27" s="2428" t="s">
        <v>1109</v>
      </c>
      <c r="B27" s="2429">
        <v>35</v>
      </c>
      <c r="C27" s="2430">
        <v>0.88185255198487711</v>
      </c>
      <c r="D27" s="2429">
        <v>5</v>
      </c>
      <c r="E27" s="2430">
        <v>0.11814744801512288</v>
      </c>
      <c r="F27" s="191">
        <v>40</v>
      </c>
      <c r="G27" s="2431">
        <v>35</v>
      </c>
      <c r="H27" s="2326">
        <v>0.87392839132627331</v>
      </c>
      <c r="I27" s="2431">
        <v>5</v>
      </c>
      <c r="J27" s="2326">
        <v>0.12607160867372669</v>
      </c>
      <c r="K27" s="2432">
        <v>40</v>
      </c>
    </row>
    <row r="28" spans="1:11" x14ac:dyDescent="0.25">
      <c r="A28" s="2433" t="s">
        <v>1110</v>
      </c>
      <c r="B28" s="2434">
        <v>440</v>
      </c>
      <c r="C28" s="2435">
        <v>0.82266797007181258</v>
      </c>
      <c r="D28" s="2434">
        <v>95</v>
      </c>
      <c r="E28" s="2435">
        <v>0.17733202992818736</v>
      </c>
      <c r="F28" s="2436">
        <v>530</v>
      </c>
      <c r="G28" s="2437">
        <v>400</v>
      </c>
      <c r="H28" s="2321">
        <v>0.82784726111214813</v>
      </c>
      <c r="I28" s="2437">
        <v>85</v>
      </c>
      <c r="J28" s="2321">
        <v>0.17215273888785182</v>
      </c>
      <c r="K28" s="2438">
        <v>480</v>
      </c>
    </row>
    <row r="29" spans="1:11" x14ac:dyDescent="0.25">
      <c r="A29" s="1233" t="s">
        <v>1408</v>
      </c>
      <c r="B29" s="2445">
        <v>1725</v>
      </c>
      <c r="C29" s="2446">
        <v>0.84336830987981515</v>
      </c>
      <c r="D29" s="2445">
        <v>320</v>
      </c>
      <c r="E29" s="2446">
        <v>0.15663169012018502</v>
      </c>
      <c r="F29" s="542">
        <v>2045</v>
      </c>
      <c r="G29" s="2447">
        <v>1435</v>
      </c>
      <c r="H29" s="2448">
        <v>0.83407378116858943</v>
      </c>
      <c r="I29" s="2447">
        <v>285</v>
      </c>
      <c r="J29" s="2448">
        <v>0.16592621883141048</v>
      </c>
      <c r="K29" s="2449">
        <v>1720</v>
      </c>
    </row>
    <row r="30" spans="1:11" x14ac:dyDescent="0.25">
      <c r="A30" s="2354" t="s">
        <v>1405</v>
      </c>
      <c r="B30" s="2450">
        <v>6390</v>
      </c>
      <c r="C30" s="2451">
        <v>0.84651039597404321</v>
      </c>
      <c r="D30" s="2450">
        <v>1160</v>
      </c>
      <c r="E30" s="2451">
        <v>0.15348960402595682</v>
      </c>
      <c r="F30" s="2452">
        <v>7550</v>
      </c>
      <c r="G30" s="2453">
        <v>5805</v>
      </c>
      <c r="H30" s="2454">
        <v>0.84448647075938321</v>
      </c>
      <c r="I30" s="2453">
        <v>1070</v>
      </c>
      <c r="J30" s="2454">
        <v>0.15551352924061682</v>
      </c>
      <c r="K30" s="2455">
        <v>6875</v>
      </c>
    </row>
    <row r="32" spans="1:11" x14ac:dyDescent="0.25">
      <c r="A32" s="98" t="s">
        <v>2349</v>
      </c>
    </row>
    <row r="33" spans="1:11" x14ac:dyDescent="0.25">
      <c r="A33" s="1064" t="s">
        <v>1000</v>
      </c>
    </row>
    <row r="34" spans="1:11" x14ac:dyDescent="0.25">
      <c r="A34" s="1064" t="s">
        <v>1001</v>
      </c>
      <c r="B34" s="199"/>
      <c r="C34" s="23"/>
      <c r="E34" s="23"/>
      <c r="G34" s="23"/>
      <c r="H34" s="23"/>
      <c r="I34" s="23"/>
      <c r="J34" s="23"/>
      <c r="K34" s="23"/>
    </row>
    <row r="35" spans="1:11" x14ac:dyDescent="0.25">
      <c r="A35"/>
    </row>
    <row r="36" spans="1:11" x14ac:dyDescent="0.25">
      <c r="A36" s="1065" t="s">
        <v>135</v>
      </c>
    </row>
  </sheetData>
  <mergeCells count="8">
    <mergeCell ref="B3:E3"/>
    <mergeCell ref="F3:F4"/>
    <mergeCell ref="G3:J3"/>
    <mergeCell ref="K3:K4"/>
    <mergeCell ref="B4:C4"/>
    <mergeCell ref="D4:E4"/>
    <mergeCell ref="G4:H4"/>
    <mergeCell ref="I4:J4"/>
  </mergeCells>
  <hyperlinks>
    <hyperlink ref="A34:B34" location="Index!A1" display="Back to index" xr:uid="{D51FC39B-0DE7-4FB3-91D5-A4F76E1E0059}"/>
    <hyperlink ref="A34" location="Index!A1" display="Back to index" xr:uid="{B446DC91-9EB4-49EB-B11C-3DA6CDF800C3}"/>
    <hyperlink ref="A36" location="Index!A1" display="Back to index" xr:uid="{5A08BED9-8988-4128-955E-04BC1F554C4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9834-7A82-4474-BA42-15DCFF610B91}">
  <dimension ref="A1:E24"/>
  <sheetViews>
    <sheetView showGridLines="0" workbookViewId="0">
      <selection activeCell="E26" sqref="E26"/>
    </sheetView>
  </sheetViews>
  <sheetFormatPr defaultRowHeight="15" x14ac:dyDescent="0.25"/>
  <cols>
    <col min="1" max="1" width="25.7109375" customWidth="1"/>
    <col min="2" max="3" width="9.140625" customWidth="1"/>
    <col min="13" max="13" width="38.7109375" customWidth="1"/>
  </cols>
  <sheetData>
    <row r="1" spans="1:5" s="161" customFormat="1" x14ac:dyDescent="0.25">
      <c r="A1" s="66" t="s">
        <v>356</v>
      </c>
    </row>
    <row r="2" spans="1:5" x14ac:dyDescent="0.25">
      <c r="A2" s="66"/>
    </row>
    <row r="3" spans="1:5" x14ac:dyDescent="0.25">
      <c r="A3" s="200"/>
      <c r="B3" s="3318" t="s">
        <v>2515</v>
      </c>
      <c r="C3" s="3318" t="s">
        <v>2516</v>
      </c>
      <c r="D3" s="3318" t="s">
        <v>2517</v>
      </c>
      <c r="E3" s="3318" t="s">
        <v>353</v>
      </c>
    </row>
    <row r="4" spans="1:5" x14ac:dyDescent="0.25">
      <c r="A4" s="201" t="s">
        <v>338</v>
      </c>
      <c r="B4" s="3319">
        <v>0.73529411764705888</v>
      </c>
      <c r="C4" s="3319">
        <v>0.17226890756302521</v>
      </c>
      <c r="D4" s="3319">
        <v>5.8823529411764705E-2</v>
      </c>
      <c r="E4" s="3319">
        <v>3.3613445378151259E-2</v>
      </c>
    </row>
    <row r="5" spans="1:5" x14ac:dyDescent="0.25">
      <c r="A5" s="202" t="s">
        <v>163</v>
      </c>
      <c r="B5" s="3320">
        <v>0.78388033043089977</v>
      </c>
      <c r="C5" s="3320">
        <v>0.16186648805536949</v>
      </c>
      <c r="D5" s="3320">
        <v>4.509935253404778E-2</v>
      </c>
      <c r="E5" s="3320">
        <v>9.1538289796829642E-3</v>
      </c>
    </row>
    <row r="6" spans="1:5" x14ac:dyDescent="0.25">
      <c r="A6" s="201" t="s">
        <v>339</v>
      </c>
      <c r="B6" s="3319">
        <v>0.90486486486486484</v>
      </c>
      <c r="C6" s="3319">
        <v>8.2162162162162156E-2</v>
      </c>
      <c r="D6" s="3319">
        <v>6.4864864864864862E-3</v>
      </c>
      <c r="E6" s="3319">
        <v>6.4864864864864862E-3</v>
      </c>
    </row>
    <row r="7" spans="1:5" x14ac:dyDescent="0.25">
      <c r="A7" s="202" t="s">
        <v>340</v>
      </c>
      <c r="B7" s="3320">
        <v>0.77177177177177181</v>
      </c>
      <c r="C7" s="3320">
        <v>0.18218218218218218</v>
      </c>
      <c r="D7" s="3320">
        <v>3.7037037037037035E-2</v>
      </c>
      <c r="E7" s="3320">
        <v>9.0090090090090089E-3</v>
      </c>
    </row>
    <row r="8" spans="1:5" x14ac:dyDescent="0.25">
      <c r="A8" s="201" t="s">
        <v>162</v>
      </c>
      <c r="B8" s="3319">
        <v>0.93273838196891712</v>
      </c>
      <c r="C8" s="3319">
        <v>5.7500697208630172E-2</v>
      </c>
      <c r="D8" s="3319">
        <v>8.3665035621022735E-3</v>
      </c>
      <c r="E8" s="3319">
        <v>1.3944172603503791E-3</v>
      </c>
    </row>
    <row r="9" spans="1:5" x14ac:dyDescent="0.25">
      <c r="A9" s="202" t="s">
        <v>341</v>
      </c>
      <c r="B9" s="3320">
        <v>0.92746809939556751</v>
      </c>
      <c r="C9" s="3320">
        <v>6.7047235280949177E-2</v>
      </c>
      <c r="D9" s="3320">
        <v>4.589209760465637E-3</v>
      </c>
      <c r="E9" s="3320">
        <v>8.9545556301768529E-4</v>
      </c>
    </row>
    <row r="10" spans="1:5" x14ac:dyDescent="0.25">
      <c r="A10" s="201" t="s">
        <v>342</v>
      </c>
      <c r="B10" s="3319">
        <v>0.5</v>
      </c>
      <c r="C10" s="3319">
        <v>0</v>
      </c>
      <c r="D10" s="3319">
        <v>0.5</v>
      </c>
      <c r="E10" s="3319">
        <v>0</v>
      </c>
    </row>
    <row r="11" spans="1:5" x14ac:dyDescent="0.25">
      <c r="A11" s="202" t="s">
        <v>343</v>
      </c>
      <c r="B11" s="3320">
        <v>0.9465399185863197</v>
      </c>
      <c r="C11" s="3320">
        <v>4.3436316148615262E-2</v>
      </c>
      <c r="D11" s="3320">
        <v>8.329607755476599E-3</v>
      </c>
      <c r="E11" s="3320">
        <v>1.694157509588461E-3</v>
      </c>
    </row>
    <row r="12" spans="1:5" x14ac:dyDescent="0.25">
      <c r="A12" s="201" t="s">
        <v>344</v>
      </c>
      <c r="B12" s="3319">
        <v>0.93828848698720779</v>
      </c>
      <c r="C12" s="3319">
        <v>5.0551389501543892E-2</v>
      </c>
      <c r="D12" s="3319">
        <v>8.9104543449492722E-3</v>
      </c>
      <c r="E12" s="3319">
        <v>2.2496691662990736E-3</v>
      </c>
    </row>
    <row r="13" spans="1:5" x14ac:dyDescent="0.25">
      <c r="A13" s="202" t="s">
        <v>345</v>
      </c>
      <c r="B13" s="3320">
        <v>0.91521739130434787</v>
      </c>
      <c r="C13" s="3320">
        <v>7.8260869565217397E-2</v>
      </c>
      <c r="D13" s="3320">
        <v>6.5217391304347823E-3</v>
      </c>
      <c r="E13" s="3320">
        <v>0</v>
      </c>
    </row>
    <row r="14" spans="1:5" x14ac:dyDescent="0.25">
      <c r="A14" s="201" t="s">
        <v>346</v>
      </c>
      <c r="B14" s="3319">
        <v>0.2</v>
      </c>
      <c r="C14" s="3319">
        <v>0.4</v>
      </c>
      <c r="D14" s="3319">
        <v>0.4</v>
      </c>
      <c r="E14" s="3319">
        <v>0</v>
      </c>
    </row>
    <row r="15" spans="1:5" x14ac:dyDescent="0.25">
      <c r="A15" s="202" t="s">
        <v>347</v>
      </c>
      <c r="B15" s="3320">
        <v>0.9402539208364451</v>
      </c>
      <c r="C15" s="3320">
        <v>4.9290515309932788E-2</v>
      </c>
      <c r="D15" s="3320">
        <v>8.9619118745332335E-3</v>
      </c>
      <c r="E15" s="3320">
        <v>1.4936519790888724E-3</v>
      </c>
    </row>
    <row r="16" spans="1:5" x14ac:dyDescent="0.25">
      <c r="A16" s="203" t="s">
        <v>348</v>
      </c>
      <c r="B16" s="3321">
        <v>0.90800482034518104</v>
      </c>
      <c r="C16" s="3321">
        <v>7.3496412444247441E-2</v>
      </c>
      <c r="D16" s="3321">
        <v>1.5333684239687508E-2</v>
      </c>
      <c r="E16" s="3321">
        <v>3.1650829708840069E-3</v>
      </c>
    </row>
    <row r="17" spans="1:5" x14ac:dyDescent="0.25">
      <c r="A17" s="204" t="s">
        <v>336</v>
      </c>
      <c r="B17" s="3322">
        <v>0.89337089426995919</v>
      </c>
      <c r="C17" s="3322">
        <v>8.7299208822824256E-2</v>
      </c>
      <c r="D17" s="3322">
        <v>1.5501378566291057E-2</v>
      </c>
      <c r="E17" s="3322">
        <v>3.8285183409254376E-3</v>
      </c>
    </row>
    <row r="19" spans="1:5" x14ac:dyDescent="0.25">
      <c r="A19" s="176" t="s">
        <v>355</v>
      </c>
    </row>
    <row r="21" spans="1:5" s="23" customFormat="1" x14ac:dyDescent="0.25">
      <c r="A21" s="199" t="s">
        <v>135</v>
      </c>
      <c r="B21" s="199"/>
    </row>
    <row r="24" spans="1:5" x14ac:dyDescent="0.25">
      <c r="A24" s="65"/>
    </row>
  </sheetData>
  <hyperlinks>
    <hyperlink ref="A21:B21" location="Index!A1" display="Back to index" xr:uid="{A5249B27-9CBB-43F1-B3BD-0E2B73A8E6A9}"/>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F9B79-292B-431D-A863-DA87738F75CB}">
  <dimension ref="A1:AB54"/>
  <sheetViews>
    <sheetView showGridLines="0" zoomScaleNormal="100" workbookViewId="0">
      <selection activeCell="B3" sqref="B3:M3"/>
    </sheetView>
  </sheetViews>
  <sheetFormatPr defaultColWidth="11.42578125" defaultRowHeight="15" x14ac:dyDescent="0.25"/>
  <cols>
    <col min="1" max="1" width="46.5703125" style="30" customWidth="1"/>
    <col min="2" max="2" width="11.42578125" style="2336"/>
    <col min="3" max="3" width="11.42578125" style="286"/>
    <col min="4" max="4" width="11.42578125" style="2203"/>
    <col min="5" max="5" width="11.42578125" style="286"/>
    <col min="6" max="6" width="12.28515625" style="2203" customWidth="1"/>
    <col min="7" max="7" width="17.85546875" style="286" customWidth="1"/>
    <col min="8" max="8" width="11.42578125" style="2203"/>
    <col min="9" max="9" width="11.42578125" style="286"/>
    <col min="10" max="10" width="11.42578125" style="2203"/>
    <col min="11" max="11" width="11.42578125" style="286"/>
    <col min="12" max="12" width="11.42578125" style="2203"/>
    <col min="13" max="13" width="11.42578125" style="286"/>
    <col min="14" max="14" width="11.42578125" style="2203"/>
    <col min="15" max="15" width="11.42578125" style="2396"/>
    <col min="16" max="16" width="11.42578125" style="2376"/>
    <col min="17" max="17" width="11.42578125" style="2357"/>
    <col min="18" max="18" width="11.42578125" style="2376"/>
    <col min="19" max="19" width="13.7109375" style="2357" customWidth="1"/>
    <col min="20" max="20" width="16.7109375" style="2376" customWidth="1"/>
    <col min="21" max="21" width="11.42578125" style="2357"/>
    <col min="22" max="22" width="11.42578125" style="2376"/>
    <col min="23" max="23" width="11.42578125" style="2357"/>
    <col min="24" max="24" width="11.42578125" style="2376"/>
    <col min="25" max="25" width="11.42578125" style="2357"/>
    <col min="26" max="26" width="11.42578125" style="2376"/>
    <col min="27" max="27" width="11.42578125" style="2396"/>
    <col min="28" max="28" width="11.42578125" style="2456"/>
    <col min="29" max="16384" width="11.42578125" style="30"/>
  </cols>
  <sheetData>
    <row r="1" spans="1:28" x14ac:dyDescent="0.25">
      <c r="A1" s="1368" t="s">
        <v>2354</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row>
    <row r="3" spans="1:28" s="3438" customFormat="1" ht="30" customHeight="1" x14ac:dyDescent="0.25">
      <c r="A3" s="1234"/>
      <c r="B3" s="3801" t="s">
        <v>1418</v>
      </c>
      <c r="C3" s="3802"/>
      <c r="D3" s="3802"/>
      <c r="E3" s="3802"/>
      <c r="F3" s="3802"/>
      <c r="G3" s="3802"/>
      <c r="H3" s="3802"/>
      <c r="I3" s="3802"/>
      <c r="J3" s="3802"/>
      <c r="K3" s="3802"/>
      <c r="L3" s="3802"/>
      <c r="M3" s="3803"/>
      <c r="N3" s="3804" t="s">
        <v>165</v>
      </c>
      <c r="O3" s="3805" t="s">
        <v>1395</v>
      </c>
      <c r="P3" s="3806"/>
      <c r="Q3" s="3806"/>
      <c r="R3" s="3806"/>
      <c r="S3" s="3806"/>
      <c r="T3" s="3806"/>
      <c r="U3" s="3806"/>
      <c r="V3" s="3806"/>
      <c r="W3" s="3806"/>
      <c r="X3" s="3806"/>
      <c r="Y3" s="3806"/>
      <c r="Z3" s="3807"/>
      <c r="AA3" s="3808" t="s">
        <v>165</v>
      </c>
      <c r="AB3" s="3444"/>
    </row>
    <row r="4" spans="1:28" s="3438" customFormat="1" ht="30" customHeight="1" x14ac:dyDescent="0.25">
      <c r="A4" s="2457"/>
      <c r="B4" s="3799" t="s">
        <v>1388</v>
      </c>
      <c r="C4" s="3800"/>
      <c r="D4" s="3799" t="s">
        <v>1389</v>
      </c>
      <c r="E4" s="3800"/>
      <c r="F4" s="3799" t="s">
        <v>1390</v>
      </c>
      <c r="G4" s="3800"/>
      <c r="H4" s="3799" t="s">
        <v>1391</v>
      </c>
      <c r="I4" s="3800"/>
      <c r="J4" s="3799" t="s">
        <v>1392</v>
      </c>
      <c r="K4" s="3800"/>
      <c r="L4" s="3799" t="s">
        <v>1042</v>
      </c>
      <c r="M4" s="3800"/>
      <c r="N4" s="3804"/>
      <c r="O4" s="3808" t="s">
        <v>1388</v>
      </c>
      <c r="P4" s="3809"/>
      <c r="Q4" s="3808" t="s">
        <v>1389</v>
      </c>
      <c r="R4" s="3809"/>
      <c r="S4" s="3808" t="s">
        <v>1390</v>
      </c>
      <c r="T4" s="3809"/>
      <c r="U4" s="3808" t="s">
        <v>1391</v>
      </c>
      <c r="V4" s="3809"/>
      <c r="W4" s="3808" t="s">
        <v>1392</v>
      </c>
      <c r="X4" s="3809"/>
      <c r="Y4" s="3808" t="s">
        <v>1042</v>
      </c>
      <c r="Z4" s="3809"/>
      <c r="AA4" s="3808"/>
      <c r="AB4" s="3444"/>
    </row>
    <row r="5" spans="1:28" x14ac:dyDescent="0.25">
      <c r="A5" s="621"/>
      <c r="B5" s="2368" t="s">
        <v>151</v>
      </c>
      <c r="C5" s="2330" t="s">
        <v>150</v>
      </c>
      <c r="D5" s="2368" t="s">
        <v>151</v>
      </c>
      <c r="E5" s="2330" t="s">
        <v>150</v>
      </c>
      <c r="F5" s="2368" t="s">
        <v>151</v>
      </c>
      <c r="G5" s="2330" t="s">
        <v>150</v>
      </c>
      <c r="H5" s="2368" t="s">
        <v>151</v>
      </c>
      <c r="I5" s="3222" t="s">
        <v>150</v>
      </c>
      <c r="J5" s="2368" t="s">
        <v>151</v>
      </c>
      <c r="K5" s="2330" t="s">
        <v>150</v>
      </c>
      <c r="L5" s="2368" t="s">
        <v>151</v>
      </c>
      <c r="M5" s="2330" t="s">
        <v>150</v>
      </c>
      <c r="N5" s="2368" t="s">
        <v>151</v>
      </c>
      <c r="O5" s="2463" t="s">
        <v>151</v>
      </c>
      <c r="P5" s="2462" t="s">
        <v>150</v>
      </c>
      <c r="Q5" s="2463" t="s">
        <v>151</v>
      </c>
      <c r="R5" s="2462" t="s">
        <v>150</v>
      </c>
      <c r="S5" s="2463" t="s">
        <v>151</v>
      </c>
      <c r="T5" s="2462" t="s">
        <v>150</v>
      </c>
      <c r="U5" s="2463" t="s">
        <v>151</v>
      </c>
      <c r="V5" s="2462" t="s">
        <v>150</v>
      </c>
      <c r="W5" s="2463" t="s">
        <v>151</v>
      </c>
      <c r="X5" s="2462" t="s">
        <v>150</v>
      </c>
      <c r="Y5" s="2463" t="s">
        <v>151</v>
      </c>
      <c r="Z5" s="2462" t="s">
        <v>150</v>
      </c>
      <c r="AA5" s="2463" t="s">
        <v>151</v>
      </c>
    </row>
    <row r="6" spans="1:28" x14ac:dyDescent="0.25">
      <c r="A6" s="2414" t="s">
        <v>1069</v>
      </c>
      <c r="B6" s="3223"/>
      <c r="C6" s="3224"/>
      <c r="D6" s="3223"/>
      <c r="E6" s="3224"/>
      <c r="F6" s="3223"/>
      <c r="G6" s="3224"/>
      <c r="H6" s="3223"/>
      <c r="I6" s="3225"/>
      <c r="J6" s="3223"/>
      <c r="K6" s="3224"/>
      <c r="L6" s="3223"/>
      <c r="M6" s="3224"/>
      <c r="N6" s="3223"/>
      <c r="O6" s="3226"/>
      <c r="P6" s="3227"/>
      <c r="Q6" s="3226"/>
      <c r="R6" s="3227"/>
      <c r="S6" s="3226"/>
      <c r="T6" s="3227"/>
      <c r="U6" s="3226"/>
      <c r="V6" s="3227"/>
      <c r="W6" s="3226"/>
      <c r="X6" s="3227"/>
      <c r="Y6" s="3226"/>
      <c r="Z6" s="3227"/>
      <c r="AA6" s="3226"/>
    </row>
    <row r="7" spans="1:28" x14ac:dyDescent="0.25">
      <c r="A7" s="1057" t="s">
        <v>1070</v>
      </c>
      <c r="B7" s="3228">
        <v>40</v>
      </c>
      <c r="C7" s="3229">
        <v>0.788406390823433</v>
      </c>
      <c r="D7" s="3228">
        <v>5</v>
      </c>
      <c r="E7" s="3229">
        <v>6.1450225317492828E-2</v>
      </c>
      <c r="F7" s="3228">
        <v>0</v>
      </c>
      <c r="G7" s="3229">
        <v>4.7726341663252764E-2</v>
      </c>
      <c r="H7" s="3228">
        <v>0</v>
      </c>
      <c r="I7" s="3229">
        <v>2.0483408439164276E-2</v>
      </c>
      <c r="J7" s="3228">
        <v>0</v>
      </c>
      <c r="K7" s="3229">
        <v>4.0966816878328552E-2</v>
      </c>
      <c r="L7" s="3228">
        <v>0</v>
      </c>
      <c r="M7" s="3229">
        <v>4.0966816878328552E-2</v>
      </c>
      <c r="N7" s="3228">
        <v>50</v>
      </c>
      <c r="O7" s="3230">
        <v>35</v>
      </c>
      <c r="P7" s="3231">
        <v>0.82993197278911568</v>
      </c>
      <c r="Q7" s="3230">
        <v>0</v>
      </c>
      <c r="R7" s="3231">
        <v>4.8590864917395532E-2</v>
      </c>
      <c r="S7" s="3230">
        <v>0</v>
      </c>
      <c r="T7" s="3231">
        <v>2.4295432458697766E-2</v>
      </c>
      <c r="U7" s="3230">
        <v>0</v>
      </c>
      <c r="V7" s="3231">
        <v>0</v>
      </c>
      <c r="W7" s="3230">
        <v>0</v>
      </c>
      <c r="X7" s="3231">
        <v>4.8590864917395532E-2</v>
      </c>
      <c r="Y7" s="3230">
        <v>0</v>
      </c>
      <c r="Z7" s="3231">
        <v>4.8590864917395532E-2</v>
      </c>
      <c r="AA7" s="3230">
        <v>40</v>
      </c>
    </row>
    <row r="8" spans="1:28" x14ac:dyDescent="0.25">
      <c r="A8" s="2339" t="s">
        <v>1071</v>
      </c>
      <c r="B8" s="3223">
        <v>40</v>
      </c>
      <c r="C8" s="3224">
        <v>0.54505971769815409</v>
      </c>
      <c r="D8" s="3223">
        <v>15</v>
      </c>
      <c r="E8" s="3224">
        <v>0.23520629750271441</v>
      </c>
      <c r="F8" s="3223">
        <v>5</v>
      </c>
      <c r="G8" s="3224">
        <v>4.5466885179153087E-2</v>
      </c>
      <c r="H8" s="3223">
        <v>5</v>
      </c>
      <c r="I8" s="3224">
        <v>5.4288816503800214E-2</v>
      </c>
      <c r="J8" s="3223">
        <v>5</v>
      </c>
      <c r="K8" s="3224">
        <v>8.821932681867535E-2</v>
      </c>
      <c r="L8" s="3223">
        <v>0</v>
      </c>
      <c r="M8" s="3224">
        <v>3.175895765472312E-2</v>
      </c>
      <c r="N8" s="3223">
        <v>75</v>
      </c>
      <c r="O8" s="3226">
        <v>40</v>
      </c>
      <c r="P8" s="3227">
        <v>0.58745874587458746</v>
      </c>
      <c r="Q8" s="3226">
        <v>15</v>
      </c>
      <c r="R8" s="3227">
        <v>0.24002400240024005</v>
      </c>
      <c r="S8" s="3226">
        <v>0</v>
      </c>
      <c r="T8" s="3227">
        <v>1.5001500150015003E-2</v>
      </c>
      <c r="U8" s="3226">
        <v>5</v>
      </c>
      <c r="V8" s="3227">
        <v>4.5004500450045004E-2</v>
      </c>
      <c r="W8" s="3226">
        <v>5</v>
      </c>
      <c r="X8" s="3227">
        <v>8.2508250825082508E-2</v>
      </c>
      <c r="Y8" s="3226">
        <v>0</v>
      </c>
      <c r="Z8" s="3227">
        <v>3.0003000300030006E-2</v>
      </c>
      <c r="AA8" s="3226">
        <v>65</v>
      </c>
    </row>
    <row r="9" spans="1:28" x14ac:dyDescent="0.25">
      <c r="A9" s="1057" t="s">
        <v>1072</v>
      </c>
      <c r="B9" s="3232">
        <v>1080</v>
      </c>
      <c r="C9" s="3229">
        <v>0.74841330463162281</v>
      </c>
      <c r="D9" s="3228">
        <v>105</v>
      </c>
      <c r="E9" s="3229">
        <v>7.4071245052426918E-2</v>
      </c>
      <c r="F9" s="3228">
        <v>125</v>
      </c>
      <c r="G9" s="3229">
        <v>8.5855148947989735E-2</v>
      </c>
      <c r="H9" s="3228">
        <v>35</v>
      </c>
      <c r="I9" s="3229">
        <v>2.5345462120686064E-2</v>
      </c>
      <c r="J9" s="3228">
        <v>40</v>
      </c>
      <c r="K9" s="3229">
        <v>2.892854662870634E-2</v>
      </c>
      <c r="L9" s="3228">
        <v>55</v>
      </c>
      <c r="M9" s="3229">
        <v>3.7386292618568157E-2</v>
      </c>
      <c r="N9" s="3232">
        <v>1440</v>
      </c>
      <c r="O9" s="3233">
        <v>1035</v>
      </c>
      <c r="P9" s="3231">
        <v>0.81570146239883901</v>
      </c>
      <c r="Q9" s="3230">
        <v>95</v>
      </c>
      <c r="R9" s="3231">
        <v>7.3096278534130532E-2</v>
      </c>
      <c r="S9" s="3230">
        <v>30</v>
      </c>
      <c r="T9" s="3231">
        <v>2.2070075249648994E-2</v>
      </c>
      <c r="U9" s="3230">
        <v>35</v>
      </c>
      <c r="V9" s="3231">
        <v>2.6424142990108694E-2</v>
      </c>
      <c r="W9" s="3230">
        <v>35</v>
      </c>
      <c r="X9" s="3231">
        <v>2.812790862767988E-2</v>
      </c>
      <c r="Y9" s="3230">
        <v>45</v>
      </c>
      <c r="Z9" s="3231">
        <v>3.4580132199592994E-2</v>
      </c>
      <c r="AA9" s="3233">
        <v>1270</v>
      </c>
    </row>
    <row r="10" spans="1:28" x14ac:dyDescent="0.25">
      <c r="A10" s="2339" t="s">
        <v>1073</v>
      </c>
      <c r="B10" s="3223">
        <v>130</v>
      </c>
      <c r="C10" s="3224">
        <v>0.68472338642078789</v>
      </c>
      <c r="D10" s="3223">
        <v>5</v>
      </c>
      <c r="E10" s="3224">
        <v>3.6672254819782063E-2</v>
      </c>
      <c r="F10" s="3223">
        <v>35</v>
      </c>
      <c r="G10" s="3224">
        <v>0.18870494551550715</v>
      </c>
      <c r="H10" s="3223">
        <v>0</v>
      </c>
      <c r="I10" s="3224">
        <v>5.238893545683152E-3</v>
      </c>
      <c r="J10" s="3223">
        <v>5</v>
      </c>
      <c r="K10" s="3224">
        <v>3.0542749371332775E-2</v>
      </c>
      <c r="L10" s="3223">
        <v>10</v>
      </c>
      <c r="M10" s="3224">
        <v>5.4117770326906962E-2</v>
      </c>
      <c r="N10" s="3223">
        <v>190</v>
      </c>
      <c r="O10" s="3226">
        <v>125</v>
      </c>
      <c r="P10" s="3227">
        <v>0.85979913137893593</v>
      </c>
      <c r="Q10" s="3226">
        <v>5</v>
      </c>
      <c r="R10" s="3227">
        <v>4.7502714440825183E-2</v>
      </c>
      <c r="S10" s="3226">
        <v>0</v>
      </c>
      <c r="T10" s="3227">
        <v>0</v>
      </c>
      <c r="U10" s="3226">
        <v>0</v>
      </c>
      <c r="V10" s="3227">
        <v>0</v>
      </c>
      <c r="W10" s="3226">
        <v>5</v>
      </c>
      <c r="X10" s="3227">
        <v>2.9383821932681867E-2</v>
      </c>
      <c r="Y10" s="3226">
        <v>10</v>
      </c>
      <c r="Z10" s="3227">
        <v>6.3314332247557004E-2</v>
      </c>
      <c r="AA10" s="3226">
        <v>145</v>
      </c>
    </row>
    <row r="11" spans="1:28" x14ac:dyDescent="0.25">
      <c r="A11" s="2343" t="s">
        <v>1074</v>
      </c>
      <c r="B11" s="3228">
        <v>565</v>
      </c>
      <c r="C11" s="3229">
        <v>0.77487847506690699</v>
      </c>
      <c r="D11" s="3228">
        <v>30</v>
      </c>
      <c r="E11" s="3229">
        <v>3.914741384018789E-2</v>
      </c>
      <c r="F11" s="3228">
        <v>50</v>
      </c>
      <c r="G11" s="3229">
        <v>6.6866022174886672E-2</v>
      </c>
      <c r="H11" s="3228">
        <v>15</v>
      </c>
      <c r="I11" s="3229">
        <v>2.3212627669452181E-2</v>
      </c>
      <c r="J11" s="3228">
        <v>45</v>
      </c>
      <c r="K11" s="3229">
        <v>6.3698181222349659E-2</v>
      </c>
      <c r="L11" s="3228">
        <v>25</v>
      </c>
      <c r="M11" s="3229">
        <v>3.2197280026216614E-2</v>
      </c>
      <c r="N11" s="3228">
        <v>730</v>
      </c>
      <c r="O11" s="3230">
        <v>555</v>
      </c>
      <c r="P11" s="3231">
        <v>0.8193207168077532</v>
      </c>
      <c r="Q11" s="3230">
        <v>25</v>
      </c>
      <c r="R11" s="3231">
        <v>3.7672295350795554E-2</v>
      </c>
      <c r="S11" s="3230">
        <v>15</v>
      </c>
      <c r="T11" s="3231">
        <v>2.4967129075625285E-2</v>
      </c>
      <c r="U11" s="3230">
        <v>15</v>
      </c>
      <c r="V11" s="3231">
        <v>2.0682828820044616E-2</v>
      </c>
      <c r="W11" s="3230">
        <v>45</v>
      </c>
      <c r="X11" s="3231">
        <v>6.5963450486785147E-2</v>
      </c>
      <c r="Y11" s="3230">
        <v>20</v>
      </c>
      <c r="Z11" s="3231">
        <v>3.139357945899629E-2</v>
      </c>
      <c r="AA11" s="3230">
        <v>675</v>
      </c>
    </row>
    <row r="12" spans="1:28" x14ac:dyDescent="0.25">
      <c r="A12" s="2344" t="s">
        <v>1075</v>
      </c>
      <c r="B12" s="3234">
        <v>485</v>
      </c>
      <c r="C12" s="3235">
        <v>0.76841972346739063</v>
      </c>
      <c r="D12" s="3234">
        <v>25</v>
      </c>
      <c r="E12" s="3235">
        <v>4.130626933518531E-2</v>
      </c>
      <c r="F12" s="3234">
        <v>45</v>
      </c>
      <c r="G12" s="3235">
        <v>6.8896394974430203E-2</v>
      </c>
      <c r="H12" s="3234">
        <v>15</v>
      </c>
      <c r="I12" s="3235">
        <v>2.3675737104615194E-2</v>
      </c>
      <c r="J12" s="3234">
        <v>40</v>
      </c>
      <c r="K12" s="3235">
        <v>6.3372056316686659E-2</v>
      </c>
      <c r="L12" s="3234">
        <v>20</v>
      </c>
      <c r="M12" s="3235">
        <v>3.432981880169203E-2</v>
      </c>
      <c r="N12" s="3234">
        <v>635</v>
      </c>
      <c r="O12" s="3226">
        <v>475</v>
      </c>
      <c r="P12" s="3227">
        <v>0.81275910508102922</v>
      </c>
      <c r="Q12" s="3226">
        <v>25</v>
      </c>
      <c r="R12" s="3227">
        <v>3.9401103230890466E-2</v>
      </c>
      <c r="S12" s="3226">
        <v>15</v>
      </c>
      <c r="T12" s="3227">
        <v>2.5525062527837736E-2</v>
      </c>
      <c r="U12" s="3226">
        <v>15</v>
      </c>
      <c r="V12" s="3227">
        <v>2.1413643060266555E-2</v>
      </c>
      <c r="W12" s="3226">
        <v>40</v>
      </c>
      <c r="X12" s="3227">
        <v>6.7067530064754854E-2</v>
      </c>
      <c r="Y12" s="3226">
        <v>20</v>
      </c>
      <c r="Z12" s="3227">
        <v>3.383355603522116E-2</v>
      </c>
      <c r="AA12" s="3226">
        <v>585</v>
      </c>
    </row>
    <row r="13" spans="1:28" ht="30" x14ac:dyDescent="0.25">
      <c r="A13" s="2384" t="s">
        <v>1076</v>
      </c>
      <c r="B13" s="3236">
        <v>0</v>
      </c>
      <c r="C13" s="3237" t="s">
        <v>1089</v>
      </c>
      <c r="D13" s="3236">
        <v>0</v>
      </c>
      <c r="E13" s="3237" t="s">
        <v>1089</v>
      </c>
      <c r="F13" s="3236">
        <v>0</v>
      </c>
      <c r="G13" s="3237" t="s">
        <v>1089</v>
      </c>
      <c r="H13" s="3236">
        <v>0</v>
      </c>
      <c r="I13" s="3237" t="s">
        <v>1089</v>
      </c>
      <c r="J13" s="3236">
        <v>0</v>
      </c>
      <c r="K13" s="3237" t="s">
        <v>1089</v>
      </c>
      <c r="L13" s="3236">
        <v>0</v>
      </c>
      <c r="M13" s="3237" t="s">
        <v>1089</v>
      </c>
      <c r="N13" s="3236">
        <v>0</v>
      </c>
      <c r="O13" s="3230">
        <v>0</v>
      </c>
      <c r="P13" s="3230" t="s">
        <v>1089</v>
      </c>
      <c r="Q13" s="3230">
        <v>0</v>
      </c>
      <c r="R13" s="3230" t="s">
        <v>1089</v>
      </c>
      <c r="S13" s="3230">
        <v>0</v>
      </c>
      <c r="T13" s="3230" t="s">
        <v>1089</v>
      </c>
      <c r="U13" s="3230">
        <v>0</v>
      </c>
      <c r="V13" s="3230" t="s">
        <v>1089</v>
      </c>
      <c r="W13" s="3230">
        <v>0</v>
      </c>
      <c r="X13" s="3230" t="s">
        <v>1089</v>
      </c>
      <c r="Y13" s="3230">
        <v>0</v>
      </c>
      <c r="Z13" s="3230" t="s">
        <v>1089</v>
      </c>
      <c r="AA13" s="3230">
        <v>0</v>
      </c>
    </row>
    <row r="14" spans="1:28" x14ac:dyDescent="0.25">
      <c r="A14" s="2351" t="s">
        <v>1077</v>
      </c>
      <c r="B14" s="3234">
        <v>125</v>
      </c>
      <c r="C14" s="3235">
        <v>0.73480993714456744</v>
      </c>
      <c r="D14" s="3234">
        <v>5</v>
      </c>
      <c r="E14" s="3235">
        <v>2.3944926668662075E-2</v>
      </c>
      <c r="F14" s="3234">
        <v>20</v>
      </c>
      <c r="G14" s="3235">
        <v>0.12211912601017658</v>
      </c>
      <c r="H14" s="3234">
        <v>5</v>
      </c>
      <c r="I14" s="3235">
        <v>2.9931158335827594E-2</v>
      </c>
      <c r="J14" s="3234">
        <v>10</v>
      </c>
      <c r="K14" s="3235">
        <v>5.327746183777312E-2</v>
      </c>
      <c r="L14" s="3234">
        <v>5</v>
      </c>
      <c r="M14" s="3235">
        <v>3.5917390002993113E-2</v>
      </c>
      <c r="N14" s="3234">
        <v>165</v>
      </c>
      <c r="O14" s="3226">
        <v>115</v>
      </c>
      <c r="P14" s="3227">
        <v>0.82586886420637762</v>
      </c>
      <c r="Q14" s="3226">
        <v>5</v>
      </c>
      <c r="R14" s="3227">
        <v>2.8663561447509849E-2</v>
      </c>
      <c r="S14" s="3226">
        <v>5</v>
      </c>
      <c r="T14" s="3227">
        <v>2.4364027230383372E-2</v>
      </c>
      <c r="U14" s="3226">
        <v>5</v>
      </c>
      <c r="V14" s="3227">
        <v>2.149767108563239E-2</v>
      </c>
      <c r="W14" s="3226">
        <v>10</v>
      </c>
      <c r="X14" s="3227">
        <v>5.6610533858831955E-2</v>
      </c>
      <c r="Y14" s="3226">
        <v>5</v>
      </c>
      <c r="Z14" s="3227">
        <v>4.2995342171264779E-2</v>
      </c>
      <c r="AA14" s="3226">
        <v>140</v>
      </c>
    </row>
    <row r="15" spans="1:28" x14ac:dyDescent="0.25">
      <c r="A15" s="2348" t="s">
        <v>1078</v>
      </c>
      <c r="B15" s="3236">
        <v>70</v>
      </c>
      <c r="C15" s="3237">
        <v>0.78105520926090832</v>
      </c>
      <c r="D15" s="3236">
        <v>10</v>
      </c>
      <c r="E15" s="3237">
        <v>0.10763579697239536</v>
      </c>
      <c r="F15" s="3236">
        <v>0</v>
      </c>
      <c r="G15" s="3237">
        <v>1.1130899376669634E-2</v>
      </c>
      <c r="H15" s="3236">
        <v>0</v>
      </c>
      <c r="I15" s="3237">
        <v>1.1130899376669634E-2</v>
      </c>
      <c r="J15" s="3236">
        <v>5</v>
      </c>
      <c r="K15" s="3237">
        <v>4.4523597506678537E-2</v>
      </c>
      <c r="L15" s="3236">
        <v>5</v>
      </c>
      <c r="M15" s="3237">
        <v>4.4523597506678537E-2</v>
      </c>
      <c r="N15" s="3236">
        <v>90</v>
      </c>
      <c r="O15" s="3230">
        <v>65</v>
      </c>
      <c r="P15" s="3231">
        <v>0.77559938585095078</v>
      </c>
      <c r="Q15" s="3230">
        <v>10</v>
      </c>
      <c r="R15" s="3231">
        <v>0.1062950277548128</v>
      </c>
      <c r="S15" s="3230">
        <v>0</v>
      </c>
      <c r="T15" s="3231">
        <v>1.1810558639423645E-2</v>
      </c>
      <c r="U15" s="3230">
        <v>0</v>
      </c>
      <c r="V15" s="3231">
        <v>1.1810558639423645E-2</v>
      </c>
      <c r="W15" s="3230">
        <v>5</v>
      </c>
      <c r="X15" s="3231">
        <v>4.7242234557694579E-2</v>
      </c>
      <c r="Y15" s="3230">
        <v>5</v>
      </c>
      <c r="Z15" s="3231">
        <v>4.7242234557694579E-2</v>
      </c>
      <c r="AA15" s="3230">
        <v>85</v>
      </c>
    </row>
    <row r="16" spans="1:28" x14ac:dyDescent="0.25">
      <c r="A16" s="2351" t="s">
        <v>1079</v>
      </c>
      <c r="B16" s="3234">
        <v>60</v>
      </c>
      <c r="C16" s="3235">
        <v>0.71628636967282389</v>
      </c>
      <c r="D16" s="3234">
        <v>5</v>
      </c>
      <c r="E16" s="3235">
        <v>6.0364602197271522E-2</v>
      </c>
      <c r="F16" s="3234">
        <v>5</v>
      </c>
      <c r="G16" s="3235">
        <v>3.6218761318362915E-2</v>
      </c>
      <c r="H16" s="3234">
        <v>5</v>
      </c>
      <c r="I16" s="3235">
        <v>3.6218761318362915E-2</v>
      </c>
      <c r="J16" s="3234">
        <v>10</v>
      </c>
      <c r="K16" s="3235">
        <v>0.10261982373536159</v>
      </c>
      <c r="L16" s="3234">
        <v>5</v>
      </c>
      <c r="M16" s="3235">
        <v>4.8291681757817215E-2</v>
      </c>
      <c r="N16" s="3234">
        <v>85</v>
      </c>
      <c r="O16" s="3226">
        <v>55</v>
      </c>
      <c r="P16" s="3227">
        <v>0.72411138200949565</v>
      </c>
      <c r="Q16" s="3226">
        <v>5</v>
      </c>
      <c r="R16" s="3227">
        <v>5.1328114974977537E-2</v>
      </c>
      <c r="S16" s="3226">
        <v>5</v>
      </c>
      <c r="T16" s="3227">
        <v>3.8496086231233156E-2</v>
      </c>
      <c r="U16" s="3226">
        <v>5</v>
      </c>
      <c r="V16" s="3227">
        <v>3.8496086231233156E-2</v>
      </c>
      <c r="W16" s="3226">
        <v>10</v>
      </c>
      <c r="X16" s="3227">
        <v>0.10907224432182727</v>
      </c>
      <c r="Y16" s="3226">
        <v>5</v>
      </c>
      <c r="Z16" s="3227">
        <v>3.8496086231233156E-2</v>
      </c>
      <c r="AA16" s="3226">
        <v>80</v>
      </c>
    </row>
    <row r="17" spans="1:27" x14ac:dyDescent="0.25">
      <c r="A17" s="2348" t="s">
        <v>1080</v>
      </c>
      <c r="B17" s="3236">
        <v>25</v>
      </c>
      <c r="C17" s="3237">
        <v>0.6862449799196787</v>
      </c>
      <c r="D17" s="3236">
        <v>0</v>
      </c>
      <c r="E17" s="3237">
        <v>2.5100401606425699E-2</v>
      </c>
      <c r="F17" s="3236">
        <v>5</v>
      </c>
      <c r="G17" s="3237">
        <v>0.12550200803212849</v>
      </c>
      <c r="H17" s="3236">
        <v>0</v>
      </c>
      <c r="I17" s="3237">
        <v>2.5100401606425699E-2</v>
      </c>
      <c r="J17" s="3236">
        <v>5</v>
      </c>
      <c r="K17" s="3237">
        <v>6.2751004016064246E-2</v>
      </c>
      <c r="L17" s="3236">
        <v>5</v>
      </c>
      <c r="M17" s="3237">
        <v>7.5301204819277101E-2</v>
      </c>
      <c r="N17" s="3236">
        <v>40</v>
      </c>
      <c r="O17" s="3230">
        <v>25</v>
      </c>
      <c r="P17" s="3231">
        <v>0.77504499100179958</v>
      </c>
      <c r="Q17" s="3230">
        <v>0</v>
      </c>
      <c r="R17" s="3231">
        <v>2.9994001199760045E-2</v>
      </c>
      <c r="S17" s="3230">
        <v>0</v>
      </c>
      <c r="T17" s="3231">
        <v>0</v>
      </c>
      <c r="U17" s="3230">
        <v>0</v>
      </c>
      <c r="V17" s="3231">
        <v>2.9994001199760045E-2</v>
      </c>
      <c r="W17" s="3230">
        <v>5</v>
      </c>
      <c r="X17" s="3231">
        <v>7.4985002999400113E-2</v>
      </c>
      <c r="Y17" s="3230">
        <v>5</v>
      </c>
      <c r="Z17" s="3231">
        <v>8.998200359928013E-2</v>
      </c>
      <c r="AA17" s="3230">
        <v>35</v>
      </c>
    </row>
    <row r="18" spans="1:27" x14ac:dyDescent="0.25">
      <c r="A18" s="2351" t="s">
        <v>1081</v>
      </c>
      <c r="B18" s="3234">
        <v>5</v>
      </c>
      <c r="C18" s="3235" t="s">
        <v>1089</v>
      </c>
      <c r="D18" s="3234">
        <v>0</v>
      </c>
      <c r="E18" s="3235" t="s">
        <v>1089</v>
      </c>
      <c r="F18" s="3234">
        <v>0</v>
      </c>
      <c r="G18" s="3235" t="s">
        <v>1089</v>
      </c>
      <c r="H18" s="3234">
        <v>0</v>
      </c>
      <c r="I18" s="3235" t="s">
        <v>1089</v>
      </c>
      <c r="J18" s="3234">
        <v>0</v>
      </c>
      <c r="K18" s="3235" t="s">
        <v>1089</v>
      </c>
      <c r="L18" s="3234">
        <v>0</v>
      </c>
      <c r="M18" s="3235" t="s">
        <v>1089</v>
      </c>
      <c r="N18" s="3234">
        <v>5</v>
      </c>
      <c r="O18" s="3226">
        <v>5</v>
      </c>
      <c r="P18" s="3227" t="s">
        <v>1089</v>
      </c>
      <c r="Q18" s="3226">
        <v>0</v>
      </c>
      <c r="R18" s="3227" t="s">
        <v>1089</v>
      </c>
      <c r="S18" s="3226">
        <v>0</v>
      </c>
      <c r="T18" s="3227" t="s">
        <v>1089</v>
      </c>
      <c r="U18" s="3226">
        <v>0</v>
      </c>
      <c r="V18" s="3227" t="s">
        <v>1089</v>
      </c>
      <c r="W18" s="3226">
        <v>0</v>
      </c>
      <c r="X18" s="3227" t="s">
        <v>1089</v>
      </c>
      <c r="Y18" s="3226">
        <v>0</v>
      </c>
      <c r="Z18" s="3227" t="s">
        <v>1089</v>
      </c>
      <c r="AA18" s="3226">
        <v>5</v>
      </c>
    </row>
    <row r="19" spans="1:27" x14ac:dyDescent="0.25">
      <c r="A19" s="2348" t="s">
        <v>1082</v>
      </c>
      <c r="B19" s="3236">
        <v>100</v>
      </c>
      <c r="C19" s="3237">
        <v>0.797244094488189</v>
      </c>
      <c r="D19" s="3236">
        <v>5</v>
      </c>
      <c r="E19" s="3237">
        <v>2.3622047244094488E-2</v>
      </c>
      <c r="F19" s="3236">
        <v>10</v>
      </c>
      <c r="G19" s="3237">
        <v>6.1023622047244097E-2</v>
      </c>
      <c r="H19" s="3236">
        <v>5</v>
      </c>
      <c r="I19" s="3237">
        <v>2.3622047244094488E-2</v>
      </c>
      <c r="J19" s="3236">
        <v>10</v>
      </c>
      <c r="K19" s="3237">
        <v>8.070866141732283E-2</v>
      </c>
      <c r="L19" s="3236">
        <v>0</v>
      </c>
      <c r="M19" s="3237">
        <v>1.3779527559055118E-2</v>
      </c>
      <c r="N19" s="3236">
        <v>125</v>
      </c>
      <c r="O19" s="3230">
        <v>100</v>
      </c>
      <c r="P19" s="3231">
        <v>0.80838323353293418</v>
      </c>
      <c r="Q19" s="3230">
        <v>5</v>
      </c>
      <c r="R19" s="3231">
        <v>2.3952095808383235E-2</v>
      </c>
      <c r="S19" s="3230">
        <v>5</v>
      </c>
      <c r="T19" s="3231">
        <v>5.1896207584830337E-2</v>
      </c>
      <c r="U19" s="3230">
        <v>5</v>
      </c>
      <c r="V19" s="3231">
        <v>2.3952095808383235E-2</v>
      </c>
      <c r="W19" s="3230">
        <v>10</v>
      </c>
      <c r="X19" s="3231">
        <v>7.7844311377245512E-2</v>
      </c>
      <c r="Y19" s="3230">
        <v>0</v>
      </c>
      <c r="Z19" s="3231">
        <v>1.3972055888223553E-2</v>
      </c>
      <c r="AA19" s="3230">
        <v>125</v>
      </c>
    </row>
    <row r="20" spans="1:27" x14ac:dyDescent="0.25">
      <c r="A20" s="2351" t="s">
        <v>1083</v>
      </c>
      <c r="B20" s="3234">
        <v>20</v>
      </c>
      <c r="C20" s="3235" t="s">
        <v>1089</v>
      </c>
      <c r="D20" s="3234">
        <v>0</v>
      </c>
      <c r="E20" s="3235" t="s">
        <v>1089</v>
      </c>
      <c r="F20" s="3234">
        <v>0</v>
      </c>
      <c r="G20" s="3235" t="s">
        <v>1089</v>
      </c>
      <c r="H20" s="3234">
        <v>0</v>
      </c>
      <c r="I20" s="3235" t="s">
        <v>1089</v>
      </c>
      <c r="J20" s="3234">
        <v>0</v>
      </c>
      <c r="K20" s="3235" t="s">
        <v>1089</v>
      </c>
      <c r="L20" s="3234">
        <v>0</v>
      </c>
      <c r="M20" s="3235" t="s">
        <v>1089</v>
      </c>
      <c r="N20" s="3234">
        <v>20</v>
      </c>
      <c r="O20" s="3226">
        <v>20</v>
      </c>
      <c r="P20" s="3227" t="s">
        <v>1089</v>
      </c>
      <c r="Q20" s="3226">
        <v>0</v>
      </c>
      <c r="R20" s="3227" t="s">
        <v>1089</v>
      </c>
      <c r="S20" s="3226">
        <v>0</v>
      </c>
      <c r="T20" s="3227" t="s">
        <v>1089</v>
      </c>
      <c r="U20" s="3226">
        <v>0</v>
      </c>
      <c r="V20" s="3227" t="s">
        <v>1089</v>
      </c>
      <c r="W20" s="3226">
        <v>0</v>
      </c>
      <c r="X20" s="3227" t="s">
        <v>1089</v>
      </c>
      <c r="Y20" s="3226">
        <v>0</v>
      </c>
      <c r="Z20" s="3227" t="s">
        <v>1089</v>
      </c>
      <c r="AA20" s="3226">
        <v>20</v>
      </c>
    </row>
    <row r="21" spans="1:27" x14ac:dyDescent="0.25">
      <c r="A21" s="2348" t="s">
        <v>1084</v>
      </c>
      <c r="B21" s="3236">
        <v>80</v>
      </c>
      <c r="C21" s="3237">
        <v>0.81188118811881194</v>
      </c>
      <c r="D21" s="3236">
        <v>5</v>
      </c>
      <c r="E21" s="3237">
        <v>2.4752475247524754E-2</v>
      </c>
      <c r="F21" s="3236">
        <v>5</v>
      </c>
      <c r="G21" s="3237">
        <v>6.4356435643564358E-2</v>
      </c>
      <c r="H21" s="3236">
        <v>0</v>
      </c>
      <c r="I21" s="3237">
        <v>1.9801980198019802E-2</v>
      </c>
      <c r="J21" s="3236">
        <v>5</v>
      </c>
      <c r="K21" s="3237">
        <v>4.9504950495049507E-2</v>
      </c>
      <c r="L21" s="3236">
        <v>5</v>
      </c>
      <c r="M21" s="3237">
        <v>2.9702970297029702E-2</v>
      </c>
      <c r="N21" s="3236">
        <v>100</v>
      </c>
      <c r="O21" s="3230">
        <v>85</v>
      </c>
      <c r="P21" s="3231">
        <v>0.87628865979381443</v>
      </c>
      <c r="Q21" s="3230">
        <v>0</v>
      </c>
      <c r="R21" s="3231">
        <v>2.0618556701030927E-2</v>
      </c>
      <c r="S21" s="3230">
        <v>0</v>
      </c>
      <c r="T21" s="3231">
        <v>1.0309278350515464E-2</v>
      </c>
      <c r="U21" s="3230">
        <v>0</v>
      </c>
      <c r="V21" s="3231">
        <v>1.5463917525773196E-2</v>
      </c>
      <c r="W21" s="3230">
        <v>5</v>
      </c>
      <c r="X21" s="3231">
        <v>5.6701030927835051E-2</v>
      </c>
      <c r="Y21" s="3230">
        <v>0</v>
      </c>
      <c r="Z21" s="3231">
        <v>2.0618556701030927E-2</v>
      </c>
      <c r="AA21" s="3230">
        <v>95</v>
      </c>
    </row>
    <row r="22" spans="1:27" x14ac:dyDescent="0.25">
      <c r="A22" s="2351" t="s">
        <v>1085</v>
      </c>
      <c r="B22" s="3234">
        <v>0</v>
      </c>
      <c r="C22" s="3235" t="s">
        <v>1089</v>
      </c>
      <c r="D22" s="3234">
        <v>0</v>
      </c>
      <c r="E22" s="3235" t="s">
        <v>1089</v>
      </c>
      <c r="F22" s="3234">
        <v>0</v>
      </c>
      <c r="G22" s="3235" t="s">
        <v>1089</v>
      </c>
      <c r="H22" s="3234">
        <v>0</v>
      </c>
      <c r="I22" s="3235" t="s">
        <v>1089</v>
      </c>
      <c r="J22" s="3234">
        <v>0</v>
      </c>
      <c r="K22" s="3235" t="s">
        <v>1089</v>
      </c>
      <c r="L22" s="3234">
        <v>0</v>
      </c>
      <c r="M22" s="3235" t="s">
        <v>1089</v>
      </c>
      <c r="N22" s="3234">
        <v>0</v>
      </c>
      <c r="O22" s="3226">
        <v>0</v>
      </c>
      <c r="P22" s="3227" t="s">
        <v>1089</v>
      </c>
      <c r="Q22" s="3226">
        <v>0</v>
      </c>
      <c r="R22" s="3227" t="s">
        <v>1089</v>
      </c>
      <c r="S22" s="3226">
        <v>0</v>
      </c>
      <c r="T22" s="3227" t="s">
        <v>1089</v>
      </c>
      <c r="U22" s="3226">
        <v>0</v>
      </c>
      <c r="V22" s="3227" t="s">
        <v>1089</v>
      </c>
      <c r="W22" s="3226">
        <v>0</v>
      </c>
      <c r="X22" s="3227" t="s">
        <v>1089</v>
      </c>
      <c r="Y22" s="3226">
        <v>0</v>
      </c>
      <c r="Z22" s="3227" t="s">
        <v>1089</v>
      </c>
      <c r="AA22" s="3226">
        <v>0</v>
      </c>
    </row>
    <row r="23" spans="1:27" x14ac:dyDescent="0.25">
      <c r="A23" s="2353" t="s">
        <v>1086</v>
      </c>
      <c r="B23" s="3236">
        <v>80</v>
      </c>
      <c r="C23" s="3237">
        <v>0.81629554674464011</v>
      </c>
      <c r="D23" s="3236">
        <v>5</v>
      </c>
      <c r="E23" s="3237">
        <v>2.5303643699085381E-2</v>
      </c>
      <c r="F23" s="3236">
        <v>5</v>
      </c>
      <c r="G23" s="3237">
        <v>5.384615480379943E-2</v>
      </c>
      <c r="H23" s="3236">
        <v>0</v>
      </c>
      <c r="I23" s="3237">
        <v>2.0242914959268304E-2</v>
      </c>
      <c r="J23" s="3236">
        <v>5</v>
      </c>
      <c r="K23" s="3237">
        <v>6.5789473617621982E-2</v>
      </c>
      <c r="L23" s="3236">
        <v>0</v>
      </c>
      <c r="M23" s="3237">
        <v>1.8522267288945071E-2</v>
      </c>
      <c r="N23" s="3236">
        <v>100</v>
      </c>
      <c r="O23" s="3230">
        <v>80</v>
      </c>
      <c r="P23" s="3231">
        <v>0.86044015136876006</v>
      </c>
      <c r="Q23" s="3230">
        <v>5</v>
      </c>
      <c r="R23" s="3231">
        <v>2.6838432635534083E-2</v>
      </c>
      <c r="S23" s="3230">
        <v>0</v>
      </c>
      <c r="T23" s="3231">
        <v>2.1470746108427266E-2</v>
      </c>
      <c r="U23" s="3230">
        <v>0</v>
      </c>
      <c r="V23" s="3231">
        <v>1.610305958132045E-2</v>
      </c>
      <c r="W23" s="3230">
        <v>5</v>
      </c>
      <c r="X23" s="3231">
        <v>5.9044551798174985E-2</v>
      </c>
      <c r="Y23" s="3230">
        <v>0</v>
      </c>
      <c r="Z23" s="3231">
        <v>1.610305958132045E-2</v>
      </c>
      <c r="AA23" s="3230">
        <v>95</v>
      </c>
    </row>
    <row r="24" spans="1:27" x14ac:dyDescent="0.25">
      <c r="A24" s="2351" t="s">
        <v>1087</v>
      </c>
      <c r="B24" s="3234">
        <v>0</v>
      </c>
      <c r="C24" s="3235" t="s">
        <v>1089</v>
      </c>
      <c r="D24" s="3234">
        <v>0</v>
      </c>
      <c r="E24" s="3235" t="s">
        <v>1089</v>
      </c>
      <c r="F24" s="3234">
        <v>0</v>
      </c>
      <c r="G24" s="3235" t="s">
        <v>1089</v>
      </c>
      <c r="H24" s="3234">
        <v>0</v>
      </c>
      <c r="I24" s="3235" t="s">
        <v>1089</v>
      </c>
      <c r="J24" s="3234">
        <v>0</v>
      </c>
      <c r="K24" s="3235" t="s">
        <v>1089</v>
      </c>
      <c r="L24" s="3234">
        <v>0</v>
      </c>
      <c r="M24" s="3235" t="s">
        <v>1089</v>
      </c>
      <c r="N24" s="3234">
        <v>0</v>
      </c>
      <c r="O24" s="3226">
        <v>0</v>
      </c>
      <c r="P24" s="3227" t="s">
        <v>1089</v>
      </c>
      <c r="Q24" s="3226">
        <v>0</v>
      </c>
      <c r="R24" s="3227" t="s">
        <v>1089</v>
      </c>
      <c r="S24" s="3226">
        <v>0</v>
      </c>
      <c r="T24" s="3227" t="s">
        <v>1089</v>
      </c>
      <c r="U24" s="3226">
        <v>0</v>
      </c>
      <c r="V24" s="3227" t="s">
        <v>1089</v>
      </c>
      <c r="W24" s="3226">
        <v>0</v>
      </c>
      <c r="X24" s="3227" t="s">
        <v>1089</v>
      </c>
      <c r="Y24" s="3226">
        <v>0</v>
      </c>
      <c r="Z24" s="3227" t="s">
        <v>1089</v>
      </c>
      <c r="AA24" s="3226">
        <v>0</v>
      </c>
    </row>
    <row r="25" spans="1:27" x14ac:dyDescent="0.25">
      <c r="A25" s="2348" t="s">
        <v>1088</v>
      </c>
      <c r="B25" s="3236">
        <v>25</v>
      </c>
      <c r="C25" s="3237">
        <v>0.85185185185185186</v>
      </c>
      <c r="D25" s="3236">
        <v>0</v>
      </c>
      <c r="E25" s="3237">
        <v>5.5555555555555552E-2</v>
      </c>
      <c r="F25" s="3236">
        <v>0</v>
      </c>
      <c r="G25" s="3237">
        <v>1.8518518518518517E-2</v>
      </c>
      <c r="H25" s="3236">
        <v>0</v>
      </c>
      <c r="I25" s="3237">
        <v>1.8518518518518517E-2</v>
      </c>
      <c r="J25" s="3236">
        <v>0</v>
      </c>
      <c r="K25" s="3237">
        <v>3.7037037037037035E-2</v>
      </c>
      <c r="L25" s="3236">
        <v>0</v>
      </c>
      <c r="M25" s="3237">
        <v>1.8518518518518517E-2</v>
      </c>
      <c r="N25" s="3236">
        <v>25</v>
      </c>
      <c r="O25" s="3230">
        <v>25</v>
      </c>
      <c r="P25" s="3231">
        <v>0.84210526315789469</v>
      </c>
      <c r="Q25" s="3230">
        <v>0</v>
      </c>
      <c r="R25" s="3231">
        <v>5.2631578947368418E-2</v>
      </c>
      <c r="S25" s="3230">
        <v>0</v>
      </c>
      <c r="T25" s="3231">
        <v>3.5087719298245612E-2</v>
      </c>
      <c r="U25" s="3230">
        <v>0</v>
      </c>
      <c r="V25" s="3231">
        <v>1.7543859649122806E-2</v>
      </c>
      <c r="W25" s="3230">
        <v>0</v>
      </c>
      <c r="X25" s="3231">
        <v>3.5087719298245612E-2</v>
      </c>
      <c r="Y25" s="3230">
        <v>0</v>
      </c>
      <c r="Z25" s="3231">
        <v>1.7543859649122806E-2</v>
      </c>
      <c r="AA25" s="3230">
        <v>30</v>
      </c>
    </row>
    <row r="26" spans="1:27" x14ac:dyDescent="0.25">
      <c r="A26" s="2351" t="s">
        <v>1090</v>
      </c>
      <c r="B26" s="3234">
        <v>0</v>
      </c>
      <c r="C26" s="3235" t="s">
        <v>1089</v>
      </c>
      <c r="D26" s="3234">
        <v>0</v>
      </c>
      <c r="E26" s="3235" t="s">
        <v>1089</v>
      </c>
      <c r="F26" s="3234">
        <v>0</v>
      </c>
      <c r="G26" s="3235" t="s">
        <v>1089</v>
      </c>
      <c r="H26" s="3234">
        <v>0</v>
      </c>
      <c r="I26" s="3235" t="s">
        <v>1089</v>
      </c>
      <c r="J26" s="3234">
        <v>0</v>
      </c>
      <c r="K26" s="3235" t="s">
        <v>1089</v>
      </c>
      <c r="L26" s="3234">
        <v>0</v>
      </c>
      <c r="M26" s="3235" t="s">
        <v>1089</v>
      </c>
      <c r="N26" s="3234">
        <v>0</v>
      </c>
      <c r="O26" s="3226">
        <v>0</v>
      </c>
      <c r="P26" s="3227" t="s">
        <v>1089</v>
      </c>
      <c r="Q26" s="3226">
        <v>0</v>
      </c>
      <c r="R26" s="3227" t="s">
        <v>1089</v>
      </c>
      <c r="S26" s="3226">
        <v>0</v>
      </c>
      <c r="T26" s="3227" t="s">
        <v>1089</v>
      </c>
      <c r="U26" s="3226">
        <v>0</v>
      </c>
      <c r="V26" s="3227" t="s">
        <v>1089</v>
      </c>
      <c r="W26" s="3226">
        <v>0</v>
      </c>
      <c r="X26" s="3227" t="s">
        <v>1089</v>
      </c>
      <c r="Y26" s="3226">
        <v>0</v>
      </c>
      <c r="Z26" s="3227" t="s">
        <v>1089</v>
      </c>
      <c r="AA26" s="3226">
        <v>0</v>
      </c>
    </row>
    <row r="27" spans="1:27" x14ac:dyDescent="0.25">
      <c r="A27" s="2348" t="s">
        <v>1091</v>
      </c>
      <c r="B27" s="3236">
        <v>0</v>
      </c>
      <c r="C27" s="3237" t="s">
        <v>1089</v>
      </c>
      <c r="D27" s="3236">
        <v>0</v>
      </c>
      <c r="E27" s="3237" t="s">
        <v>1089</v>
      </c>
      <c r="F27" s="3236">
        <v>0</v>
      </c>
      <c r="G27" s="3237" t="s">
        <v>1089</v>
      </c>
      <c r="H27" s="3236">
        <v>0</v>
      </c>
      <c r="I27" s="3237" t="s">
        <v>1089</v>
      </c>
      <c r="J27" s="3236">
        <v>0</v>
      </c>
      <c r="K27" s="3237" t="s">
        <v>1089</v>
      </c>
      <c r="L27" s="3236">
        <v>0</v>
      </c>
      <c r="M27" s="3237" t="s">
        <v>1089</v>
      </c>
      <c r="N27" s="3236">
        <v>0</v>
      </c>
      <c r="O27" s="3230">
        <v>0</v>
      </c>
      <c r="P27" s="3231" t="s">
        <v>1089</v>
      </c>
      <c r="Q27" s="3230">
        <v>0</v>
      </c>
      <c r="R27" s="3231" t="s">
        <v>1089</v>
      </c>
      <c r="S27" s="3230">
        <v>0</v>
      </c>
      <c r="T27" s="3231" t="s">
        <v>1089</v>
      </c>
      <c r="U27" s="3230">
        <v>0</v>
      </c>
      <c r="V27" s="3231" t="s">
        <v>1089</v>
      </c>
      <c r="W27" s="3230">
        <v>0</v>
      </c>
      <c r="X27" s="3231" t="s">
        <v>1089</v>
      </c>
      <c r="Y27" s="3230">
        <v>0</v>
      </c>
      <c r="Z27" s="3231" t="s">
        <v>1089</v>
      </c>
      <c r="AA27" s="3230">
        <v>0</v>
      </c>
    </row>
    <row r="28" spans="1:27" x14ac:dyDescent="0.25">
      <c r="A28" s="2351" t="s">
        <v>1092</v>
      </c>
      <c r="B28" s="3234">
        <v>40</v>
      </c>
      <c r="C28" s="3235">
        <v>0.84946236559139787</v>
      </c>
      <c r="D28" s="3234">
        <v>0</v>
      </c>
      <c r="E28" s="3235">
        <v>2.1505376344086023E-2</v>
      </c>
      <c r="F28" s="3234">
        <v>0</v>
      </c>
      <c r="G28" s="3235">
        <v>2.1505376344086023E-2</v>
      </c>
      <c r="H28" s="3234">
        <v>0</v>
      </c>
      <c r="I28" s="3235">
        <v>2.1505376344086023E-2</v>
      </c>
      <c r="J28" s="3234">
        <v>5</v>
      </c>
      <c r="K28" s="3235">
        <v>6.4516129032258063E-2</v>
      </c>
      <c r="L28" s="3234">
        <v>0</v>
      </c>
      <c r="M28" s="3235">
        <v>2.1505376344086023E-2</v>
      </c>
      <c r="N28" s="3234">
        <v>45</v>
      </c>
      <c r="O28" s="3226">
        <v>40</v>
      </c>
      <c r="P28" s="3227">
        <v>0.88505747126436785</v>
      </c>
      <c r="Q28" s="3226">
        <v>0</v>
      </c>
      <c r="R28" s="3227">
        <v>2.2988505747126436E-2</v>
      </c>
      <c r="S28" s="3226">
        <v>0</v>
      </c>
      <c r="T28" s="3227">
        <v>0</v>
      </c>
      <c r="U28" s="3226">
        <v>0</v>
      </c>
      <c r="V28" s="3227">
        <v>2.2988505747126436E-2</v>
      </c>
      <c r="W28" s="3226">
        <v>0</v>
      </c>
      <c r="X28" s="3227">
        <v>4.5977011494252873E-2</v>
      </c>
      <c r="Y28" s="3226">
        <v>0</v>
      </c>
      <c r="Z28" s="3227">
        <v>2.2988505747126436E-2</v>
      </c>
      <c r="AA28" s="3226">
        <v>45</v>
      </c>
    </row>
    <row r="29" spans="1:27" x14ac:dyDescent="0.25">
      <c r="A29" s="2348" t="s">
        <v>1093</v>
      </c>
      <c r="B29" s="3236">
        <v>5</v>
      </c>
      <c r="C29" s="3237" t="s">
        <v>1089</v>
      </c>
      <c r="D29" s="3236">
        <v>0</v>
      </c>
      <c r="E29" s="3237" t="s">
        <v>1089</v>
      </c>
      <c r="F29" s="3236">
        <v>0</v>
      </c>
      <c r="G29" s="3237" t="s">
        <v>1089</v>
      </c>
      <c r="H29" s="3236">
        <v>0</v>
      </c>
      <c r="I29" s="3237" t="s">
        <v>1089</v>
      </c>
      <c r="J29" s="3236">
        <v>0</v>
      </c>
      <c r="K29" s="3237" t="s">
        <v>1089</v>
      </c>
      <c r="L29" s="3236">
        <v>0</v>
      </c>
      <c r="M29" s="3237" t="s">
        <v>1089</v>
      </c>
      <c r="N29" s="3236">
        <v>5</v>
      </c>
      <c r="O29" s="3230">
        <v>0</v>
      </c>
      <c r="P29" s="3231" t="s">
        <v>1089</v>
      </c>
      <c r="Q29" s="3230">
        <v>0</v>
      </c>
      <c r="R29" s="3231" t="s">
        <v>1089</v>
      </c>
      <c r="S29" s="3230">
        <v>0</v>
      </c>
      <c r="T29" s="3231" t="s">
        <v>1089</v>
      </c>
      <c r="U29" s="3230">
        <v>0</v>
      </c>
      <c r="V29" s="3231" t="s">
        <v>1089</v>
      </c>
      <c r="W29" s="3230">
        <v>0</v>
      </c>
      <c r="X29" s="3231" t="s">
        <v>1089</v>
      </c>
      <c r="Y29" s="3230">
        <v>0</v>
      </c>
      <c r="Z29" s="3231" t="s">
        <v>1089</v>
      </c>
      <c r="AA29" s="3230">
        <v>5</v>
      </c>
    </row>
    <row r="30" spans="1:27" x14ac:dyDescent="0.25">
      <c r="A30" s="2351" t="s">
        <v>1094</v>
      </c>
      <c r="B30" s="3234">
        <v>10</v>
      </c>
      <c r="C30" s="3235" t="s">
        <v>1089</v>
      </c>
      <c r="D30" s="3234">
        <v>0</v>
      </c>
      <c r="E30" s="3235" t="s">
        <v>1089</v>
      </c>
      <c r="F30" s="3234">
        <v>0</v>
      </c>
      <c r="G30" s="3235" t="s">
        <v>1089</v>
      </c>
      <c r="H30" s="3234">
        <v>0</v>
      </c>
      <c r="I30" s="3235" t="s">
        <v>1089</v>
      </c>
      <c r="J30" s="3234">
        <v>5</v>
      </c>
      <c r="K30" s="3235" t="s">
        <v>1089</v>
      </c>
      <c r="L30" s="3234">
        <v>0</v>
      </c>
      <c r="M30" s="3235" t="s">
        <v>1089</v>
      </c>
      <c r="N30" s="3234">
        <v>15</v>
      </c>
      <c r="O30" s="3226">
        <v>10</v>
      </c>
      <c r="P30" s="3227" t="s">
        <v>1089</v>
      </c>
      <c r="Q30" s="3226">
        <v>0</v>
      </c>
      <c r="R30" s="3227" t="s">
        <v>1089</v>
      </c>
      <c r="S30" s="3226">
        <v>0</v>
      </c>
      <c r="T30" s="3227" t="s">
        <v>1089</v>
      </c>
      <c r="U30" s="3226">
        <v>0</v>
      </c>
      <c r="V30" s="3227" t="s">
        <v>1089</v>
      </c>
      <c r="W30" s="3226">
        <v>5</v>
      </c>
      <c r="X30" s="3227" t="s">
        <v>1089</v>
      </c>
      <c r="Y30" s="3226">
        <v>0</v>
      </c>
      <c r="Z30" s="3227" t="s">
        <v>1089</v>
      </c>
      <c r="AA30" s="3226">
        <v>10</v>
      </c>
    </row>
    <row r="31" spans="1:27" x14ac:dyDescent="0.25">
      <c r="A31" s="2348" t="s">
        <v>1095</v>
      </c>
      <c r="B31" s="3236">
        <v>5</v>
      </c>
      <c r="C31" s="3237" t="s">
        <v>1089</v>
      </c>
      <c r="D31" s="3236">
        <v>0</v>
      </c>
      <c r="E31" s="3237" t="s">
        <v>1089</v>
      </c>
      <c r="F31" s="3236">
        <v>0</v>
      </c>
      <c r="G31" s="3237" t="s">
        <v>1089</v>
      </c>
      <c r="H31" s="3236">
        <v>0</v>
      </c>
      <c r="I31" s="3237" t="s">
        <v>1089</v>
      </c>
      <c r="J31" s="3236">
        <v>0</v>
      </c>
      <c r="K31" s="3237" t="s">
        <v>1089</v>
      </c>
      <c r="L31" s="3236">
        <v>0</v>
      </c>
      <c r="M31" s="3237" t="s">
        <v>1089</v>
      </c>
      <c r="N31" s="3236">
        <v>10</v>
      </c>
      <c r="O31" s="3230">
        <v>5</v>
      </c>
      <c r="P31" s="3231" t="s">
        <v>1089</v>
      </c>
      <c r="Q31" s="3230">
        <v>0</v>
      </c>
      <c r="R31" s="3231" t="s">
        <v>1089</v>
      </c>
      <c r="S31" s="3230">
        <v>0</v>
      </c>
      <c r="T31" s="3231" t="s">
        <v>1089</v>
      </c>
      <c r="U31" s="3230">
        <v>0</v>
      </c>
      <c r="V31" s="3231" t="s">
        <v>1089</v>
      </c>
      <c r="W31" s="3230">
        <v>0</v>
      </c>
      <c r="X31" s="3231" t="s">
        <v>1089</v>
      </c>
      <c r="Y31" s="3230">
        <v>0</v>
      </c>
      <c r="Z31" s="3231" t="s">
        <v>1089</v>
      </c>
      <c r="AA31" s="3230">
        <v>5</v>
      </c>
    </row>
    <row r="32" spans="1:27" x14ac:dyDescent="0.25">
      <c r="A32" s="2339" t="s">
        <v>1096</v>
      </c>
      <c r="B32" s="3223">
        <v>155</v>
      </c>
      <c r="C32" s="3224">
        <v>0.77083855445842309</v>
      </c>
      <c r="D32" s="3223">
        <v>10</v>
      </c>
      <c r="E32" s="3224">
        <v>5.6237782567289868E-2</v>
      </c>
      <c r="F32" s="3223">
        <v>15</v>
      </c>
      <c r="G32" s="3224">
        <v>7.0171921206957047E-2</v>
      </c>
      <c r="H32" s="3223">
        <v>5</v>
      </c>
      <c r="I32" s="3224">
        <v>3.0073680517267307E-2</v>
      </c>
      <c r="J32" s="3223">
        <v>10</v>
      </c>
      <c r="K32" s="3224">
        <v>4.7616660819006569E-2</v>
      </c>
      <c r="L32" s="3223">
        <v>5</v>
      </c>
      <c r="M32" s="3224">
        <v>2.5061400431056088E-2</v>
      </c>
      <c r="N32" s="3223">
        <v>200</v>
      </c>
      <c r="O32" s="3226">
        <v>150</v>
      </c>
      <c r="P32" s="3227">
        <v>0.81823082313621909</v>
      </c>
      <c r="Q32" s="3226">
        <v>10</v>
      </c>
      <c r="R32" s="3227">
        <v>6.0481914721578357E-2</v>
      </c>
      <c r="S32" s="3226">
        <v>5</v>
      </c>
      <c r="T32" s="3227">
        <v>2.6952724920489463E-2</v>
      </c>
      <c r="U32" s="3226">
        <v>5</v>
      </c>
      <c r="V32" s="3227">
        <v>2.6952724920489463E-2</v>
      </c>
      <c r="W32" s="3226">
        <v>10</v>
      </c>
      <c r="X32" s="3227">
        <v>4.5819632364832087E-2</v>
      </c>
      <c r="Y32" s="3226">
        <v>5</v>
      </c>
      <c r="Z32" s="3227">
        <v>2.1562179936391569E-2</v>
      </c>
      <c r="AA32" s="3226">
        <v>185</v>
      </c>
    </row>
    <row r="33" spans="1:27" x14ac:dyDescent="0.25">
      <c r="A33" s="1057" t="s">
        <v>1097</v>
      </c>
      <c r="B33" s="3228">
        <v>555</v>
      </c>
      <c r="C33" s="3229">
        <v>0.77059133375842093</v>
      </c>
      <c r="D33" s="3228">
        <v>30</v>
      </c>
      <c r="E33" s="3229">
        <v>4.2277730032436033E-2</v>
      </c>
      <c r="F33" s="3228">
        <v>80</v>
      </c>
      <c r="G33" s="3229">
        <v>0.11111419145574007</v>
      </c>
      <c r="H33" s="3228">
        <v>15</v>
      </c>
      <c r="I33" s="3229">
        <v>2.0792326245460343E-2</v>
      </c>
      <c r="J33" s="3228">
        <v>25</v>
      </c>
      <c r="K33" s="3229">
        <v>3.1659782096420952E-2</v>
      </c>
      <c r="L33" s="3228">
        <v>15</v>
      </c>
      <c r="M33" s="3229">
        <v>2.3564636411521723E-2</v>
      </c>
      <c r="N33" s="3228">
        <v>720</v>
      </c>
      <c r="O33" s="3230">
        <v>480</v>
      </c>
      <c r="P33" s="3231">
        <v>0.84668620458317156</v>
      </c>
      <c r="Q33" s="3230">
        <v>25</v>
      </c>
      <c r="R33" s="3231">
        <v>3.9723173616750825E-2</v>
      </c>
      <c r="S33" s="3230">
        <v>20</v>
      </c>
      <c r="T33" s="3231">
        <v>3.0895801701917306E-2</v>
      </c>
      <c r="U33" s="3230">
        <v>15</v>
      </c>
      <c r="V33" s="3231">
        <v>2.4716641361533846E-2</v>
      </c>
      <c r="W33" s="3230">
        <v>15</v>
      </c>
      <c r="X33" s="3231">
        <v>2.9730588609159284E-2</v>
      </c>
      <c r="Y33" s="3230">
        <v>15</v>
      </c>
      <c r="Z33" s="3231">
        <v>2.8247590127467252E-2</v>
      </c>
      <c r="AA33" s="3230">
        <v>565</v>
      </c>
    </row>
    <row r="34" spans="1:27" x14ac:dyDescent="0.25">
      <c r="A34" s="2339" t="s">
        <v>1098</v>
      </c>
      <c r="B34" s="3223">
        <v>980</v>
      </c>
      <c r="C34" s="3224">
        <v>0.76993869852247709</v>
      </c>
      <c r="D34" s="3223">
        <v>50</v>
      </c>
      <c r="E34" s="3224">
        <v>4.0301791889342971E-2</v>
      </c>
      <c r="F34" s="3223">
        <v>115</v>
      </c>
      <c r="G34" s="3224">
        <v>9.2109399559886826E-2</v>
      </c>
      <c r="H34" s="3223">
        <v>30</v>
      </c>
      <c r="I34" s="3224">
        <v>2.3184533165671171E-2</v>
      </c>
      <c r="J34" s="3223">
        <v>60</v>
      </c>
      <c r="K34" s="3224">
        <v>4.7823011631562398E-2</v>
      </c>
      <c r="L34" s="3223">
        <v>35</v>
      </c>
      <c r="M34" s="3224">
        <v>2.6642565231059411E-2</v>
      </c>
      <c r="N34" s="3238">
        <v>1270</v>
      </c>
      <c r="O34" s="3226">
        <v>950</v>
      </c>
      <c r="P34" s="3227">
        <v>0.83384959256586699</v>
      </c>
      <c r="Q34" s="3226">
        <v>45</v>
      </c>
      <c r="R34" s="3227">
        <v>3.8525845227828717E-2</v>
      </c>
      <c r="S34" s="3226">
        <v>30</v>
      </c>
      <c r="T34" s="3227">
        <v>2.6936412115665533E-2</v>
      </c>
      <c r="U34" s="3226">
        <v>30</v>
      </c>
      <c r="V34" s="3227">
        <v>2.4199651525018039E-2</v>
      </c>
      <c r="W34" s="3226">
        <v>60</v>
      </c>
      <c r="X34" s="3227">
        <v>5.2227247927629838E-2</v>
      </c>
      <c r="Y34" s="3226">
        <v>30</v>
      </c>
      <c r="Z34" s="3227">
        <v>2.4261250637990811E-2</v>
      </c>
      <c r="AA34" s="3239">
        <v>1135</v>
      </c>
    </row>
    <row r="35" spans="1:27" x14ac:dyDescent="0.25">
      <c r="A35" s="1057" t="s">
        <v>1099</v>
      </c>
      <c r="B35" s="3228">
        <v>395</v>
      </c>
      <c r="C35" s="3229">
        <v>0.66673938468410909</v>
      </c>
      <c r="D35" s="3228">
        <v>55</v>
      </c>
      <c r="E35" s="3229">
        <v>9.0333948497509739E-2</v>
      </c>
      <c r="F35" s="3228">
        <v>85</v>
      </c>
      <c r="G35" s="3229">
        <v>0.14628293313260124</v>
      </c>
      <c r="H35" s="3228">
        <v>20</v>
      </c>
      <c r="I35" s="3229">
        <v>2.9367343464730085E-2</v>
      </c>
      <c r="J35" s="3228">
        <v>25</v>
      </c>
      <c r="K35" s="3229">
        <v>4.0694747372554546E-2</v>
      </c>
      <c r="L35" s="3228">
        <v>15</v>
      </c>
      <c r="M35" s="3229">
        <v>2.6581641170361402E-2</v>
      </c>
      <c r="N35" s="3228">
        <v>595</v>
      </c>
      <c r="O35" s="3230">
        <v>345</v>
      </c>
      <c r="P35" s="3231">
        <v>0.77564491142991854</v>
      </c>
      <c r="Q35" s="3230">
        <v>35</v>
      </c>
      <c r="R35" s="3231">
        <v>8.2687860622796969E-2</v>
      </c>
      <c r="S35" s="3230">
        <v>20</v>
      </c>
      <c r="T35" s="3231">
        <v>4.380233941761523E-2</v>
      </c>
      <c r="U35" s="3230">
        <v>15</v>
      </c>
      <c r="V35" s="3231">
        <v>3.7044520778608474E-2</v>
      </c>
      <c r="W35" s="3230">
        <v>20</v>
      </c>
      <c r="X35" s="3231">
        <v>4.3218607575043214E-2</v>
      </c>
      <c r="Y35" s="3230">
        <v>10</v>
      </c>
      <c r="Z35" s="3231">
        <v>1.7601760176017601E-2</v>
      </c>
      <c r="AA35" s="3230">
        <v>445</v>
      </c>
    </row>
    <row r="36" spans="1:27" x14ac:dyDescent="0.25">
      <c r="A36" s="2339" t="s">
        <v>1100</v>
      </c>
      <c r="B36" s="3223">
        <v>25</v>
      </c>
      <c r="C36" s="3224">
        <v>0.75</v>
      </c>
      <c r="D36" s="3223">
        <v>0</v>
      </c>
      <c r="E36" s="3224">
        <v>2.8835063437139562E-2</v>
      </c>
      <c r="F36" s="3223">
        <v>5</v>
      </c>
      <c r="G36" s="3224">
        <v>0.16349480968858132</v>
      </c>
      <c r="H36" s="3223">
        <v>0</v>
      </c>
      <c r="I36" s="3224">
        <v>0</v>
      </c>
      <c r="J36" s="3223">
        <v>0</v>
      </c>
      <c r="K36" s="3224">
        <v>2.8835063437139562E-2</v>
      </c>
      <c r="L36" s="3223">
        <v>0</v>
      </c>
      <c r="M36" s="3224">
        <v>2.8835063437139562E-2</v>
      </c>
      <c r="N36" s="3223">
        <v>35</v>
      </c>
      <c r="O36" s="3226">
        <v>25</v>
      </c>
      <c r="P36" s="3227">
        <v>0.83147960903269291</v>
      </c>
      <c r="Q36" s="3226">
        <v>0</v>
      </c>
      <c r="R36" s="3227">
        <v>3.3704078193461405E-2</v>
      </c>
      <c r="S36" s="3226">
        <v>5</v>
      </c>
      <c r="T36" s="3227">
        <v>0.10111223458038422</v>
      </c>
      <c r="U36" s="3226">
        <v>0</v>
      </c>
      <c r="V36" s="3227">
        <v>0</v>
      </c>
      <c r="W36" s="3226">
        <v>0</v>
      </c>
      <c r="X36" s="3227">
        <v>3.3704078193461405E-2</v>
      </c>
      <c r="Y36" s="3226">
        <v>0</v>
      </c>
      <c r="Z36" s="3227">
        <v>0</v>
      </c>
      <c r="AA36" s="3226">
        <v>30</v>
      </c>
    </row>
    <row r="37" spans="1:27" x14ac:dyDescent="0.25">
      <c r="A37" s="1233" t="s">
        <v>1407</v>
      </c>
      <c r="B37" s="3240">
        <v>3965</v>
      </c>
      <c r="C37" s="3241">
        <v>0.74717830392256168</v>
      </c>
      <c r="D37" s="3242">
        <v>310</v>
      </c>
      <c r="E37" s="3241">
        <v>5.8477329430109262E-2</v>
      </c>
      <c r="F37" s="3242">
        <v>520</v>
      </c>
      <c r="G37" s="3241">
        <v>9.7652431847515889E-2</v>
      </c>
      <c r="H37" s="3242">
        <v>130</v>
      </c>
      <c r="I37" s="3241">
        <v>2.4012429959223609E-2</v>
      </c>
      <c r="J37" s="3242">
        <v>220</v>
      </c>
      <c r="K37" s="3241">
        <v>4.1636611885373764E-2</v>
      </c>
      <c r="L37" s="3242">
        <v>165</v>
      </c>
      <c r="M37" s="3241">
        <v>3.1042892785716297E-2</v>
      </c>
      <c r="N37" s="3240">
        <v>5310</v>
      </c>
      <c r="O37" s="3243">
        <v>3740</v>
      </c>
      <c r="P37" s="3244">
        <v>0.8191175568236605</v>
      </c>
      <c r="Q37" s="3245">
        <v>260</v>
      </c>
      <c r="R37" s="3244">
        <v>5.6648346350400156E-2</v>
      </c>
      <c r="S37" s="3245">
        <v>125</v>
      </c>
      <c r="T37" s="3244">
        <v>2.6844961036456554E-2</v>
      </c>
      <c r="U37" s="3245">
        <v>115</v>
      </c>
      <c r="V37" s="3244">
        <v>2.4872678184798522E-2</v>
      </c>
      <c r="W37" s="3245">
        <v>195</v>
      </c>
      <c r="X37" s="3244">
        <v>4.3188611600529447E-2</v>
      </c>
      <c r="Y37" s="3245">
        <v>135</v>
      </c>
      <c r="Z37" s="3244">
        <v>2.9327846004154948E-2</v>
      </c>
      <c r="AA37" s="3243">
        <v>4565</v>
      </c>
    </row>
    <row r="38" spans="1:27" x14ac:dyDescent="0.25">
      <c r="A38" s="2354" t="s">
        <v>1102</v>
      </c>
      <c r="B38" s="3246"/>
      <c r="C38" s="3247"/>
      <c r="D38" s="3248"/>
      <c r="E38" s="3247"/>
      <c r="F38" s="3248"/>
      <c r="G38" s="3247"/>
      <c r="H38" s="3248"/>
      <c r="I38" s="3247"/>
      <c r="J38" s="3248"/>
      <c r="K38" s="3247"/>
      <c r="L38" s="3248"/>
      <c r="M38" s="3247"/>
      <c r="N38" s="3246"/>
      <c r="O38" s="3249"/>
      <c r="P38" s="3250"/>
      <c r="Q38" s="3251"/>
      <c r="R38" s="3250"/>
      <c r="S38" s="3251"/>
      <c r="T38" s="3250"/>
      <c r="U38" s="3251"/>
      <c r="V38" s="3250"/>
      <c r="W38" s="3251"/>
      <c r="X38" s="3250"/>
      <c r="Y38" s="3251"/>
      <c r="Z38" s="3250"/>
      <c r="AA38" s="3249"/>
    </row>
    <row r="39" spans="1:27" x14ac:dyDescent="0.25">
      <c r="A39" s="1057" t="s">
        <v>1103</v>
      </c>
      <c r="B39" s="3228">
        <v>115</v>
      </c>
      <c r="C39" s="3229">
        <v>0.66055151724933658</v>
      </c>
      <c r="D39" s="3228">
        <v>25</v>
      </c>
      <c r="E39" s="3229">
        <v>0.13845621322256835</v>
      </c>
      <c r="F39" s="3228">
        <v>10</v>
      </c>
      <c r="G39" s="3229">
        <v>6.0574593284873655E-2</v>
      </c>
      <c r="H39" s="3228">
        <v>10</v>
      </c>
      <c r="I39" s="3229">
        <v>4.6152071074189456E-2</v>
      </c>
      <c r="J39" s="3228">
        <v>10</v>
      </c>
      <c r="K39" s="3229">
        <v>5.1921079958463137E-2</v>
      </c>
      <c r="L39" s="3228">
        <v>5</v>
      </c>
      <c r="M39" s="3229">
        <v>4.234452521056882E-2</v>
      </c>
      <c r="N39" s="3228">
        <v>175</v>
      </c>
      <c r="O39" s="3230">
        <v>105</v>
      </c>
      <c r="P39" s="3231">
        <v>0.69380203515263639</v>
      </c>
      <c r="Q39" s="3230">
        <v>20</v>
      </c>
      <c r="R39" s="3231">
        <v>0.1453680454605524</v>
      </c>
      <c r="S39" s="3230">
        <v>0</v>
      </c>
      <c r="T39" s="3231">
        <v>6.6076384300251092E-3</v>
      </c>
      <c r="U39" s="3230">
        <v>5</v>
      </c>
      <c r="V39" s="3231">
        <v>4.6253469010175761E-2</v>
      </c>
      <c r="W39" s="3230">
        <v>10</v>
      </c>
      <c r="X39" s="3231">
        <v>5.9468745870225978E-2</v>
      </c>
      <c r="Y39" s="3230">
        <v>5</v>
      </c>
      <c r="Z39" s="3231">
        <v>4.8500066076384296E-2</v>
      </c>
      <c r="AA39" s="3230">
        <v>150</v>
      </c>
    </row>
    <row r="40" spans="1:27" x14ac:dyDescent="0.25">
      <c r="A40" s="2339" t="s">
        <v>1105</v>
      </c>
      <c r="B40" s="3223">
        <v>105</v>
      </c>
      <c r="C40" s="3224">
        <v>0.50560350994324954</v>
      </c>
      <c r="D40" s="3223">
        <v>60</v>
      </c>
      <c r="E40" s="3224">
        <v>0.2941485049358577</v>
      </c>
      <c r="F40" s="3223">
        <v>10</v>
      </c>
      <c r="G40" s="3224">
        <v>5.2458390958080976E-2</v>
      </c>
      <c r="H40" s="3223">
        <v>15</v>
      </c>
      <c r="I40" s="3224">
        <v>6.0374839048118654E-2</v>
      </c>
      <c r="J40" s="3223">
        <v>10</v>
      </c>
      <c r="K40" s="3224">
        <v>5.2458390958080976E-2</v>
      </c>
      <c r="L40" s="3223">
        <v>5</v>
      </c>
      <c r="M40" s="3224">
        <v>3.4956364156612144E-2</v>
      </c>
      <c r="N40" s="3223">
        <v>210</v>
      </c>
      <c r="O40" s="3226">
        <v>0</v>
      </c>
      <c r="P40" s="3227">
        <v>0.51707192545791048</v>
      </c>
      <c r="Q40" s="3226">
        <v>0</v>
      </c>
      <c r="R40" s="3227">
        <v>0.32982321781862278</v>
      </c>
      <c r="S40" s="3226">
        <v>0</v>
      </c>
      <c r="T40" s="3227">
        <v>6.3820282085646817E-3</v>
      </c>
      <c r="U40" s="3226">
        <v>0</v>
      </c>
      <c r="V40" s="3227">
        <v>4.2504307869040782E-2</v>
      </c>
      <c r="W40" s="3226">
        <v>0</v>
      </c>
      <c r="X40" s="3227">
        <v>6.3820282085646815E-2</v>
      </c>
      <c r="Y40" s="3226">
        <v>0</v>
      </c>
      <c r="Z40" s="3227">
        <v>4.039823856021444E-2</v>
      </c>
      <c r="AA40" s="3226">
        <v>0</v>
      </c>
    </row>
    <row r="41" spans="1:27" x14ac:dyDescent="0.25">
      <c r="A41" s="1057" t="s">
        <v>154</v>
      </c>
      <c r="B41" s="3228">
        <v>30</v>
      </c>
      <c r="C41" s="3229">
        <v>0.50819672131147542</v>
      </c>
      <c r="D41" s="3228">
        <v>15</v>
      </c>
      <c r="E41" s="3229">
        <v>0.22131147540983606</v>
      </c>
      <c r="F41" s="3228">
        <v>5</v>
      </c>
      <c r="G41" s="3229">
        <v>7.3770491803278687E-2</v>
      </c>
      <c r="H41" s="3228">
        <v>0</v>
      </c>
      <c r="I41" s="3229">
        <v>3.2786885245901641E-2</v>
      </c>
      <c r="J41" s="3228">
        <v>5</v>
      </c>
      <c r="K41" s="3229">
        <v>9.8360655737704916E-2</v>
      </c>
      <c r="L41" s="3228">
        <v>5</v>
      </c>
      <c r="M41" s="3229">
        <v>6.5573770491803282E-2</v>
      </c>
      <c r="N41" s="3228">
        <v>60</v>
      </c>
      <c r="O41" s="3230">
        <v>30</v>
      </c>
      <c r="P41" s="3231">
        <v>0.5446428571428571</v>
      </c>
      <c r="Q41" s="3230">
        <v>15</v>
      </c>
      <c r="R41" s="3231">
        <v>0.24107142857142858</v>
      </c>
      <c r="S41" s="3230">
        <v>0</v>
      </c>
      <c r="T41" s="3231">
        <v>1.7857142857142856E-2</v>
      </c>
      <c r="U41" s="3230">
        <v>0</v>
      </c>
      <c r="V41" s="3231">
        <v>1.7857142857142856E-2</v>
      </c>
      <c r="W41" s="3230">
        <v>5</v>
      </c>
      <c r="X41" s="3231">
        <v>0.10714285714285714</v>
      </c>
      <c r="Y41" s="3230">
        <v>5</v>
      </c>
      <c r="Z41" s="3231">
        <v>7.1428571428571425E-2</v>
      </c>
      <c r="AA41" s="3230">
        <v>55</v>
      </c>
    </row>
    <row r="42" spans="1:27" x14ac:dyDescent="0.25">
      <c r="A42" s="2339" t="s">
        <v>1106</v>
      </c>
      <c r="B42" s="3223">
        <v>260</v>
      </c>
      <c r="C42" s="3224">
        <v>0.50775208859529819</v>
      </c>
      <c r="D42" s="3223">
        <v>105</v>
      </c>
      <c r="E42" s="3224">
        <v>0.2081989508451525</v>
      </c>
      <c r="F42" s="3223">
        <v>70</v>
      </c>
      <c r="G42" s="3224">
        <v>0.1318437925004857</v>
      </c>
      <c r="H42" s="3223">
        <v>20</v>
      </c>
      <c r="I42" s="3224">
        <v>3.5632407227511168E-2</v>
      </c>
      <c r="J42" s="3223">
        <v>20</v>
      </c>
      <c r="K42" s="3224">
        <v>3.5943267923061975E-2</v>
      </c>
      <c r="L42" s="3223">
        <v>40</v>
      </c>
      <c r="M42" s="3224">
        <v>8.0629492908490377E-2</v>
      </c>
      <c r="N42" s="3223">
        <v>515</v>
      </c>
      <c r="O42" s="3226">
        <v>200</v>
      </c>
      <c r="P42" s="3227">
        <v>0.59404705323193918</v>
      </c>
      <c r="Q42" s="3226">
        <v>85</v>
      </c>
      <c r="R42" s="3227">
        <v>0.24750475285171103</v>
      </c>
      <c r="S42" s="3226">
        <v>5</v>
      </c>
      <c r="T42" s="3227">
        <v>1.4852661596958175E-2</v>
      </c>
      <c r="U42" s="3226">
        <v>10</v>
      </c>
      <c r="V42" s="3227">
        <v>2.774477186311787E-2</v>
      </c>
      <c r="W42" s="3226">
        <v>15</v>
      </c>
      <c r="X42" s="3227">
        <v>4.1587452471482891E-2</v>
      </c>
      <c r="Y42" s="3226">
        <v>25</v>
      </c>
      <c r="Z42" s="3227">
        <v>7.4263307984790874E-2</v>
      </c>
      <c r="AA42" s="3226">
        <v>335</v>
      </c>
    </row>
    <row r="43" spans="1:27" x14ac:dyDescent="0.25">
      <c r="A43" s="1057" t="s">
        <v>1107</v>
      </c>
      <c r="B43" s="3228">
        <v>225</v>
      </c>
      <c r="C43" s="3229">
        <v>0.484593168443682</v>
      </c>
      <c r="D43" s="3228">
        <v>110</v>
      </c>
      <c r="E43" s="3229">
        <v>0.2417971379557447</v>
      </c>
      <c r="F43" s="3228">
        <v>60</v>
      </c>
      <c r="G43" s="3229">
        <v>0.12955201841436667</v>
      </c>
      <c r="H43" s="3228">
        <v>20</v>
      </c>
      <c r="I43" s="3229">
        <v>4.3430110095329093E-2</v>
      </c>
      <c r="J43" s="3228">
        <v>20</v>
      </c>
      <c r="K43" s="3229">
        <v>4.3082669214566459E-2</v>
      </c>
      <c r="L43" s="3228">
        <v>25</v>
      </c>
      <c r="M43" s="3229">
        <v>5.754489587631105E-2</v>
      </c>
      <c r="N43" s="3228">
        <v>460</v>
      </c>
      <c r="O43" s="3230">
        <v>160</v>
      </c>
      <c r="P43" s="3231">
        <v>0.52811016779196474</v>
      </c>
      <c r="Q43" s="3230">
        <v>90</v>
      </c>
      <c r="R43" s="3231">
        <v>0.29975265726318606</v>
      </c>
      <c r="S43" s="3230">
        <v>5</v>
      </c>
      <c r="T43" s="3231">
        <v>2.0054816498429037E-2</v>
      </c>
      <c r="U43" s="3230">
        <v>15</v>
      </c>
      <c r="V43" s="3231">
        <v>4.6794571829667758E-2</v>
      </c>
      <c r="W43" s="3230">
        <v>10</v>
      </c>
      <c r="X43" s="3231">
        <v>3.843839828865566E-2</v>
      </c>
      <c r="Y43" s="3230">
        <v>20</v>
      </c>
      <c r="Z43" s="3231">
        <v>6.6849388328096795E-2</v>
      </c>
      <c r="AA43" s="3230">
        <v>300</v>
      </c>
    </row>
    <row r="44" spans="1:27" x14ac:dyDescent="0.25">
      <c r="A44" s="2339" t="s">
        <v>1108</v>
      </c>
      <c r="B44" s="3223">
        <v>60</v>
      </c>
      <c r="C44" s="3224">
        <v>0.72337821297429616</v>
      </c>
      <c r="D44" s="3223">
        <v>5</v>
      </c>
      <c r="E44" s="3224">
        <v>8.6903304773561799E-2</v>
      </c>
      <c r="F44" s="3223">
        <v>5</v>
      </c>
      <c r="G44" s="3224">
        <v>4.8959608323133411E-2</v>
      </c>
      <c r="H44" s="3223">
        <v>5</v>
      </c>
      <c r="I44" s="3224">
        <v>3.6719706242350061E-2</v>
      </c>
      <c r="J44" s="3223">
        <v>5</v>
      </c>
      <c r="K44" s="3224">
        <v>7.9559363525091797E-2</v>
      </c>
      <c r="L44" s="3223">
        <v>0</v>
      </c>
      <c r="M44" s="3224">
        <v>2.4479804161566705E-2</v>
      </c>
      <c r="N44" s="3223">
        <v>80</v>
      </c>
      <c r="O44" s="3226">
        <v>55</v>
      </c>
      <c r="P44" s="3227">
        <v>0.73761713520749661</v>
      </c>
      <c r="Q44" s="3226">
        <v>5</v>
      </c>
      <c r="R44" s="3227">
        <v>8.1659973226238275E-2</v>
      </c>
      <c r="S44" s="3226">
        <v>0</v>
      </c>
      <c r="T44" s="3227">
        <v>2.677376171352075E-2</v>
      </c>
      <c r="U44" s="3226">
        <v>5</v>
      </c>
      <c r="V44" s="3227">
        <v>4.0160642570281124E-2</v>
      </c>
      <c r="W44" s="3226">
        <v>5</v>
      </c>
      <c r="X44" s="3227">
        <v>8.7014725568942436E-2</v>
      </c>
      <c r="Y44" s="3226">
        <v>0</v>
      </c>
      <c r="Z44" s="3227">
        <v>2.677376171352075E-2</v>
      </c>
      <c r="AA44" s="3226">
        <v>75</v>
      </c>
    </row>
    <row r="45" spans="1:27" x14ac:dyDescent="0.25">
      <c r="A45" s="1057" t="s">
        <v>1109</v>
      </c>
      <c r="B45" s="3228">
        <v>20</v>
      </c>
      <c r="C45" s="3229">
        <v>0.516887665749312</v>
      </c>
      <c r="D45" s="3228">
        <v>10</v>
      </c>
      <c r="E45" s="3229">
        <v>0.25819364523392546</v>
      </c>
      <c r="F45" s="3228">
        <v>0</v>
      </c>
      <c r="G45" s="3229">
        <v>5.8043535151363526E-2</v>
      </c>
      <c r="H45" s="3228">
        <v>0</v>
      </c>
      <c r="I45" s="3229">
        <v>5.0037528146109581E-2</v>
      </c>
      <c r="J45" s="3228">
        <v>5</v>
      </c>
      <c r="K45" s="3229">
        <v>9.1818864148111079E-2</v>
      </c>
      <c r="L45" s="3228">
        <v>0</v>
      </c>
      <c r="M45" s="3229">
        <v>2.501876407305479E-2</v>
      </c>
      <c r="N45" s="3228">
        <v>40</v>
      </c>
      <c r="O45" s="3230">
        <v>0</v>
      </c>
      <c r="P45" s="3231">
        <v>0.55770340450086553</v>
      </c>
      <c r="Q45" s="3230">
        <v>0</v>
      </c>
      <c r="R45" s="3231">
        <v>0.28822850548182344</v>
      </c>
      <c r="S45" s="3230">
        <v>0</v>
      </c>
      <c r="T45" s="3231">
        <v>0</v>
      </c>
      <c r="U45" s="3230">
        <v>0</v>
      </c>
      <c r="V45" s="3231">
        <v>2.8851702250432779E-2</v>
      </c>
      <c r="W45" s="3230">
        <v>0</v>
      </c>
      <c r="X45" s="3231">
        <v>9.6364685516445475E-2</v>
      </c>
      <c r="Y45" s="3230">
        <v>0</v>
      </c>
      <c r="Z45" s="3231">
        <v>2.8851702250432779E-2</v>
      </c>
      <c r="AA45" s="3230">
        <v>0</v>
      </c>
    </row>
    <row r="46" spans="1:27" x14ac:dyDescent="0.25">
      <c r="A46" s="2339" t="s">
        <v>1110</v>
      </c>
      <c r="B46" s="3223">
        <v>305</v>
      </c>
      <c r="C46" s="3224">
        <v>0.63872711274982197</v>
      </c>
      <c r="D46" s="3223">
        <v>75</v>
      </c>
      <c r="E46" s="3224">
        <v>0.16003268110780577</v>
      </c>
      <c r="F46" s="3223">
        <v>40</v>
      </c>
      <c r="G46" s="3224">
        <v>8.3064482339632123E-2</v>
      </c>
      <c r="H46" s="3223">
        <v>15</v>
      </c>
      <c r="I46" s="3224">
        <v>3.4566556333012109E-2</v>
      </c>
      <c r="J46" s="3223">
        <v>10</v>
      </c>
      <c r="K46" s="3224">
        <v>2.5998240248041229E-2</v>
      </c>
      <c r="L46" s="3223">
        <v>30</v>
      </c>
      <c r="M46" s="3224">
        <v>5.7610927221686849E-2</v>
      </c>
      <c r="N46" s="3223">
        <v>475</v>
      </c>
      <c r="O46" s="3226">
        <v>280</v>
      </c>
      <c r="P46" s="3227">
        <v>0.69963799775308955</v>
      </c>
      <c r="Q46" s="3226">
        <v>70</v>
      </c>
      <c r="R46" s="3227">
        <v>0.17034078142553988</v>
      </c>
      <c r="S46" s="3226">
        <v>10</v>
      </c>
      <c r="T46" s="3227">
        <v>2.6213955810760203E-2</v>
      </c>
      <c r="U46" s="3226">
        <v>10</v>
      </c>
      <c r="V46" s="3227">
        <v>2.8710523030832606E-2</v>
      </c>
      <c r="W46" s="3226">
        <v>10</v>
      </c>
      <c r="X46" s="3227">
        <v>2.3917113968293595E-2</v>
      </c>
      <c r="Y46" s="3226">
        <v>20</v>
      </c>
      <c r="Z46" s="3227">
        <v>5.1179628011484207E-2</v>
      </c>
      <c r="AA46" s="3226">
        <v>400</v>
      </c>
    </row>
    <row r="47" spans="1:27" x14ac:dyDescent="0.25">
      <c r="A47" s="1233" t="s">
        <v>1408</v>
      </c>
      <c r="B47" s="3240">
        <v>1120</v>
      </c>
      <c r="C47" s="3241">
        <v>0.55526817787687344</v>
      </c>
      <c r="D47" s="3242">
        <v>410</v>
      </c>
      <c r="E47" s="3241">
        <v>0.20388950823733432</v>
      </c>
      <c r="F47" s="3242">
        <v>200</v>
      </c>
      <c r="G47" s="3241">
        <v>9.8843057153474537E-2</v>
      </c>
      <c r="H47" s="3242">
        <v>85</v>
      </c>
      <c r="I47" s="3241">
        <v>4.0876997398736528E-2</v>
      </c>
      <c r="J47" s="3242">
        <v>85</v>
      </c>
      <c r="K47" s="3241">
        <v>4.3067013501796113E-2</v>
      </c>
      <c r="L47" s="3242">
        <v>115</v>
      </c>
      <c r="M47" s="3241">
        <v>5.8055245881332838E-2</v>
      </c>
      <c r="N47" s="3240">
        <v>2020</v>
      </c>
      <c r="O47" s="3245">
        <v>930</v>
      </c>
      <c r="P47" s="3244">
        <v>0.61544218948707086</v>
      </c>
      <c r="Q47" s="3245">
        <v>345</v>
      </c>
      <c r="R47" s="3244">
        <v>0.2281819626960577</v>
      </c>
      <c r="S47" s="3245">
        <v>25</v>
      </c>
      <c r="T47" s="3244">
        <v>1.7552458668927511E-2</v>
      </c>
      <c r="U47" s="3245">
        <v>55</v>
      </c>
      <c r="V47" s="3244">
        <v>3.5436095803306485E-2</v>
      </c>
      <c r="W47" s="3245">
        <v>70</v>
      </c>
      <c r="X47" s="3244">
        <v>4.6311996608732517E-2</v>
      </c>
      <c r="Y47" s="3245">
        <v>85</v>
      </c>
      <c r="Z47" s="3244">
        <v>5.7075296735905043E-2</v>
      </c>
      <c r="AA47" s="3243">
        <v>1510</v>
      </c>
    </row>
    <row r="48" spans="1:27" x14ac:dyDescent="0.25">
      <c r="A48" s="2354" t="s">
        <v>1405</v>
      </c>
      <c r="B48" s="3246">
        <v>5090</v>
      </c>
      <c r="C48" s="3247">
        <v>0.69432314410480345</v>
      </c>
      <c r="D48" s="3248">
        <v>720</v>
      </c>
      <c r="E48" s="3247">
        <v>9.8526200873362446E-2</v>
      </c>
      <c r="F48" s="3248">
        <v>720</v>
      </c>
      <c r="G48" s="3247">
        <v>9.7980349481441048E-2</v>
      </c>
      <c r="H48" s="3248">
        <v>210</v>
      </c>
      <c r="I48" s="3247">
        <v>2.8657205240174673E-2</v>
      </c>
      <c r="J48" s="3248">
        <v>310</v>
      </c>
      <c r="K48" s="3247">
        <v>4.203056768558952E-2</v>
      </c>
      <c r="L48" s="3248">
        <v>280</v>
      </c>
      <c r="M48" s="3247">
        <v>3.8482532751091703E-2</v>
      </c>
      <c r="N48" s="3246">
        <v>7330</v>
      </c>
      <c r="O48" s="3249">
        <v>4665</v>
      </c>
      <c r="P48" s="3250">
        <v>0.76848345134200557</v>
      </c>
      <c r="Q48" s="3251">
        <v>605</v>
      </c>
      <c r="R48" s="3250">
        <v>9.9291947966408695E-2</v>
      </c>
      <c r="S48" s="3251">
        <v>150</v>
      </c>
      <c r="T48" s="3250">
        <v>2.4534826280256876E-2</v>
      </c>
      <c r="U48" s="3251">
        <v>165</v>
      </c>
      <c r="V48" s="3250">
        <v>2.7498765025522807E-2</v>
      </c>
      <c r="W48" s="3251">
        <v>265</v>
      </c>
      <c r="X48" s="3250">
        <v>4.3965091388111312E-2</v>
      </c>
      <c r="Y48" s="3251">
        <v>220</v>
      </c>
      <c r="Z48" s="3250">
        <v>3.6225917997694715E-2</v>
      </c>
      <c r="AA48" s="3249">
        <v>6075</v>
      </c>
    </row>
    <row r="50" spans="1:2" x14ac:dyDescent="0.25">
      <c r="A50" s="98" t="s">
        <v>2349</v>
      </c>
    </row>
    <row r="51" spans="1:2" x14ac:dyDescent="0.25">
      <c r="A51" s="1064" t="s">
        <v>1000</v>
      </c>
    </row>
    <row r="52" spans="1:2" x14ac:dyDescent="0.25">
      <c r="A52" s="1064" t="s">
        <v>1001</v>
      </c>
    </row>
    <row r="53" spans="1:2" s="23" customFormat="1" x14ac:dyDescent="0.25">
      <c r="A53"/>
      <c r="B53" s="199"/>
    </row>
    <row r="54" spans="1:2" x14ac:dyDescent="0.25">
      <c r="A54" s="1065" t="s">
        <v>135</v>
      </c>
    </row>
  </sheetData>
  <mergeCells count="16">
    <mergeCell ref="Y4:Z4"/>
    <mergeCell ref="B3:M3"/>
    <mergeCell ref="N3:N4"/>
    <mergeCell ref="O3:Z3"/>
    <mergeCell ref="AA3:AA4"/>
    <mergeCell ref="B4:C4"/>
    <mergeCell ref="D4:E4"/>
    <mergeCell ref="F4:G4"/>
    <mergeCell ref="H4:I4"/>
    <mergeCell ref="J4:K4"/>
    <mergeCell ref="L4:M4"/>
    <mergeCell ref="O4:P4"/>
    <mergeCell ref="Q4:R4"/>
    <mergeCell ref="S4:T4"/>
    <mergeCell ref="U4:V4"/>
    <mergeCell ref="W4:X4"/>
  </mergeCells>
  <hyperlinks>
    <hyperlink ref="A53:B53" location="Index!A1" display="Back to index" xr:uid="{8F5A2E89-D047-4F1A-9E32-5C9C921C93A2}"/>
    <hyperlink ref="A52" location="Index!A1" display="Back to index" xr:uid="{8794EB59-89AA-40E0-96F9-B541DCF242AF}"/>
    <hyperlink ref="A54" location="Index!A1" display="Back to index" xr:uid="{FFEAE89E-DBCB-425B-BCD8-7A8227271C62}"/>
  </hyperlinks>
  <pageMargins left="0.75" right="0.75" top="1" bottom="1" header="0.5" footer="0.5"/>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02F7-FB4B-4B4C-9299-90B6D7123400}">
  <dimension ref="A1:AA107"/>
  <sheetViews>
    <sheetView showGridLines="0" zoomScaleNormal="100" workbookViewId="0">
      <selection activeCell="R12" sqref="R12"/>
    </sheetView>
  </sheetViews>
  <sheetFormatPr defaultColWidth="12.5703125" defaultRowHeight="15" x14ac:dyDescent="0.25"/>
  <cols>
    <col min="1" max="1" width="33.5703125" style="145" customWidth="1"/>
    <col min="2" max="16384" width="12.5703125" style="145"/>
  </cols>
  <sheetData>
    <row r="1" spans="1:14" s="30" customFormat="1" x14ac:dyDescent="0.25">
      <c r="A1" s="1721" t="s">
        <v>2355</v>
      </c>
    </row>
    <row r="4" spans="1:14" s="3436" customFormat="1" ht="30" customHeight="1" x14ac:dyDescent="0.25">
      <c r="A4" s="3433"/>
      <c r="B4" s="3799" t="s">
        <v>1388</v>
      </c>
      <c r="C4" s="3800"/>
      <c r="D4" s="3799" t="s">
        <v>1389</v>
      </c>
      <c r="E4" s="3800"/>
      <c r="F4" s="3799" t="s">
        <v>1390</v>
      </c>
      <c r="G4" s="3800"/>
      <c r="H4" s="3799" t="s">
        <v>1391</v>
      </c>
      <c r="I4" s="3800"/>
      <c r="J4" s="3799" t="s">
        <v>1392</v>
      </c>
      <c r="K4" s="3800"/>
      <c r="L4" s="3799" t="s">
        <v>1042</v>
      </c>
      <c r="M4" s="3800"/>
      <c r="N4" s="3032"/>
    </row>
    <row r="5" spans="1:14" x14ac:dyDescent="0.25">
      <c r="A5" s="2466"/>
      <c r="B5" s="2368" t="s">
        <v>151</v>
      </c>
      <c r="C5" s="2368" t="s">
        <v>150</v>
      </c>
      <c r="D5" s="2368" t="s">
        <v>151</v>
      </c>
      <c r="E5" s="2368" t="s">
        <v>150</v>
      </c>
      <c r="F5" s="2368" t="s">
        <v>151</v>
      </c>
      <c r="G5" s="2368" t="s">
        <v>150</v>
      </c>
      <c r="H5" s="2368" t="s">
        <v>151</v>
      </c>
      <c r="I5" s="2368" t="s">
        <v>150</v>
      </c>
      <c r="J5" s="2368" t="s">
        <v>151</v>
      </c>
      <c r="K5" s="2368" t="s">
        <v>150</v>
      </c>
      <c r="L5" s="2368" t="s">
        <v>151</v>
      </c>
      <c r="M5" s="2368" t="s">
        <v>150</v>
      </c>
      <c r="N5" s="2368" t="s">
        <v>151</v>
      </c>
    </row>
    <row r="6" spans="1:14" s="30" customFormat="1" x14ac:dyDescent="0.25">
      <c r="A6" s="2302" t="s">
        <v>1075</v>
      </c>
      <c r="B6" s="2342">
        <v>7165</v>
      </c>
      <c r="C6" s="2314">
        <v>0.63026284997870785</v>
      </c>
      <c r="D6" s="2315">
        <v>755</v>
      </c>
      <c r="E6" s="2314">
        <v>6.6370544758163841E-2</v>
      </c>
      <c r="F6" s="2342">
        <v>1770</v>
      </c>
      <c r="G6" s="2314">
        <v>0.15584493275977665</v>
      </c>
      <c r="H6" s="2315">
        <v>355</v>
      </c>
      <c r="I6" s="2314">
        <v>3.1055851442595317E-2</v>
      </c>
      <c r="J6" s="2315">
        <v>810</v>
      </c>
      <c r="K6" s="2314">
        <v>7.1329663043252375E-2</v>
      </c>
      <c r="L6" s="2315">
        <v>515</v>
      </c>
      <c r="M6" s="2314">
        <v>4.5136158024541913E-2</v>
      </c>
      <c r="N6" s="2342">
        <v>11365</v>
      </c>
    </row>
    <row r="7" spans="1:14" ht="30" x14ac:dyDescent="0.25">
      <c r="A7" s="2467" t="s">
        <v>1076</v>
      </c>
      <c r="B7" s="2349">
        <v>0</v>
      </c>
      <c r="C7" s="2350" t="s">
        <v>1089</v>
      </c>
      <c r="D7" s="2349">
        <v>0</v>
      </c>
      <c r="E7" s="2350" t="s">
        <v>1089</v>
      </c>
      <c r="F7" s="2349">
        <v>0</v>
      </c>
      <c r="G7" s="2350" t="s">
        <v>1089</v>
      </c>
      <c r="H7" s="2349">
        <v>0</v>
      </c>
      <c r="I7" s="2350" t="s">
        <v>1089</v>
      </c>
      <c r="J7" s="2349">
        <v>0</v>
      </c>
      <c r="K7" s="2350" t="s">
        <v>1089</v>
      </c>
      <c r="L7" s="2349">
        <v>0</v>
      </c>
      <c r="M7" s="2350" t="s">
        <v>1089</v>
      </c>
      <c r="N7" s="2349">
        <v>0</v>
      </c>
    </row>
    <row r="8" spans="1:14" x14ac:dyDescent="0.25">
      <c r="A8" s="2468" t="s">
        <v>1077</v>
      </c>
      <c r="B8" s="2347">
        <v>550</v>
      </c>
      <c r="C8" s="2346">
        <v>0.62202872328395342</v>
      </c>
      <c r="D8" s="2347">
        <v>45</v>
      </c>
      <c r="E8" s="2346">
        <v>5.1159108899694682E-2</v>
      </c>
      <c r="F8" s="2347">
        <v>155</v>
      </c>
      <c r="G8" s="2346">
        <v>0.17279203890082553</v>
      </c>
      <c r="H8" s="2347">
        <v>25</v>
      </c>
      <c r="I8" s="2346">
        <v>2.6009272871197558E-2</v>
      </c>
      <c r="J8" s="2347">
        <v>60</v>
      </c>
      <c r="K8" s="2346">
        <v>6.5588601153454718E-2</v>
      </c>
      <c r="L8" s="2347">
        <v>55</v>
      </c>
      <c r="M8" s="2346">
        <v>6.2422254890874142E-2</v>
      </c>
      <c r="N8" s="2347">
        <v>885</v>
      </c>
    </row>
    <row r="9" spans="1:14" x14ac:dyDescent="0.25">
      <c r="A9" s="2467" t="s">
        <v>1078</v>
      </c>
      <c r="B9" s="2352">
        <v>1200</v>
      </c>
      <c r="C9" s="2350">
        <v>0.6827783582428566</v>
      </c>
      <c r="D9" s="2349">
        <v>70</v>
      </c>
      <c r="E9" s="2350">
        <v>4.0510153091355111E-2</v>
      </c>
      <c r="F9" s="2349">
        <v>245</v>
      </c>
      <c r="G9" s="2350">
        <v>0.13894630445645756</v>
      </c>
      <c r="H9" s="2349">
        <v>70</v>
      </c>
      <c r="I9" s="2350">
        <v>3.9374460546040976E-2</v>
      </c>
      <c r="J9" s="2349">
        <v>90</v>
      </c>
      <c r="K9" s="2350">
        <v>5.1549084631808476E-2</v>
      </c>
      <c r="L9" s="2349">
        <v>80</v>
      </c>
      <c r="M9" s="2350">
        <v>4.6841639031481398E-2</v>
      </c>
      <c r="N9" s="2352">
        <v>1760</v>
      </c>
    </row>
    <row r="10" spans="1:14" x14ac:dyDescent="0.25">
      <c r="A10" s="2468" t="s">
        <v>1079</v>
      </c>
      <c r="B10" s="2345">
        <v>2415</v>
      </c>
      <c r="C10" s="2346">
        <v>0.64192638777045141</v>
      </c>
      <c r="D10" s="2347">
        <v>255</v>
      </c>
      <c r="E10" s="2346">
        <v>6.7637780417733051E-2</v>
      </c>
      <c r="F10" s="2347">
        <v>550</v>
      </c>
      <c r="G10" s="2346">
        <v>0.14650422968674007</v>
      </c>
      <c r="H10" s="2347">
        <v>120</v>
      </c>
      <c r="I10" s="2346">
        <v>3.2070141308478774E-2</v>
      </c>
      <c r="J10" s="2347">
        <v>260</v>
      </c>
      <c r="K10" s="2346">
        <v>6.8578596695449273E-2</v>
      </c>
      <c r="L10" s="2347">
        <v>165</v>
      </c>
      <c r="M10" s="2346">
        <v>4.3282864121147374E-2</v>
      </c>
      <c r="N10" s="2345">
        <v>3765</v>
      </c>
    </row>
    <row r="11" spans="1:14" x14ac:dyDescent="0.25">
      <c r="A11" s="2467" t="s">
        <v>1080</v>
      </c>
      <c r="B11" s="2349">
        <v>635</v>
      </c>
      <c r="C11" s="2350">
        <v>0.58377442903038723</v>
      </c>
      <c r="D11" s="2349">
        <v>105</v>
      </c>
      <c r="E11" s="2350">
        <v>9.7117765647006846E-2</v>
      </c>
      <c r="F11" s="2349">
        <v>170</v>
      </c>
      <c r="G11" s="2350">
        <v>0.15832497169316312</v>
      </c>
      <c r="H11" s="2349">
        <v>25</v>
      </c>
      <c r="I11" s="2350">
        <v>2.0712319687750273E-2</v>
      </c>
      <c r="J11" s="2349">
        <v>105</v>
      </c>
      <c r="K11" s="2350">
        <v>9.5580451252404927E-2</v>
      </c>
      <c r="L11" s="2349">
        <v>50</v>
      </c>
      <c r="M11" s="2350">
        <v>4.4490062689287589E-2</v>
      </c>
      <c r="N11" s="2352">
        <v>1085</v>
      </c>
    </row>
    <row r="12" spans="1:14" x14ac:dyDescent="0.25">
      <c r="A12" s="2468" t="s">
        <v>1081</v>
      </c>
      <c r="B12" s="2347">
        <v>30</v>
      </c>
      <c r="C12" s="2346">
        <v>0.78001101321585897</v>
      </c>
      <c r="D12" s="2347">
        <v>5</v>
      </c>
      <c r="E12" s="2346">
        <v>0.10985682819383261</v>
      </c>
      <c r="F12" s="2347">
        <v>5</v>
      </c>
      <c r="G12" s="2346">
        <v>0.11013215859030837</v>
      </c>
      <c r="H12" s="2347">
        <v>0</v>
      </c>
      <c r="I12" s="2346">
        <v>0</v>
      </c>
      <c r="J12" s="2347">
        <v>0</v>
      </c>
      <c r="K12" s="2346">
        <v>0</v>
      </c>
      <c r="L12" s="2347">
        <v>0</v>
      </c>
      <c r="M12" s="2346">
        <v>0</v>
      </c>
      <c r="N12" s="2347">
        <v>35</v>
      </c>
    </row>
    <row r="13" spans="1:14" ht="30" x14ac:dyDescent="0.25">
      <c r="A13" s="2467" t="s">
        <v>1082</v>
      </c>
      <c r="B13" s="2352">
        <v>1370</v>
      </c>
      <c r="C13" s="2350">
        <v>0.65858506138202189</v>
      </c>
      <c r="D13" s="2349">
        <v>150</v>
      </c>
      <c r="E13" s="2350">
        <v>7.3244560797316616E-2</v>
      </c>
      <c r="F13" s="2349">
        <v>280</v>
      </c>
      <c r="G13" s="2350">
        <v>0.13550243747503574</v>
      </c>
      <c r="H13" s="2349">
        <v>60</v>
      </c>
      <c r="I13" s="2350">
        <v>2.9596192437811905E-2</v>
      </c>
      <c r="J13" s="2349">
        <v>155</v>
      </c>
      <c r="K13" s="2350">
        <v>7.4750838558785754E-2</v>
      </c>
      <c r="L13" s="2349">
        <v>60</v>
      </c>
      <c r="M13" s="2350">
        <v>2.8320909349028141E-2</v>
      </c>
      <c r="N13" s="2352">
        <v>2080</v>
      </c>
    </row>
    <row r="14" spans="1:14" ht="30" x14ac:dyDescent="0.25">
      <c r="A14" s="2468" t="s">
        <v>1083</v>
      </c>
      <c r="B14" s="2347">
        <v>245</v>
      </c>
      <c r="C14" s="2346">
        <v>0.60368098159509198</v>
      </c>
      <c r="D14" s="2347">
        <v>45</v>
      </c>
      <c r="E14" s="2346">
        <v>0.11533742331288344</v>
      </c>
      <c r="F14" s="2347">
        <v>50</v>
      </c>
      <c r="G14" s="2346">
        <v>0.1165644171779141</v>
      </c>
      <c r="H14" s="2347">
        <v>15</v>
      </c>
      <c r="I14" s="2346">
        <v>3.1901840490797549E-2</v>
      </c>
      <c r="J14" s="2347">
        <v>25</v>
      </c>
      <c r="K14" s="2346">
        <v>6.1349693251533742E-2</v>
      </c>
      <c r="L14" s="2347">
        <v>30</v>
      </c>
      <c r="M14" s="2346">
        <v>7.1165644171779147E-2</v>
      </c>
      <c r="N14" s="2347">
        <v>410</v>
      </c>
    </row>
    <row r="15" spans="1:14" ht="30" x14ac:dyDescent="0.25">
      <c r="A15" s="2467" t="s">
        <v>1084</v>
      </c>
      <c r="B15" s="2349">
        <v>710</v>
      </c>
      <c r="C15" s="2350">
        <v>0.53064435171519975</v>
      </c>
      <c r="D15" s="2349">
        <v>75</v>
      </c>
      <c r="E15" s="2350">
        <v>5.5190548609186194E-2</v>
      </c>
      <c r="F15" s="2349">
        <v>315</v>
      </c>
      <c r="G15" s="2350">
        <v>0.23724369395353717</v>
      </c>
      <c r="H15" s="2349">
        <v>40</v>
      </c>
      <c r="I15" s="2350">
        <v>3.1464680895694583E-2</v>
      </c>
      <c r="J15" s="2349">
        <v>120</v>
      </c>
      <c r="K15" s="2350">
        <v>8.9022572162747324E-2</v>
      </c>
      <c r="L15" s="2349">
        <v>75</v>
      </c>
      <c r="M15" s="2350">
        <v>5.6434152738550986E-2</v>
      </c>
      <c r="N15" s="2352">
        <v>1335</v>
      </c>
    </row>
    <row r="16" spans="1:14" x14ac:dyDescent="0.25">
      <c r="A16" s="2468" t="s">
        <v>1085</v>
      </c>
      <c r="B16" s="2347">
        <v>10</v>
      </c>
      <c r="C16" s="2346" t="s">
        <v>1089</v>
      </c>
      <c r="D16" s="2347">
        <v>0</v>
      </c>
      <c r="E16" s="2346" t="s">
        <v>1089</v>
      </c>
      <c r="F16" s="2347">
        <v>0</v>
      </c>
      <c r="G16" s="2346" t="s">
        <v>1089</v>
      </c>
      <c r="H16" s="2347">
        <v>0</v>
      </c>
      <c r="I16" s="2346" t="s">
        <v>1089</v>
      </c>
      <c r="J16" s="2347">
        <v>0</v>
      </c>
      <c r="K16" s="2346" t="s">
        <v>1089</v>
      </c>
      <c r="L16" s="2347">
        <v>0</v>
      </c>
      <c r="M16" s="2346" t="s">
        <v>1089</v>
      </c>
      <c r="N16" s="2347">
        <v>15</v>
      </c>
    </row>
    <row r="17" spans="1:27" s="30" customFormat="1" x14ac:dyDescent="0.25">
      <c r="A17" s="2304" t="s">
        <v>1086</v>
      </c>
      <c r="B17" s="2311">
        <v>555</v>
      </c>
      <c r="C17" s="2310">
        <v>0.52983325488327782</v>
      </c>
      <c r="D17" s="2311">
        <v>170</v>
      </c>
      <c r="E17" s="2310">
        <v>0.16054311576941402</v>
      </c>
      <c r="F17" s="2311">
        <v>165</v>
      </c>
      <c r="G17" s="2310">
        <v>0.15721772282039065</v>
      </c>
      <c r="H17" s="2311">
        <v>35</v>
      </c>
      <c r="I17" s="2310">
        <v>3.2710814673654116E-2</v>
      </c>
      <c r="J17" s="2311">
        <v>85</v>
      </c>
      <c r="K17" s="2310">
        <v>7.8913768480228672E-2</v>
      </c>
      <c r="L17" s="2311">
        <v>45</v>
      </c>
      <c r="M17" s="2310">
        <v>4.0781324535493088E-2</v>
      </c>
      <c r="N17" s="1078">
        <v>1050</v>
      </c>
    </row>
    <row r="18" spans="1:27" x14ac:dyDescent="0.25">
      <c r="A18" s="2468" t="s">
        <v>1087</v>
      </c>
      <c r="B18" s="2347">
        <v>15</v>
      </c>
      <c r="C18" s="2346" t="s">
        <v>1089</v>
      </c>
      <c r="D18" s="2347">
        <v>0</v>
      </c>
      <c r="E18" s="2346" t="s">
        <v>1089</v>
      </c>
      <c r="F18" s="2347">
        <v>0</v>
      </c>
      <c r="G18" s="2346" t="s">
        <v>1089</v>
      </c>
      <c r="H18" s="2347">
        <v>0</v>
      </c>
      <c r="I18" s="2346" t="s">
        <v>1089</v>
      </c>
      <c r="J18" s="2347">
        <v>0</v>
      </c>
      <c r="K18" s="2346" t="s">
        <v>1089</v>
      </c>
      <c r="L18" s="2347">
        <v>5</v>
      </c>
      <c r="M18" s="2346" t="s">
        <v>1089</v>
      </c>
      <c r="N18" s="2347">
        <v>20</v>
      </c>
    </row>
    <row r="19" spans="1:27" x14ac:dyDescent="0.25">
      <c r="A19" s="2467" t="s">
        <v>1088</v>
      </c>
      <c r="B19" s="2349">
        <v>10</v>
      </c>
      <c r="C19" s="2350" t="s">
        <v>1089</v>
      </c>
      <c r="D19" s="2349">
        <v>0</v>
      </c>
      <c r="E19" s="2350" t="s">
        <v>1089</v>
      </c>
      <c r="F19" s="2349">
        <v>5</v>
      </c>
      <c r="G19" s="2350" t="s">
        <v>1089</v>
      </c>
      <c r="H19" s="2349">
        <v>0</v>
      </c>
      <c r="I19" s="2350" t="s">
        <v>1089</v>
      </c>
      <c r="J19" s="2349">
        <v>0</v>
      </c>
      <c r="K19" s="2350" t="s">
        <v>1089</v>
      </c>
      <c r="L19" s="2349">
        <v>0</v>
      </c>
      <c r="M19" s="2350" t="s">
        <v>1089</v>
      </c>
      <c r="N19" s="2349">
        <v>15</v>
      </c>
    </row>
    <row r="20" spans="1:27" x14ac:dyDescent="0.25">
      <c r="A20" s="2468" t="s">
        <v>1090</v>
      </c>
      <c r="B20" s="2347">
        <v>0</v>
      </c>
      <c r="C20" s="2346" t="s">
        <v>1089</v>
      </c>
      <c r="D20" s="2347">
        <v>5</v>
      </c>
      <c r="E20" s="2346" t="s">
        <v>1089</v>
      </c>
      <c r="F20" s="2347">
        <v>0</v>
      </c>
      <c r="G20" s="2346" t="s">
        <v>1089</v>
      </c>
      <c r="H20" s="2347">
        <v>0</v>
      </c>
      <c r="I20" s="2346" t="s">
        <v>1089</v>
      </c>
      <c r="J20" s="2347">
        <v>0</v>
      </c>
      <c r="K20" s="2346" t="s">
        <v>1089</v>
      </c>
      <c r="L20" s="2347">
        <v>5</v>
      </c>
      <c r="M20" s="2346" t="s">
        <v>1089</v>
      </c>
      <c r="N20" s="2347">
        <v>15</v>
      </c>
    </row>
    <row r="21" spans="1:27" x14ac:dyDescent="0.25">
      <c r="A21" s="2467" t="s">
        <v>1091</v>
      </c>
      <c r="B21" s="2349">
        <v>70</v>
      </c>
      <c r="C21" s="2350">
        <v>0.63651167903021522</v>
      </c>
      <c r="D21" s="2349">
        <v>15</v>
      </c>
      <c r="E21" s="2350">
        <v>0.15198118328206983</v>
      </c>
      <c r="F21" s="2349">
        <v>10</v>
      </c>
      <c r="G21" s="2350">
        <v>8.2775466799348649E-2</v>
      </c>
      <c r="H21" s="2349">
        <v>5</v>
      </c>
      <c r="I21" s="2350">
        <v>3.537181110910078E-2</v>
      </c>
      <c r="J21" s="2349">
        <v>5</v>
      </c>
      <c r="K21" s="2350">
        <v>3.175321168807671E-2</v>
      </c>
      <c r="L21" s="2349">
        <v>5</v>
      </c>
      <c r="M21" s="2350">
        <v>6.160665912791749E-2</v>
      </c>
      <c r="N21" s="2349">
        <v>110</v>
      </c>
    </row>
    <row r="22" spans="1:27" ht="30" x14ac:dyDescent="0.25">
      <c r="A22" s="2468" t="s">
        <v>1092</v>
      </c>
      <c r="B22" s="2347">
        <v>90</v>
      </c>
      <c r="C22" s="2346">
        <v>0.43747526711515633</v>
      </c>
      <c r="D22" s="2347">
        <v>10</v>
      </c>
      <c r="E22" s="2346">
        <v>5.9358923624851602E-2</v>
      </c>
      <c r="F22" s="2347">
        <v>70</v>
      </c>
      <c r="G22" s="2346">
        <v>0.35402651365255239</v>
      </c>
      <c r="H22" s="2347">
        <v>5</v>
      </c>
      <c r="I22" s="2346">
        <v>3.2152750296794617E-2</v>
      </c>
      <c r="J22" s="2347">
        <v>10</v>
      </c>
      <c r="K22" s="2346">
        <v>5.3571428571428575E-2</v>
      </c>
      <c r="L22" s="2347">
        <v>15</v>
      </c>
      <c r="M22" s="2346">
        <v>6.3415116739216459E-2</v>
      </c>
      <c r="N22" s="2347">
        <v>200</v>
      </c>
    </row>
    <row r="23" spans="1:27" x14ac:dyDescent="0.25">
      <c r="A23" s="2467" t="s">
        <v>1093</v>
      </c>
      <c r="B23" s="2349">
        <v>45</v>
      </c>
      <c r="C23" s="2350">
        <v>0.60325732899022799</v>
      </c>
      <c r="D23" s="2349">
        <v>5</v>
      </c>
      <c r="E23" s="2350">
        <v>7.1661237785016291E-2</v>
      </c>
      <c r="F23" s="2349">
        <v>15</v>
      </c>
      <c r="G23" s="2350">
        <v>0.20586319218241042</v>
      </c>
      <c r="H23" s="2349">
        <v>0</v>
      </c>
      <c r="I23" s="2350">
        <v>1.3029315960912053E-2</v>
      </c>
      <c r="J23" s="2349">
        <v>5</v>
      </c>
      <c r="K23" s="2350">
        <v>5.4071661237785021E-2</v>
      </c>
      <c r="L23" s="2349">
        <v>5</v>
      </c>
      <c r="M23" s="2350">
        <v>5.2117263843648211E-2</v>
      </c>
      <c r="N23" s="2349">
        <v>75</v>
      </c>
    </row>
    <row r="24" spans="1:27" x14ac:dyDescent="0.25">
      <c r="A24" s="2468" t="s">
        <v>1094</v>
      </c>
      <c r="B24" s="2347">
        <v>10</v>
      </c>
      <c r="C24" s="2346">
        <v>0.37006306007301693</v>
      </c>
      <c r="D24" s="2347">
        <v>5</v>
      </c>
      <c r="E24" s="2346">
        <v>0.13275804845668768</v>
      </c>
      <c r="F24" s="2347">
        <v>15</v>
      </c>
      <c r="G24" s="2346">
        <v>0.4639893793561235</v>
      </c>
      <c r="H24" s="2347">
        <v>0</v>
      </c>
      <c r="I24" s="2346">
        <v>0</v>
      </c>
      <c r="J24" s="2347">
        <v>0</v>
      </c>
      <c r="K24" s="2346">
        <v>0</v>
      </c>
      <c r="L24" s="2347">
        <v>0</v>
      </c>
      <c r="M24" s="2346">
        <v>3.3189512114171919E-2</v>
      </c>
      <c r="N24" s="2347">
        <v>30</v>
      </c>
    </row>
    <row r="25" spans="1:27" x14ac:dyDescent="0.25">
      <c r="A25" s="2467" t="s">
        <v>1095</v>
      </c>
      <c r="B25" s="2349">
        <v>315</v>
      </c>
      <c r="C25" s="2350">
        <v>0.54098501512235364</v>
      </c>
      <c r="D25" s="2349">
        <v>125</v>
      </c>
      <c r="E25" s="2350">
        <v>0.21341421501237284</v>
      </c>
      <c r="F25" s="2349">
        <v>50</v>
      </c>
      <c r="G25" s="2350">
        <v>8.3344789661809193E-2</v>
      </c>
      <c r="H25" s="2349">
        <v>20</v>
      </c>
      <c r="I25" s="2350">
        <v>3.5949958757217494E-2</v>
      </c>
      <c r="J25" s="2349">
        <v>60</v>
      </c>
      <c r="K25" s="2350">
        <v>0.10539249381358262</v>
      </c>
      <c r="L25" s="2349">
        <v>10</v>
      </c>
      <c r="M25" s="2350">
        <v>2.0913527632664287E-2</v>
      </c>
      <c r="N25" s="2349">
        <v>580</v>
      </c>
    </row>
    <row r="26" spans="1:27" x14ac:dyDescent="0.25">
      <c r="A26" s="2469" t="s">
        <v>1074</v>
      </c>
      <c r="B26" s="2334">
        <v>7720</v>
      </c>
      <c r="C26" s="2333">
        <v>0.62177403506963347</v>
      </c>
      <c r="D26" s="2371">
        <v>925</v>
      </c>
      <c r="E26" s="2333">
        <v>7.4330484422265961E-2</v>
      </c>
      <c r="F26" s="2334">
        <v>1935</v>
      </c>
      <c r="G26" s="2333">
        <v>0.15596096787807132</v>
      </c>
      <c r="H26" s="2371">
        <v>385</v>
      </c>
      <c r="I26" s="2333">
        <v>3.1195737264465496E-2</v>
      </c>
      <c r="J26" s="2371">
        <v>895</v>
      </c>
      <c r="K26" s="2333">
        <v>7.19707098008769E-2</v>
      </c>
      <c r="L26" s="2371">
        <v>555</v>
      </c>
      <c r="M26" s="2333">
        <v>4.4768065564686821E-2</v>
      </c>
      <c r="N26" s="2334">
        <v>12415</v>
      </c>
    </row>
    <row r="28" spans="1:27" s="3436" customFormat="1" ht="30" customHeight="1" x14ac:dyDescent="0.25">
      <c r="A28" s="3445"/>
      <c r="B28" s="3801" t="s">
        <v>1419</v>
      </c>
      <c r="C28" s="3802"/>
      <c r="D28" s="3802"/>
      <c r="E28" s="3802"/>
      <c r="F28" s="3802"/>
      <c r="G28" s="3802"/>
      <c r="H28" s="3802"/>
      <c r="I28" s="3802"/>
      <c r="J28" s="3802"/>
      <c r="K28" s="3802"/>
      <c r="L28" s="3802"/>
      <c r="M28" s="3803"/>
      <c r="N28" s="3804" t="s">
        <v>1413</v>
      </c>
      <c r="O28" s="3805" t="s">
        <v>1113</v>
      </c>
      <c r="P28" s="3806"/>
      <c r="Q28" s="3806"/>
      <c r="R28" s="3806"/>
      <c r="S28" s="3806"/>
      <c r="T28" s="3806"/>
      <c r="U28" s="3806"/>
      <c r="V28" s="3806"/>
      <c r="W28" s="3806"/>
      <c r="X28" s="3806"/>
      <c r="Y28" s="3806"/>
      <c r="Z28" s="3807"/>
      <c r="AA28" s="3804" t="s">
        <v>165</v>
      </c>
    </row>
    <row r="29" spans="1:27" s="3436" customFormat="1" ht="30" customHeight="1" x14ac:dyDescent="0.25">
      <c r="A29" s="2377"/>
      <c r="B29" s="3799" t="s">
        <v>1388</v>
      </c>
      <c r="C29" s="3800"/>
      <c r="D29" s="3799" t="s">
        <v>1389</v>
      </c>
      <c r="E29" s="3800"/>
      <c r="F29" s="3799" t="s">
        <v>1390</v>
      </c>
      <c r="G29" s="3800"/>
      <c r="H29" s="3799" t="s">
        <v>1391</v>
      </c>
      <c r="I29" s="3800"/>
      <c r="J29" s="3799" t="s">
        <v>1392</v>
      </c>
      <c r="K29" s="3800"/>
      <c r="L29" s="3799" t="s">
        <v>1042</v>
      </c>
      <c r="M29" s="3800"/>
      <c r="N29" s="3804"/>
      <c r="O29" s="3808" t="s">
        <v>1388</v>
      </c>
      <c r="P29" s="3809"/>
      <c r="Q29" s="3808" t="s">
        <v>1389</v>
      </c>
      <c r="R29" s="3809"/>
      <c r="S29" s="3808" t="s">
        <v>1390</v>
      </c>
      <c r="T29" s="3809"/>
      <c r="U29" s="3808" t="s">
        <v>1391</v>
      </c>
      <c r="V29" s="3809"/>
      <c r="W29" s="3808" t="s">
        <v>1392</v>
      </c>
      <c r="X29" s="3809"/>
      <c r="Y29" s="3808" t="s">
        <v>1042</v>
      </c>
      <c r="Z29" s="3809"/>
      <c r="AA29" s="3804"/>
    </row>
    <row r="30" spans="1:27" x14ac:dyDescent="0.25">
      <c r="A30" s="2378"/>
      <c r="B30" s="2368" t="s">
        <v>1401</v>
      </c>
      <c r="C30" s="2330" t="s">
        <v>150</v>
      </c>
      <c r="D30" s="1087" t="s">
        <v>1401</v>
      </c>
      <c r="E30" s="2330" t="s">
        <v>150</v>
      </c>
      <c r="F30" s="2368" t="s">
        <v>1401</v>
      </c>
      <c r="G30" s="2330" t="s">
        <v>150</v>
      </c>
      <c r="H30" s="2368" t="s">
        <v>1401</v>
      </c>
      <c r="I30" s="2330" t="s">
        <v>150</v>
      </c>
      <c r="J30" s="2368" t="s">
        <v>1401</v>
      </c>
      <c r="K30" s="2330" t="s">
        <v>150</v>
      </c>
      <c r="L30" s="2368" t="s">
        <v>1401</v>
      </c>
      <c r="M30" s="2330" t="s">
        <v>150</v>
      </c>
      <c r="N30" s="2368" t="s">
        <v>1401</v>
      </c>
      <c r="O30" s="2463" t="s">
        <v>151</v>
      </c>
      <c r="P30" s="2462" t="s">
        <v>150</v>
      </c>
      <c r="Q30" s="2463" t="s">
        <v>151</v>
      </c>
      <c r="R30" s="2462" t="s">
        <v>150</v>
      </c>
      <c r="S30" s="2463" t="s">
        <v>151</v>
      </c>
      <c r="T30" s="2462" t="s">
        <v>150</v>
      </c>
      <c r="U30" s="2463" t="s">
        <v>151</v>
      </c>
      <c r="V30" s="2462" t="s">
        <v>150</v>
      </c>
      <c r="W30" s="2463" t="s">
        <v>151</v>
      </c>
      <c r="X30" s="2462" t="s">
        <v>150</v>
      </c>
      <c r="Y30" s="2463" t="s">
        <v>151</v>
      </c>
      <c r="Z30" s="2462" t="s">
        <v>150</v>
      </c>
      <c r="AA30" s="2463" t="s">
        <v>151</v>
      </c>
    </row>
    <row r="31" spans="1:27" x14ac:dyDescent="0.25">
      <c r="A31" s="2302" t="s">
        <v>1075</v>
      </c>
      <c r="B31" s="2327">
        <v>335</v>
      </c>
      <c r="C31" s="2314">
        <v>0.39983221476510061</v>
      </c>
      <c r="D31" s="2313">
        <v>65</v>
      </c>
      <c r="E31" s="2314">
        <v>7.5910834132310645E-2</v>
      </c>
      <c r="F31" s="2327">
        <v>275</v>
      </c>
      <c r="G31" s="2314">
        <v>0.33078859060402688</v>
      </c>
      <c r="H31" s="2327">
        <v>75</v>
      </c>
      <c r="I31" s="2314">
        <v>9.188638542665388E-2</v>
      </c>
      <c r="J31" s="2327">
        <v>50</v>
      </c>
      <c r="K31" s="2314">
        <v>6.0822147651006707E-2</v>
      </c>
      <c r="L31" s="2327">
        <v>35</v>
      </c>
      <c r="M31" s="2314">
        <v>4.075982742090125E-2</v>
      </c>
      <c r="N31" s="2327">
        <v>835</v>
      </c>
      <c r="O31" s="2470">
        <v>170</v>
      </c>
      <c r="P31" s="2471">
        <v>0.63568773234200748</v>
      </c>
      <c r="Q31" s="2470">
        <v>10</v>
      </c>
      <c r="R31" s="2471">
        <v>2.9739776951672861E-2</v>
      </c>
      <c r="S31" s="2470">
        <v>55</v>
      </c>
      <c r="T31" s="2471">
        <v>0.21189591078066913</v>
      </c>
      <c r="U31" s="2470">
        <v>25</v>
      </c>
      <c r="V31" s="2471">
        <v>8.9219330855018583E-2</v>
      </c>
      <c r="W31" s="2470">
        <v>5</v>
      </c>
      <c r="X31" s="2471">
        <v>1.858736059479554E-2</v>
      </c>
      <c r="Y31" s="2470">
        <v>5</v>
      </c>
      <c r="Z31" s="2471">
        <v>1.4869888475836431E-2</v>
      </c>
      <c r="AA31" s="2470">
        <v>270</v>
      </c>
    </row>
    <row r="32" spans="1:27" ht="30" x14ac:dyDescent="0.25">
      <c r="A32" s="2467" t="s">
        <v>1076</v>
      </c>
      <c r="B32" s="2349">
        <v>0</v>
      </c>
      <c r="C32" s="2350" t="s">
        <v>1089</v>
      </c>
      <c r="D32" s="2349">
        <v>0</v>
      </c>
      <c r="E32" s="2350" t="s">
        <v>1089</v>
      </c>
      <c r="F32" s="2349">
        <v>5</v>
      </c>
      <c r="G32" s="2350" t="s">
        <v>1089</v>
      </c>
      <c r="H32" s="2349">
        <v>0</v>
      </c>
      <c r="I32" s="2350" t="s">
        <v>1089</v>
      </c>
      <c r="J32" s="2349">
        <v>0</v>
      </c>
      <c r="K32" s="2350" t="s">
        <v>1089</v>
      </c>
      <c r="L32" s="2349">
        <v>0</v>
      </c>
      <c r="M32" s="2350" t="s">
        <v>1089</v>
      </c>
      <c r="N32" s="2349">
        <v>5</v>
      </c>
      <c r="O32" s="2349">
        <v>40</v>
      </c>
      <c r="P32" s="2350">
        <v>0.80851063829787229</v>
      </c>
      <c r="Q32" s="2349">
        <v>0</v>
      </c>
      <c r="R32" s="2350">
        <v>0</v>
      </c>
      <c r="S32" s="2349">
        <v>5</v>
      </c>
      <c r="T32" s="2350">
        <v>6.3829787234042548E-2</v>
      </c>
      <c r="U32" s="2349">
        <v>5</v>
      </c>
      <c r="V32" s="2350">
        <v>0.1276595744680851</v>
      </c>
      <c r="W32" s="2349">
        <v>0</v>
      </c>
      <c r="X32" s="2350">
        <v>0</v>
      </c>
      <c r="Y32" s="2349">
        <v>0</v>
      </c>
      <c r="Z32" s="2350">
        <v>0</v>
      </c>
      <c r="AA32" s="2463">
        <v>45</v>
      </c>
    </row>
    <row r="33" spans="1:27" x14ac:dyDescent="0.25">
      <c r="A33" s="2468" t="s">
        <v>1077</v>
      </c>
      <c r="B33" s="2382">
        <v>60</v>
      </c>
      <c r="C33" s="2346">
        <v>0.49049730757047827</v>
      </c>
      <c r="D33" s="2383">
        <v>10</v>
      </c>
      <c r="E33" s="2346">
        <v>6.0738042445359519E-2</v>
      </c>
      <c r="F33" s="2382">
        <v>30</v>
      </c>
      <c r="G33" s="2346">
        <v>0.2454862210959772</v>
      </c>
      <c r="H33" s="2382">
        <v>10</v>
      </c>
      <c r="I33" s="2346">
        <v>9.2413683877098515E-2</v>
      </c>
      <c r="J33" s="2382">
        <v>10</v>
      </c>
      <c r="K33" s="2346">
        <v>7.52296484003801E-2</v>
      </c>
      <c r="L33" s="2382">
        <v>5</v>
      </c>
      <c r="M33" s="2346">
        <v>3.5635096610706365E-2</v>
      </c>
      <c r="N33" s="2382">
        <v>125</v>
      </c>
      <c r="O33" s="2460">
        <v>10</v>
      </c>
      <c r="P33" s="2461" t="s">
        <v>1089</v>
      </c>
      <c r="Q33" s="2460">
        <v>0</v>
      </c>
      <c r="R33" s="2461" t="s">
        <v>1089</v>
      </c>
      <c r="S33" s="2460">
        <v>5</v>
      </c>
      <c r="T33" s="2461" t="s">
        <v>1089</v>
      </c>
      <c r="U33" s="2460">
        <v>5</v>
      </c>
      <c r="V33" s="2461" t="s">
        <v>1089</v>
      </c>
      <c r="W33" s="2460">
        <v>0</v>
      </c>
      <c r="X33" s="2461" t="s">
        <v>1089</v>
      </c>
      <c r="Y33" s="2460">
        <v>0</v>
      </c>
      <c r="Z33" s="2461" t="s">
        <v>1089</v>
      </c>
      <c r="AA33" s="2460">
        <v>20</v>
      </c>
    </row>
    <row r="34" spans="1:27" x14ac:dyDescent="0.25">
      <c r="A34" s="2467" t="s">
        <v>1078</v>
      </c>
      <c r="B34" s="2385">
        <v>25</v>
      </c>
      <c r="C34" s="2350">
        <v>0.27322404371584696</v>
      </c>
      <c r="D34" s="2386">
        <v>10</v>
      </c>
      <c r="E34" s="2350">
        <v>0.13661202185792348</v>
      </c>
      <c r="F34" s="2385">
        <v>40</v>
      </c>
      <c r="G34" s="2350">
        <v>0.43260473588342441</v>
      </c>
      <c r="H34" s="2385">
        <v>5</v>
      </c>
      <c r="I34" s="2350">
        <v>5.6921675774134789E-2</v>
      </c>
      <c r="J34" s="2385">
        <v>5</v>
      </c>
      <c r="K34" s="2350">
        <v>3.9845173041894354E-2</v>
      </c>
      <c r="L34" s="2385">
        <v>5</v>
      </c>
      <c r="M34" s="2350">
        <v>6.0792349726775954E-2</v>
      </c>
      <c r="N34" s="2385">
        <v>90</v>
      </c>
      <c r="O34" s="2458">
        <v>10</v>
      </c>
      <c r="P34" s="2459">
        <v>0.22222222222222221</v>
      </c>
      <c r="Q34" s="2458">
        <v>5</v>
      </c>
      <c r="R34" s="2459">
        <v>8.8888888888888892E-2</v>
      </c>
      <c r="S34" s="2458">
        <v>25</v>
      </c>
      <c r="T34" s="2459">
        <v>0.51111111111111107</v>
      </c>
      <c r="U34" s="2458">
        <v>5</v>
      </c>
      <c r="V34" s="2459">
        <v>0.13333333333333333</v>
      </c>
      <c r="W34" s="2458">
        <v>0</v>
      </c>
      <c r="X34" s="2459">
        <v>2.2222222222222223E-2</v>
      </c>
      <c r="Y34" s="2458">
        <v>0</v>
      </c>
      <c r="Z34" s="2459">
        <v>2.2222222222222223E-2</v>
      </c>
      <c r="AA34" s="2458">
        <v>45</v>
      </c>
    </row>
    <row r="35" spans="1:27" x14ac:dyDescent="0.25">
      <c r="A35" s="2468" t="s">
        <v>1079</v>
      </c>
      <c r="B35" s="2382">
        <v>50</v>
      </c>
      <c r="C35" s="2346">
        <v>0.299072265625</v>
      </c>
      <c r="D35" s="2383">
        <v>15</v>
      </c>
      <c r="E35" s="2346">
        <v>8.23974609375E-2</v>
      </c>
      <c r="F35" s="2382">
        <v>65</v>
      </c>
      <c r="G35" s="2346">
        <v>0.407958984375</v>
      </c>
      <c r="H35" s="2382">
        <v>10</v>
      </c>
      <c r="I35" s="2346">
        <v>7.32421875E-2</v>
      </c>
      <c r="J35" s="2382">
        <v>20</v>
      </c>
      <c r="K35" s="2346">
        <v>0.1068115234375</v>
      </c>
      <c r="L35" s="2382">
        <v>5</v>
      </c>
      <c r="M35" s="2346">
        <v>3.0517578125E-2</v>
      </c>
      <c r="N35" s="2382">
        <v>165</v>
      </c>
      <c r="O35" s="2460">
        <v>90</v>
      </c>
      <c r="P35" s="2461">
        <v>0.72131147540983609</v>
      </c>
      <c r="Q35" s="2460">
        <v>0</v>
      </c>
      <c r="R35" s="2461">
        <v>0</v>
      </c>
      <c r="S35" s="2460">
        <v>25</v>
      </c>
      <c r="T35" s="2461">
        <v>0.19672131147540983</v>
      </c>
      <c r="U35" s="2460">
        <v>5</v>
      </c>
      <c r="V35" s="2461">
        <v>4.0983606557377046E-2</v>
      </c>
      <c r="W35" s="2460">
        <v>0</v>
      </c>
      <c r="X35" s="2461">
        <v>1.6393442622950821E-2</v>
      </c>
      <c r="Y35" s="2460">
        <v>5</v>
      </c>
      <c r="Z35" s="2461">
        <v>2.4590163934426229E-2</v>
      </c>
      <c r="AA35" s="2460">
        <v>120</v>
      </c>
    </row>
    <row r="36" spans="1:27" x14ac:dyDescent="0.25">
      <c r="A36" s="2467" t="s">
        <v>1080</v>
      </c>
      <c r="B36" s="2385">
        <v>110</v>
      </c>
      <c r="C36" s="2350">
        <v>0.62222222222222223</v>
      </c>
      <c r="D36" s="2386">
        <v>5</v>
      </c>
      <c r="E36" s="2350">
        <v>2.2222222222222223E-2</v>
      </c>
      <c r="F36" s="2385">
        <v>40</v>
      </c>
      <c r="G36" s="2350">
        <v>0.22222222222222221</v>
      </c>
      <c r="H36" s="2385">
        <v>10</v>
      </c>
      <c r="I36" s="2350">
        <v>6.1111111111111109E-2</v>
      </c>
      <c r="J36" s="2385">
        <v>5</v>
      </c>
      <c r="K36" s="2350">
        <v>3.888888888888889E-2</v>
      </c>
      <c r="L36" s="2385">
        <v>5</v>
      </c>
      <c r="M36" s="2350">
        <v>3.3333333333333333E-2</v>
      </c>
      <c r="N36" s="2385">
        <v>180</v>
      </c>
      <c r="O36" s="2458">
        <v>0</v>
      </c>
      <c r="P36" s="2459" t="s">
        <v>1089</v>
      </c>
      <c r="Q36" s="2458">
        <v>0</v>
      </c>
      <c r="R36" s="2459" t="s">
        <v>1089</v>
      </c>
      <c r="S36" s="2458">
        <v>0</v>
      </c>
      <c r="T36" s="2459" t="s">
        <v>1089</v>
      </c>
      <c r="U36" s="2458">
        <v>0</v>
      </c>
      <c r="V36" s="2459" t="s">
        <v>1089</v>
      </c>
      <c r="W36" s="2458">
        <v>0</v>
      </c>
      <c r="X36" s="2459" t="s">
        <v>1089</v>
      </c>
      <c r="Y36" s="2458">
        <v>0</v>
      </c>
      <c r="Z36" s="2459" t="s">
        <v>1089</v>
      </c>
      <c r="AA36" s="2458">
        <v>0</v>
      </c>
    </row>
    <row r="37" spans="1:27" x14ac:dyDescent="0.25">
      <c r="A37" s="2468" t="s">
        <v>1081</v>
      </c>
      <c r="B37" s="2347">
        <v>0</v>
      </c>
      <c r="C37" s="2346" t="s">
        <v>1089</v>
      </c>
      <c r="D37" s="2347">
        <v>0</v>
      </c>
      <c r="E37" s="2346" t="s">
        <v>1089</v>
      </c>
      <c r="F37" s="2347">
        <v>0</v>
      </c>
      <c r="G37" s="2346" t="s">
        <v>1089</v>
      </c>
      <c r="H37" s="2347">
        <v>0</v>
      </c>
      <c r="I37" s="2346" t="s">
        <v>1089</v>
      </c>
      <c r="J37" s="2347">
        <v>0</v>
      </c>
      <c r="K37" s="2346" t="s">
        <v>1089</v>
      </c>
      <c r="L37" s="2347">
        <v>0</v>
      </c>
      <c r="M37" s="2346" t="s">
        <v>1089</v>
      </c>
      <c r="N37" s="2347">
        <v>0</v>
      </c>
      <c r="O37" s="2347">
        <v>25</v>
      </c>
      <c r="P37" s="2346">
        <v>0.74285714285714288</v>
      </c>
      <c r="Q37" s="2347">
        <v>0</v>
      </c>
      <c r="R37" s="2346">
        <v>5.7142857142857141E-2</v>
      </c>
      <c r="S37" s="2347">
        <v>0</v>
      </c>
      <c r="T37" s="2346">
        <v>5.7142857142857141E-2</v>
      </c>
      <c r="U37" s="2347">
        <v>5</v>
      </c>
      <c r="V37" s="2346">
        <v>0.11428571428571428</v>
      </c>
      <c r="W37" s="2347">
        <v>0</v>
      </c>
      <c r="X37" s="2346">
        <v>2.8571428571428571E-2</v>
      </c>
      <c r="Y37" s="2347">
        <v>0</v>
      </c>
      <c r="Z37" s="2346">
        <v>0</v>
      </c>
      <c r="AA37" s="2465">
        <v>35</v>
      </c>
    </row>
    <row r="38" spans="1:27" ht="30" x14ac:dyDescent="0.25">
      <c r="A38" s="2467" t="s">
        <v>1082</v>
      </c>
      <c r="B38" s="2385">
        <v>70</v>
      </c>
      <c r="C38" s="2350">
        <v>0.30000436814746867</v>
      </c>
      <c r="D38" s="2386">
        <v>20</v>
      </c>
      <c r="E38" s="2350">
        <v>9.6099244310487913E-2</v>
      </c>
      <c r="F38" s="2385">
        <v>85</v>
      </c>
      <c r="G38" s="2350">
        <v>0.36037216616432971</v>
      </c>
      <c r="H38" s="2385">
        <v>35</v>
      </c>
      <c r="I38" s="2350">
        <v>0.14851701393439043</v>
      </c>
      <c r="J38" s="2385">
        <v>10</v>
      </c>
      <c r="K38" s="2350">
        <v>4.4773511553750055E-2</v>
      </c>
      <c r="L38" s="2385">
        <v>10</v>
      </c>
      <c r="M38" s="2350">
        <v>5.0233695889573229E-2</v>
      </c>
      <c r="N38" s="2385">
        <v>230</v>
      </c>
      <c r="O38" s="2458">
        <v>0</v>
      </c>
      <c r="P38" s="2459" t="s">
        <v>1089</v>
      </c>
      <c r="Q38" s="2458">
        <v>0</v>
      </c>
      <c r="R38" s="2459" t="s">
        <v>1089</v>
      </c>
      <c r="S38" s="2458">
        <v>0</v>
      </c>
      <c r="T38" s="2459" t="s">
        <v>1089</v>
      </c>
      <c r="U38" s="2458">
        <v>0</v>
      </c>
      <c r="V38" s="2459" t="s">
        <v>1089</v>
      </c>
      <c r="W38" s="2458">
        <v>0</v>
      </c>
      <c r="X38" s="2459" t="s">
        <v>1089</v>
      </c>
      <c r="Y38" s="2458">
        <v>0</v>
      </c>
      <c r="Z38" s="2459" t="s">
        <v>1089</v>
      </c>
      <c r="AA38" s="2458">
        <v>0</v>
      </c>
    </row>
    <row r="39" spans="1:27" ht="30" x14ac:dyDescent="0.25">
      <c r="A39" s="2468" t="s">
        <v>1083</v>
      </c>
      <c r="B39" s="2382">
        <v>5</v>
      </c>
      <c r="C39" s="2346" t="s">
        <v>1089</v>
      </c>
      <c r="D39" s="2383">
        <v>0</v>
      </c>
      <c r="E39" s="2346" t="s">
        <v>1089</v>
      </c>
      <c r="F39" s="2382">
        <v>5</v>
      </c>
      <c r="G39" s="2346" t="s">
        <v>1089</v>
      </c>
      <c r="H39" s="2382">
        <v>0</v>
      </c>
      <c r="I39" s="2346" t="s">
        <v>1089</v>
      </c>
      <c r="J39" s="2382">
        <v>0</v>
      </c>
      <c r="K39" s="2346" t="s">
        <v>1089</v>
      </c>
      <c r="L39" s="2382">
        <v>0</v>
      </c>
      <c r="M39" s="2346" t="s">
        <v>1089</v>
      </c>
      <c r="N39" s="2382">
        <v>10</v>
      </c>
      <c r="O39" s="2460">
        <v>0</v>
      </c>
      <c r="P39" s="2461" t="s">
        <v>1089</v>
      </c>
      <c r="Q39" s="2460">
        <v>0</v>
      </c>
      <c r="R39" s="2461" t="s">
        <v>1089</v>
      </c>
      <c r="S39" s="2460">
        <v>0</v>
      </c>
      <c r="T39" s="2461" t="s">
        <v>1089</v>
      </c>
      <c r="U39" s="2460">
        <v>0</v>
      </c>
      <c r="V39" s="2461" t="s">
        <v>1089</v>
      </c>
      <c r="W39" s="2460">
        <v>0</v>
      </c>
      <c r="X39" s="2461" t="s">
        <v>1089</v>
      </c>
      <c r="Y39" s="2460">
        <v>0</v>
      </c>
      <c r="Z39" s="2461" t="s">
        <v>1089</v>
      </c>
      <c r="AA39" s="2460">
        <v>0</v>
      </c>
    </row>
    <row r="40" spans="1:27" ht="30" x14ac:dyDescent="0.25">
      <c r="A40" s="2467" t="s">
        <v>1084</v>
      </c>
      <c r="B40" s="2385">
        <v>15</v>
      </c>
      <c r="C40" s="2350">
        <v>0.37670240509997105</v>
      </c>
      <c r="D40" s="2386">
        <v>5</v>
      </c>
      <c r="E40" s="2350">
        <v>9.1857432628223712E-2</v>
      </c>
      <c r="F40" s="2385">
        <v>10</v>
      </c>
      <c r="G40" s="2350">
        <v>0.33816285134743557</v>
      </c>
      <c r="H40" s="2385">
        <v>5</v>
      </c>
      <c r="I40" s="2350">
        <v>8.6931324253839468E-2</v>
      </c>
      <c r="J40" s="2385">
        <v>0</v>
      </c>
      <c r="K40" s="2350">
        <v>5.7954216169226316E-2</v>
      </c>
      <c r="L40" s="2385">
        <v>0</v>
      </c>
      <c r="M40" s="2350">
        <v>4.8391770501303971E-2</v>
      </c>
      <c r="N40" s="2385">
        <v>35</v>
      </c>
      <c r="O40" s="2458">
        <v>0</v>
      </c>
      <c r="P40" s="2459" t="s">
        <v>1089</v>
      </c>
      <c r="Q40" s="2458">
        <v>0</v>
      </c>
      <c r="R40" s="2459" t="s">
        <v>1089</v>
      </c>
      <c r="S40" s="2458">
        <v>0</v>
      </c>
      <c r="T40" s="2459" t="s">
        <v>1089</v>
      </c>
      <c r="U40" s="2458">
        <v>0</v>
      </c>
      <c r="V40" s="2459" t="s">
        <v>1089</v>
      </c>
      <c r="W40" s="2458">
        <v>0</v>
      </c>
      <c r="X40" s="2459" t="s">
        <v>1089</v>
      </c>
      <c r="Y40" s="2458">
        <v>0</v>
      </c>
      <c r="Z40" s="2459" t="s">
        <v>1089</v>
      </c>
      <c r="AA40" s="2458">
        <v>0</v>
      </c>
    </row>
    <row r="41" spans="1:27" x14ac:dyDescent="0.25">
      <c r="A41" s="2468" t="s">
        <v>1085</v>
      </c>
      <c r="B41" s="2347">
        <v>0</v>
      </c>
      <c r="C41" s="2346" t="s">
        <v>1089</v>
      </c>
      <c r="D41" s="2347">
        <v>0</v>
      </c>
      <c r="E41" s="2346" t="s">
        <v>1089</v>
      </c>
      <c r="F41" s="2347">
        <v>0</v>
      </c>
      <c r="G41" s="2346" t="s">
        <v>1089</v>
      </c>
      <c r="H41" s="2347">
        <v>0</v>
      </c>
      <c r="I41" s="2346" t="s">
        <v>1089</v>
      </c>
      <c r="J41" s="2347">
        <v>0</v>
      </c>
      <c r="K41" s="2346" t="s">
        <v>1089</v>
      </c>
      <c r="L41" s="2347">
        <v>0</v>
      </c>
      <c r="M41" s="2346" t="s">
        <v>1089</v>
      </c>
      <c r="N41" s="2347">
        <v>0</v>
      </c>
      <c r="O41" s="2347">
        <v>295</v>
      </c>
      <c r="P41" s="2346">
        <v>0.49172185430463577</v>
      </c>
      <c r="Q41" s="2347">
        <v>30</v>
      </c>
      <c r="R41" s="2346">
        <v>5.2980132450331126E-2</v>
      </c>
      <c r="S41" s="2347">
        <v>190</v>
      </c>
      <c r="T41" s="2346">
        <v>0.31456953642384106</v>
      </c>
      <c r="U41" s="2347">
        <v>60</v>
      </c>
      <c r="V41" s="2346">
        <v>9.602649006622517E-2</v>
      </c>
      <c r="W41" s="2347">
        <v>25</v>
      </c>
      <c r="X41" s="2346">
        <v>3.8079470198675497E-2</v>
      </c>
      <c r="Y41" s="2347">
        <v>5</v>
      </c>
      <c r="Z41" s="2346">
        <v>6.6225165562913907E-3</v>
      </c>
      <c r="AA41" s="2465">
        <v>605</v>
      </c>
    </row>
    <row r="42" spans="1:27" x14ac:dyDescent="0.25">
      <c r="A42" s="2304" t="s">
        <v>1086</v>
      </c>
      <c r="B42" s="2380">
        <v>335</v>
      </c>
      <c r="C42" s="2310">
        <v>0.39983221476510061</v>
      </c>
      <c r="D42" s="2309">
        <v>65</v>
      </c>
      <c r="E42" s="2310">
        <v>7.5910834132310645E-2</v>
      </c>
      <c r="F42" s="2380">
        <v>275</v>
      </c>
      <c r="G42" s="2310">
        <v>0.33078859060402688</v>
      </c>
      <c r="H42" s="2380">
        <v>75</v>
      </c>
      <c r="I42" s="2310">
        <v>9.188638542665388E-2</v>
      </c>
      <c r="J42" s="2380">
        <v>50</v>
      </c>
      <c r="K42" s="2310">
        <v>6.0822147651006707E-2</v>
      </c>
      <c r="L42" s="2380">
        <v>35</v>
      </c>
      <c r="M42" s="2310">
        <v>4.075982742090125E-2</v>
      </c>
      <c r="N42" s="2380">
        <v>835</v>
      </c>
      <c r="O42" s="2472">
        <v>0</v>
      </c>
      <c r="P42" s="2473" t="s">
        <v>1089</v>
      </c>
      <c r="Q42" s="2472">
        <v>0</v>
      </c>
      <c r="R42" s="2473" t="s">
        <v>1089</v>
      </c>
      <c r="S42" s="2472">
        <v>0</v>
      </c>
      <c r="T42" s="2473" t="s">
        <v>1089</v>
      </c>
      <c r="U42" s="2472">
        <v>0</v>
      </c>
      <c r="V42" s="2473" t="s">
        <v>1089</v>
      </c>
      <c r="W42" s="2472">
        <v>0</v>
      </c>
      <c r="X42" s="2473" t="s">
        <v>1089</v>
      </c>
      <c r="Y42" s="2472">
        <v>0</v>
      </c>
      <c r="Z42" s="2473" t="s">
        <v>1089</v>
      </c>
      <c r="AA42" s="2472">
        <v>0</v>
      </c>
    </row>
    <row r="43" spans="1:27" x14ac:dyDescent="0.25">
      <c r="A43" s="2415" t="s">
        <v>1087</v>
      </c>
      <c r="B43" s="2347">
        <v>0</v>
      </c>
      <c r="C43" s="2346" t="s">
        <v>1089</v>
      </c>
      <c r="D43" s="2347">
        <v>0</v>
      </c>
      <c r="E43" s="2346" t="s">
        <v>1089</v>
      </c>
      <c r="F43" s="2347">
        <v>0</v>
      </c>
      <c r="G43" s="2346" t="s">
        <v>1089</v>
      </c>
      <c r="H43" s="2347">
        <v>0</v>
      </c>
      <c r="I43" s="2346" t="s">
        <v>1089</v>
      </c>
      <c r="J43" s="2347">
        <v>0</v>
      </c>
      <c r="K43" s="2346" t="s">
        <v>1089</v>
      </c>
      <c r="L43" s="2347">
        <v>0</v>
      </c>
      <c r="M43" s="2346" t="s">
        <v>1089</v>
      </c>
      <c r="N43" s="2347">
        <v>0</v>
      </c>
      <c r="O43" s="2347">
        <v>0</v>
      </c>
      <c r="P43" s="2346" t="s">
        <v>1089</v>
      </c>
      <c r="Q43" s="2347">
        <v>0</v>
      </c>
      <c r="R43" s="2346" t="s">
        <v>1089</v>
      </c>
      <c r="S43" s="2347">
        <v>0</v>
      </c>
      <c r="T43" s="2346" t="s">
        <v>1089</v>
      </c>
      <c r="U43" s="2347">
        <v>0</v>
      </c>
      <c r="V43" s="2346" t="s">
        <v>1089</v>
      </c>
      <c r="W43" s="2347">
        <v>0</v>
      </c>
      <c r="X43" s="2346" t="s">
        <v>1089</v>
      </c>
      <c r="Y43" s="2347">
        <v>0</v>
      </c>
      <c r="Z43" s="2346" t="s">
        <v>1089</v>
      </c>
      <c r="AA43" s="2465">
        <v>0</v>
      </c>
    </row>
    <row r="44" spans="1:27" x14ac:dyDescent="0.25">
      <c r="A44" s="2467" t="s">
        <v>1088</v>
      </c>
      <c r="B44" s="2349">
        <v>0</v>
      </c>
      <c r="C44" s="2350" t="s">
        <v>1089</v>
      </c>
      <c r="D44" s="2349">
        <v>0</v>
      </c>
      <c r="E44" s="2350" t="s">
        <v>1089</v>
      </c>
      <c r="F44" s="2349">
        <v>0</v>
      </c>
      <c r="G44" s="2350" t="s">
        <v>1089</v>
      </c>
      <c r="H44" s="2349">
        <v>0</v>
      </c>
      <c r="I44" s="2350" t="s">
        <v>1089</v>
      </c>
      <c r="J44" s="2349">
        <v>0</v>
      </c>
      <c r="K44" s="2350" t="s">
        <v>1089</v>
      </c>
      <c r="L44" s="2349">
        <v>0</v>
      </c>
      <c r="M44" s="2350" t="s">
        <v>1089</v>
      </c>
      <c r="N44" s="2349">
        <v>0</v>
      </c>
      <c r="O44" s="2349">
        <v>0</v>
      </c>
      <c r="P44" s="2350" t="s">
        <v>1089</v>
      </c>
      <c r="Q44" s="2349">
        <v>0</v>
      </c>
      <c r="R44" s="2350" t="s">
        <v>1089</v>
      </c>
      <c r="S44" s="2349">
        <v>0</v>
      </c>
      <c r="T44" s="2350" t="s">
        <v>1089</v>
      </c>
      <c r="U44" s="2349">
        <v>0</v>
      </c>
      <c r="V44" s="2350" t="s">
        <v>1089</v>
      </c>
      <c r="W44" s="2349">
        <v>0</v>
      </c>
      <c r="X44" s="2350" t="s">
        <v>1089</v>
      </c>
      <c r="Y44" s="2349">
        <v>0</v>
      </c>
      <c r="Z44" s="2350" t="s">
        <v>1089</v>
      </c>
      <c r="AA44" s="2463">
        <v>0</v>
      </c>
    </row>
    <row r="45" spans="1:27" x14ac:dyDescent="0.25">
      <c r="A45" s="2468" t="s">
        <v>1420</v>
      </c>
      <c r="B45" s="2347">
        <v>0</v>
      </c>
      <c r="C45" s="2346" t="s">
        <v>1089</v>
      </c>
      <c r="D45" s="2347">
        <v>0</v>
      </c>
      <c r="E45" s="2346" t="s">
        <v>1089</v>
      </c>
      <c r="F45" s="2347">
        <v>0</v>
      </c>
      <c r="G45" s="2346" t="s">
        <v>1089</v>
      </c>
      <c r="H45" s="2347">
        <v>0</v>
      </c>
      <c r="I45" s="2346" t="s">
        <v>1089</v>
      </c>
      <c r="J45" s="2347">
        <v>0</v>
      </c>
      <c r="K45" s="2346" t="s">
        <v>1089</v>
      </c>
      <c r="L45" s="2347">
        <v>0</v>
      </c>
      <c r="M45" s="2346" t="s">
        <v>1089</v>
      </c>
      <c r="N45" s="2347">
        <v>0</v>
      </c>
      <c r="O45" s="2347">
        <v>0</v>
      </c>
      <c r="P45" s="2346" t="s">
        <v>1089</v>
      </c>
      <c r="Q45" s="2347">
        <v>0</v>
      </c>
      <c r="R45" s="2346" t="s">
        <v>1089</v>
      </c>
      <c r="S45" s="2347">
        <v>0</v>
      </c>
      <c r="T45" s="2346" t="s">
        <v>1089</v>
      </c>
      <c r="U45" s="2347">
        <v>0</v>
      </c>
      <c r="V45" s="2346" t="s">
        <v>1089</v>
      </c>
      <c r="W45" s="2347">
        <v>0</v>
      </c>
      <c r="X45" s="2346" t="s">
        <v>1089</v>
      </c>
      <c r="Y45" s="2347">
        <v>0</v>
      </c>
      <c r="Z45" s="2346" t="s">
        <v>1089</v>
      </c>
      <c r="AA45" s="2465">
        <v>0</v>
      </c>
    </row>
    <row r="46" spans="1:27" x14ac:dyDescent="0.25">
      <c r="A46" s="2467" t="s">
        <v>1091</v>
      </c>
      <c r="B46" s="2385">
        <v>0</v>
      </c>
      <c r="C46" s="2350" t="s">
        <v>1089</v>
      </c>
      <c r="D46" s="2386">
        <v>0</v>
      </c>
      <c r="E46" s="2350" t="s">
        <v>1089</v>
      </c>
      <c r="F46" s="2385">
        <v>0</v>
      </c>
      <c r="G46" s="2350" t="s">
        <v>1089</v>
      </c>
      <c r="H46" s="2385">
        <v>0</v>
      </c>
      <c r="I46" s="2350" t="s">
        <v>1089</v>
      </c>
      <c r="J46" s="2385">
        <v>0</v>
      </c>
      <c r="K46" s="2350" t="s">
        <v>1089</v>
      </c>
      <c r="L46" s="2385">
        <v>0</v>
      </c>
      <c r="M46" s="2350" t="s">
        <v>1089</v>
      </c>
      <c r="N46" s="2385">
        <v>5</v>
      </c>
      <c r="O46" s="2458">
        <v>0</v>
      </c>
      <c r="P46" s="2459" t="s">
        <v>1089</v>
      </c>
      <c r="Q46" s="2458">
        <v>0</v>
      </c>
      <c r="R46" s="2459" t="s">
        <v>1089</v>
      </c>
      <c r="S46" s="2458">
        <v>0</v>
      </c>
      <c r="T46" s="2459" t="s">
        <v>1089</v>
      </c>
      <c r="U46" s="2458">
        <v>0</v>
      </c>
      <c r="V46" s="2459" t="s">
        <v>1089</v>
      </c>
      <c r="W46" s="2458">
        <v>0</v>
      </c>
      <c r="X46" s="2459" t="s">
        <v>1089</v>
      </c>
      <c r="Y46" s="2458">
        <v>0</v>
      </c>
      <c r="Z46" s="2459" t="s">
        <v>1089</v>
      </c>
      <c r="AA46" s="2458">
        <v>0</v>
      </c>
    </row>
    <row r="47" spans="1:27" ht="30" x14ac:dyDescent="0.25">
      <c r="A47" s="2468" t="s">
        <v>1092</v>
      </c>
      <c r="B47" s="2382">
        <v>5</v>
      </c>
      <c r="C47" s="2346" t="s">
        <v>1089</v>
      </c>
      <c r="D47" s="2383">
        <v>5</v>
      </c>
      <c r="E47" s="2346" t="s">
        <v>1089</v>
      </c>
      <c r="F47" s="2382">
        <v>5</v>
      </c>
      <c r="G47" s="2346" t="s">
        <v>1089</v>
      </c>
      <c r="H47" s="2382">
        <v>0</v>
      </c>
      <c r="I47" s="2346" t="s">
        <v>1089</v>
      </c>
      <c r="J47" s="2382">
        <v>0</v>
      </c>
      <c r="K47" s="2346" t="s">
        <v>1089</v>
      </c>
      <c r="L47" s="2382">
        <v>0</v>
      </c>
      <c r="M47" s="2346" t="s">
        <v>1089</v>
      </c>
      <c r="N47" s="2382">
        <v>15</v>
      </c>
      <c r="O47" s="2460">
        <v>45</v>
      </c>
      <c r="P47" s="2461">
        <v>0.63945578231292521</v>
      </c>
      <c r="Q47" s="2460">
        <v>5</v>
      </c>
      <c r="R47" s="2461">
        <v>4.0816326530612242E-2</v>
      </c>
      <c r="S47" s="2460">
        <v>15</v>
      </c>
      <c r="T47" s="2461">
        <v>0.19727891156462585</v>
      </c>
      <c r="U47" s="2460">
        <v>5</v>
      </c>
      <c r="V47" s="2461">
        <v>6.8027210884353748E-2</v>
      </c>
      <c r="W47" s="2460">
        <v>5</v>
      </c>
      <c r="X47" s="2461">
        <v>5.4421768707482991E-2</v>
      </c>
      <c r="Y47" s="2460">
        <v>0</v>
      </c>
      <c r="Z47" s="2461">
        <v>0</v>
      </c>
      <c r="AA47" s="2460">
        <v>75</v>
      </c>
    </row>
    <row r="48" spans="1:27" x14ac:dyDescent="0.25">
      <c r="A48" s="2467" t="s">
        <v>1093</v>
      </c>
      <c r="B48" s="2385">
        <v>65</v>
      </c>
      <c r="C48" s="2350">
        <v>0.64102564102564108</v>
      </c>
      <c r="D48" s="2386">
        <v>5</v>
      </c>
      <c r="E48" s="2350">
        <v>3.5897435897435895E-2</v>
      </c>
      <c r="F48" s="2385">
        <v>15</v>
      </c>
      <c r="G48" s="2350">
        <v>0.16923076923076924</v>
      </c>
      <c r="H48" s="2385">
        <v>10</v>
      </c>
      <c r="I48" s="2350">
        <v>9.2307692307692313E-2</v>
      </c>
      <c r="J48" s="2385">
        <v>5</v>
      </c>
      <c r="K48" s="2350">
        <v>5.6410256410256411E-2</v>
      </c>
      <c r="L48" s="2385">
        <v>0</v>
      </c>
      <c r="M48" s="2350">
        <v>5.1282051282051282E-3</v>
      </c>
      <c r="N48" s="2385">
        <v>100</v>
      </c>
      <c r="O48" s="2458">
        <v>0</v>
      </c>
      <c r="P48" s="2459" t="s">
        <v>1089</v>
      </c>
      <c r="Q48" s="2458">
        <v>0</v>
      </c>
      <c r="R48" s="2459" t="s">
        <v>1089</v>
      </c>
      <c r="S48" s="2458">
        <v>0</v>
      </c>
      <c r="T48" s="2459" t="s">
        <v>1089</v>
      </c>
      <c r="U48" s="2458">
        <v>0</v>
      </c>
      <c r="V48" s="2459" t="s">
        <v>1089</v>
      </c>
      <c r="W48" s="2458">
        <v>0</v>
      </c>
      <c r="X48" s="2459" t="s">
        <v>1089</v>
      </c>
      <c r="Y48" s="2458">
        <v>0</v>
      </c>
      <c r="Z48" s="2459" t="s">
        <v>1089</v>
      </c>
      <c r="AA48" s="2458">
        <v>0</v>
      </c>
    </row>
    <row r="49" spans="1:27" x14ac:dyDescent="0.25">
      <c r="A49" s="2468" t="s">
        <v>1094</v>
      </c>
      <c r="B49" s="2347">
        <v>0</v>
      </c>
      <c r="C49" s="2346" t="s">
        <v>1089</v>
      </c>
      <c r="D49" s="2347">
        <v>0</v>
      </c>
      <c r="E49" s="2346" t="s">
        <v>1089</v>
      </c>
      <c r="F49" s="2347">
        <v>0</v>
      </c>
      <c r="G49" s="2346" t="s">
        <v>1089</v>
      </c>
      <c r="H49" s="2347">
        <v>0</v>
      </c>
      <c r="I49" s="2346" t="s">
        <v>1089</v>
      </c>
      <c r="J49" s="2347">
        <v>0</v>
      </c>
      <c r="K49" s="2346" t="s">
        <v>1089</v>
      </c>
      <c r="L49" s="2347">
        <v>0</v>
      </c>
      <c r="M49" s="2346" t="s">
        <v>1089</v>
      </c>
      <c r="N49" s="2347">
        <v>5</v>
      </c>
      <c r="O49" s="2347">
        <v>0</v>
      </c>
      <c r="P49" s="2346" t="s">
        <v>1089</v>
      </c>
      <c r="Q49" s="2347">
        <v>0</v>
      </c>
      <c r="R49" s="2346" t="s">
        <v>1089</v>
      </c>
      <c r="S49" s="2347">
        <v>0</v>
      </c>
      <c r="T49" s="2346" t="s">
        <v>1089</v>
      </c>
      <c r="U49" s="2347">
        <v>0</v>
      </c>
      <c r="V49" s="2346" t="s">
        <v>1089</v>
      </c>
      <c r="W49" s="2347">
        <v>0</v>
      </c>
      <c r="X49" s="2346" t="s">
        <v>1089</v>
      </c>
      <c r="Y49" s="2347">
        <v>0</v>
      </c>
      <c r="Z49" s="2346" t="s">
        <v>1089</v>
      </c>
      <c r="AA49" s="2465">
        <v>0</v>
      </c>
    </row>
    <row r="50" spans="1:27" x14ac:dyDescent="0.25">
      <c r="A50" s="2467" t="s">
        <v>1095</v>
      </c>
      <c r="B50" s="2385">
        <v>30</v>
      </c>
      <c r="C50" s="2350">
        <v>0.19365079365079366</v>
      </c>
      <c r="D50" s="2386">
        <v>15</v>
      </c>
      <c r="E50" s="2350">
        <v>7.9365079365079361E-2</v>
      </c>
      <c r="F50" s="2385">
        <v>85</v>
      </c>
      <c r="G50" s="2350">
        <v>0.55238095238095242</v>
      </c>
      <c r="H50" s="2385">
        <v>15</v>
      </c>
      <c r="I50" s="2350">
        <v>8.8888888888888892E-2</v>
      </c>
      <c r="J50" s="2385">
        <v>10</v>
      </c>
      <c r="K50" s="2350">
        <v>5.7142857142857141E-2</v>
      </c>
      <c r="L50" s="2385">
        <v>5</v>
      </c>
      <c r="M50" s="2350">
        <v>2.8571428571428571E-2</v>
      </c>
      <c r="N50" s="2385">
        <v>160</v>
      </c>
      <c r="O50" s="2458">
        <v>15</v>
      </c>
      <c r="P50" s="2459">
        <v>0.1702127659574468</v>
      </c>
      <c r="Q50" s="2458">
        <v>10</v>
      </c>
      <c r="R50" s="2459">
        <v>9.5744680851063829E-2</v>
      </c>
      <c r="S50" s="2458">
        <v>50</v>
      </c>
      <c r="T50" s="2459">
        <v>0.55319148936170215</v>
      </c>
      <c r="U50" s="2458">
        <v>10</v>
      </c>
      <c r="V50" s="2459">
        <v>0.1276595744680851</v>
      </c>
      <c r="W50" s="2458">
        <v>5</v>
      </c>
      <c r="X50" s="2459">
        <v>5.3191489361702128E-2</v>
      </c>
      <c r="Y50" s="2458">
        <v>0</v>
      </c>
      <c r="Z50" s="2459">
        <v>0</v>
      </c>
      <c r="AA50" s="2458">
        <v>95</v>
      </c>
    </row>
    <row r="51" spans="1:27" s="448" customFormat="1" ht="30" x14ac:dyDescent="0.25">
      <c r="A51" s="2469" t="s">
        <v>1421</v>
      </c>
      <c r="B51" s="2390">
        <v>435</v>
      </c>
      <c r="C51" s="2333">
        <v>0.39031495284248763</v>
      </c>
      <c r="D51" s="2332">
        <v>85</v>
      </c>
      <c r="E51" s="2333">
        <v>7.4930544941244168E-2</v>
      </c>
      <c r="F51" s="2390">
        <v>385</v>
      </c>
      <c r="G51" s="2333">
        <v>0.34825530690594569</v>
      </c>
      <c r="H51" s="2390">
        <v>100</v>
      </c>
      <c r="I51" s="2333">
        <v>9.1860496480044601E-2</v>
      </c>
      <c r="J51" s="2390">
        <v>65</v>
      </c>
      <c r="K51" s="2333">
        <v>5.9565018026846966E-2</v>
      </c>
      <c r="L51" s="2390">
        <v>40</v>
      </c>
      <c r="M51" s="2333">
        <v>3.5073680803430943E-2</v>
      </c>
      <c r="N51" s="2332">
        <v>1110</v>
      </c>
      <c r="O51" s="2465">
        <v>235</v>
      </c>
      <c r="P51" s="2464">
        <v>0.53608247422680411</v>
      </c>
      <c r="Q51" s="2465">
        <v>20</v>
      </c>
      <c r="R51" s="2464">
        <v>4.5819014891179836E-2</v>
      </c>
      <c r="S51" s="2465">
        <v>125</v>
      </c>
      <c r="T51" s="2464">
        <v>0.2829324169530355</v>
      </c>
      <c r="U51" s="2465">
        <v>40</v>
      </c>
      <c r="V51" s="2464">
        <v>9.3928980526918671E-2</v>
      </c>
      <c r="W51" s="2465">
        <v>15</v>
      </c>
      <c r="X51" s="2464">
        <v>3.2073310423825885E-2</v>
      </c>
      <c r="Y51" s="2465">
        <v>5</v>
      </c>
      <c r="Z51" s="2464">
        <v>9.1638029782359683E-3</v>
      </c>
      <c r="AA51" s="2465">
        <v>435</v>
      </c>
    </row>
    <row r="53" spans="1:27" s="3436" customFormat="1" ht="30" customHeight="1" x14ac:dyDescent="0.25">
      <c r="B53" s="3802" t="s">
        <v>1047</v>
      </c>
      <c r="C53" s="3802"/>
      <c r="D53" s="3802"/>
      <c r="E53" s="3802"/>
      <c r="F53" s="3802"/>
      <c r="G53" s="3802"/>
      <c r="H53" s="3802"/>
      <c r="I53" s="3802"/>
      <c r="J53" s="3802"/>
      <c r="K53" s="3802"/>
      <c r="L53" s="3802"/>
      <c r="M53" s="3803"/>
      <c r="N53" s="3799" t="s">
        <v>165</v>
      </c>
    </row>
    <row r="54" spans="1:27" s="3436" customFormat="1" ht="30" customHeight="1" x14ac:dyDescent="0.25">
      <c r="A54" s="2377"/>
      <c r="B54" s="3032" t="s">
        <v>1388</v>
      </c>
      <c r="C54" s="3032"/>
      <c r="D54" s="3032" t="s">
        <v>1389</v>
      </c>
      <c r="E54" s="3032"/>
      <c r="F54" s="3032" t="s">
        <v>1390</v>
      </c>
      <c r="G54" s="3032"/>
      <c r="H54" s="3032" t="s">
        <v>1391</v>
      </c>
      <c r="I54" s="3032"/>
      <c r="J54" s="3032" t="s">
        <v>1392</v>
      </c>
      <c r="K54" s="3032"/>
      <c r="L54" s="3032" t="s">
        <v>1042</v>
      </c>
      <c r="M54" s="3032"/>
      <c r="N54" s="3799"/>
    </row>
    <row r="55" spans="1:27" x14ac:dyDescent="0.25">
      <c r="A55" s="1053"/>
      <c r="B55" s="2368" t="s">
        <v>151</v>
      </c>
      <c r="C55" s="2330" t="s">
        <v>150</v>
      </c>
      <c r="D55" s="2368" t="s">
        <v>151</v>
      </c>
      <c r="E55" s="2330" t="s">
        <v>150</v>
      </c>
      <c r="F55" s="2368" t="s">
        <v>151</v>
      </c>
      <c r="G55" s="2330" t="s">
        <v>150</v>
      </c>
      <c r="H55" s="2368" t="s">
        <v>151</v>
      </c>
      <c r="I55" s="2330" t="s">
        <v>150</v>
      </c>
      <c r="J55" s="2368" t="s">
        <v>151</v>
      </c>
      <c r="K55" s="2330" t="s">
        <v>150</v>
      </c>
      <c r="L55" s="2368" t="s">
        <v>151</v>
      </c>
      <c r="M55" s="2330" t="s">
        <v>150</v>
      </c>
      <c r="N55" s="2368" t="s">
        <v>151</v>
      </c>
    </row>
    <row r="56" spans="1:27" s="30" customFormat="1" x14ac:dyDescent="0.25">
      <c r="A56" s="2474" t="s">
        <v>1075</v>
      </c>
      <c r="B56" s="2475">
        <v>880</v>
      </c>
      <c r="C56" s="2476">
        <v>0.67285826946488336</v>
      </c>
      <c r="D56" s="2475">
        <v>90</v>
      </c>
      <c r="E56" s="2476">
        <v>6.9475602379658052E-2</v>
      </c>
      <c r="F56" s="2475">
        <v>105</v>
      </c>
      <c r="G56" s="2476">
        <v>8.0592923809596734E-2</v>
      </c>
      <c r="H56" s="2475">
        <v>20</v>
      </c>
      <c r="I56" s="2476">
        <v>1.7104749362591591E-2</v>
      </c>
      <c r="J56" s="2475">
        <v>155</v>
      </c>
      <c r="K56" s="2476">
        <v>0.11925853897570576</v>
      </c>
      <c r="L56" s="2475">
        <v>55</v>
      </c>
      <c r="M56" s="2476">
        <v>4.0709916007564684E-2</v>
      </c>
      <c r="N56" s="2477">
        <v>1305</v>
      </c>
    </row>
    <row r="57" spans="1:27" ht="30" x14ac:dyDescent="0.25">
      <c r="A57" s="2422" t="s">
        <v>1076</v>
      </c>
      <c r="B57" s="2478">
        <v>0</v>
      </c>
      <c r="C57" s="2420" t="s">
        <v>1089</v>
      </c>
      <c r="D57" s="2478">
        <v>0</v>
      </c>
      <c r="E57" s="2420" t="s">
        <v>1089</v>
      </c>
      <c r="F57" s="2478">
        <v>0</v>
      </c>
      <c r="G57" s="2420" t="s">
        <v>1089</v>
      </c>
      <c r="H57" s="2478">
        <v>0</v>
      </c>
      <c r="I57" s="2420" t="s">
        <v>1089</v>
      </c>
      <c r="J57" s="2478">
        <v>0</v>
      </c>
      <c r="K57" s="2420" t="s">
        <v>1089</v>
      </c>
      <c r="L57" s="2478">
        <v>0</v>
      </c>
      <c r="M57" s="2420" t="s">
        <v>1089</v>
      </c>
      <c r="N57" s="2478">
        <v>0</v>
      </c>
    </row>
    <row r="58" spans="1:27" x14ac:dyDescent="0.25">
      <c r="A58" s="2415" t="s">
        <v>1077</v>
      </c>
      <c r="B58" s="2479">
        <v>110</v>
      </c>
      <c r="C58" s="2417">
        <v>0.63766157461809636</v>
      </c>
      <c r="D58" s="2479">
        <v>15</v>
      </c>
      <c r="E58" s="2417">
        <v>8.7191539365452417E-2</v>
      </c>
      <c r="F58" s="2479">
        <v>20</v>
      </c>
      <c r="G58" s="2417">
        <v>0.10575793184488837</v>
      </c>
      <c r="H58" s="2479">
        <v>5</v>
      </c>
      <c r="I58" s="2417">
        <v>1.7626321974148061E-2</v>
      </c>
      <c r="J58" s="2479">
        <v>20</v>
      </c>
      <c r="K58" s="2417">
        <v>0.12538190364277321</v>
      </c>
      <c r="L58" s="2479">
        <v>5</v>
      </c>
      <c r="M58" s="2417">
        <v>2.6380728554641603E-2</v>
      </c>
      <c r="N58" s="2479">
        <v>170</v>
      </c>
    </row>
    <row r="59" spans="1:27" x14ac:dyDescent="0.25">
      <c r="A59" s="2422" t="s">
        <v>1078</v>
      </c>
      <c r="B59" s="2478">
        <v>235</v>
      </c>
      <c r="C59" s="2420">
        <v>0.74795928015380242</v>
      </c>
      <c r="D59" s="2478">
        <v>15</v>
      </c>
      <c r="E59" s="2420">
        <v>5.4650319896624534E-2</v>
      </c>
      <c r="F59" s="2478">
        <v>10</v>
      </c>
      <c r="G59" s="2420">
        <v>2.3637681616187081E-2</v>
      </c>
      <c r="H59" s="2478">
        <v>5</v>
      </c>
      <c r="I59" s="2420">
        <v>1.4718396419679156E-2</v>
      </c>
      <c r="J59" s="2478">
        <v>35</v>
      </c>
      <c r="K59" s="2420">
        <v>0.11040373160200447</v>
      </c>
      <c r="L59" s="2478">
        <v>15</v>
      </c>
      <c r="M59" s="2420">
        <v>4.8630590311702221E-2</v>
      </c>
      <c r="N59" s="2478">
        <v>315</v>
      </c>
    </row>
    <row r="60" spans="1:27" x14ac:dyDescent="0.25">
      <c r="A60" s="2415" t="s">
        <v>1079</v>
      </c>
      <c r="B60" s="2479">
        <v>155</v>
      </c>
      <c r="C60" s="2417">
        <v>0.68812903792906421</v>
      </c>
      <c r="D60" s="2479">
        <v>20</v>
      </c>
      <c r="E60" s="2417">
        <v>8.5087680745396202E-2</v>
      </c>
      <c r="F60" s="2479">
        <v>15</v>
      </c>
      <c r="G60" s="2417">
        <v>7.4188019162308258E-2</v>
      </c>
      <c r="H60" s="2479">
        <v>0</v>
      </c>
      <c r="I60" s="2417">
        <v>4.3950248318903005E-3</v>
      </c>
      <c r="J60" s="2479">
        <v>25</v>
      </c>
      <c r="K60" s="2417">
        <v>9.9854964180547609E-2</v>
      </c>
      <c r="L60" s="2479">
        <v>10</v>
      </c>
      <c r="M60" s="2417">
        <v>4.8345273150793303E-2</v>
      </c>
      <c r="N60" s="2479">
        <v>230</v>
      </c>
    </row>
    <row r="61" spans="1:27" x14ac:dyDescent="0.25">
      <c r="A61" s="2422" t="s">
        <v>1080</v>
      </c>
      <c r="B61" s="2478">
        <v>100</v>
      </c>
      <c r="C61" s="2420">
        <v>0.64150943396226412</v>
      </c>
      <c r="D61" s="2478">
        <v>10</v>
      </c>
      <c r="E61" s="2420">
        <v>7.2327044025157231E-2</v>
      </c>
      <c r="F61" s="2478">
        <v>10</v>
      </c>
      <c r="G61" s="2420">
        <v>5.9748427672955975E-2</v>
      </c>
      <c r="H61" s="2478">
        <v>5</v>
      </c>
      <c r="I61" s="2420">
        <v>3.7735849056603772E-2</v>
      </c>
      <c r="J61" s="2478">
        <v>20</v>
      </c>
      <c r="K61" s="2420">
        <v>0.13207547169811321</v>
      </c>
      <c r="L61" s="2478">
        <v>10</v>
      </c>
      <c r="M61" s="2420">
        <v>5.6603773584905662E-2</v>
      </c>
      <c r="N61" s="2478">
        <v>160</v>
      </c>
    </row>
    <row r="62" spans="1:27" x14ac:dyDescent="0.25">
      <c r="A62" s="2415" t="s">
        <v>1081</v>
      </c>
      <c r="B62" s="2479">
        <v>0</v>
      </c>
      <c r="C62" s="2417" t="s">
        <v>1089</v>
      </c>
      <c r="D62" s="2479">
        <v>0</v>
      </c>
      <c r="E62" s="2417" t="s">
        <v>1089</v>
      </c>
      <c r="F62" s="2479">
        <v>0</v>
      </c>
      <c r="G62" s="2417" t="s">
        <v>1089</v>
      </c>
      <c r="H62" s="2479">
        <v>0</v>
      </c>
      <c r="I62" s="2417" t="s">
        <v>1089</v>
      </c>
      <c r="J62" s="2479">
        <v>0</v>
      </c>
      <c r="K62" s="2417" t="s">
        <v>1089</v>
      </c>
      <c r="L62" s="2479">
        <v>0</v>
      </c>
      <c r="M62" s="2417" t="s">
        <v>1089</v>
      </c>
      <c r="N62" s="2479">
        <v>0</v>
      </c>
    </row>
    <row r="63" spans="1:27" ht="30" x14ac:dyDescent="0.25">
      <c r="A63" s="2422" t="s">
        <v>1082</v>
      </c>
      <c r="B63" s="2478">
        <v>105</v>
      </c>
      <c r="C63" s="2420">
        <v>0.6174671970551564</v>
      </c>
      <c r="D63" s="2478">
        <v>10</v>
      </c>
      <c r="E63" s="2420">
        <v>6.2340438164222522E-2</v>
      </c>
      <c r="F63" s="2478">
        <v>25</v>
      </c>
      <c r="G63" s="2420">
        <v>0.13762393872825504</v>
      </c>
      <c r="H63" s="2478">
        <v>5</v>
      </c>
      <c r="I63" s="2420">
        <v>1.484296146767203E-2</v>
      </c>
      <c r="J63" s="2478">
        <v>25</v>
      </c>
      <c r="K63" s="2420">
        <v>0.13358665320904825</v>
      </c>
      <c r="L63" s="2478">
        <v>5</v>
      </c>
      <c r="M63" s="2420">
        <v>3.4138811375645665E-2</v>
      </c>
      <c r="N63" s="2478">
        <v>170</v>
      </c>
    </row>
    <row r="64" spans="1:27" ht="30" x14ac:dyDescent="0.25">
      <c r="A64" s="2415" t="s">
        <v>1083</v>
      </c>
      <c r="B64" s="2479">
        <v>35</v>
      </c>
      <c r="C64" s="2417">
        <v>0.61590986684875382</v>
      </c>
      <c r="D64" s="2479">
        <v>5</v>
      </c>
      <c r="E64" s="2417">
        <v>4.8310003414134522E-2</v>
      </c>
      <c r="F64" s="2479">
        <v>5</v>
      </c>
      <c r="G64" s="2417">
        <v>4.5578695800614542E-2</v>
      </c>
      <c r="H64" s="2479">
        <v>0</v>
      </c>
      <c r="I64" s="2417">
        <v>3.123933082963469E-2</v>
      </c>
      <c r="J64" s="2479">
        <v>10</v>
      </c>
      <c r="K64" s="2417">
        <v>0.1906794127688631</v>
      </c>
      <c r="L64" s="2479">
        <v>5</v>
      </c>
      <c r="M64" s="2417">
        <v>6.8282690337999316E-2</v>
      </c>
      <c r="N64" s="2479">
        <v>60</v>
      </c>
    </row>
    <row r="65" spans="1:27" ht="30" x14ac:dyDescent="0.25">
      <c r="A65" s="2422" t="s">
        <v>1084</v>
      </c>
      <c r="B65" s="2478">
        <v>115</v>
      </c>
      <c r="C65" s="2420">
        <v>0.6416091698197196</v>
      </c>
      <c r="D65" s="2478">
        <v>10</v>
      </c>
      <c r="E65" s="2420">
        <v>6.3265079011796121E-2</v>
      </c>
      <c r="F65" s="2478">
        <v>25</v>
      </c>
      <c r="G65" s="2420">
        <v>0.14205430669931005</v>
      </c>
      <c r="H65" s="2478">
        <v>5</v>
      </c>
      <c r="I65" s="2420">
        <v>1.8584464722902292E-2</v>
      </c>
      <c r="J65" s="2478">
        <v>20</v>
      </c>
      <c r="K65" s="2420">
        <v>0.11501224126418874</v>
      </c>
      <c r="L65" s="2478">
        <v>5</v>
      </c>
      <c r="M65" s="2420">
        <v>1.947473848208324E-2</v>
      </c>
      <c r="N65" s="2478">
        <v>180</v>
      </c>
    </row>
    <row r="66" spans="1:27" x14ac:dyDescent="0.25">
      <c r="A66" s="2415" t="s">
        <v>1085</v>
      </c>
      <c r="B66" s="2479">
        <v>20</v>
      </c>
      <c r="C66" s="2417">
        <v>0.77144082332761565</v>
      </c>
      <c r="D66" s="2479">
        <v>0</v>
      </c>
      <c r="E66" s="2417">
        <v>8.5763293310463118E-2</v>
      </c>
      <c r="F66" s="2479">
        <v>0</v>
      </c>
      <c r="G66" s="2417">
        <v>8.5763293310463118E-2</v>
      </c>
      <c r="H66" s="2479">
        <v>0</v>
      </c>
      <c r="I66" s="2417">
        <v>0</v>
      </c>
      <c r="J66" s="2479">
        <v>0</v>
      </c>
      <c r="K66" s="2417">
        <v>5.7032590051457978E-2</v>
      </c>
      <c r="L66" s="2479">
        <v>0</v>
      </c>
      <c r="M66" s="2417">
        <v>0</v>
      </c>
      <c r="N66" s="2479">
        <v>25</v>
      </c>
    </row>
    <row r="67" spans="1:27" s="30" customFormat="1" x14ac:dyDescent="0.25">
      <c r="A67" s="2480" t="s">
        <v>1086</v>
      </c>
      <c r="B67" s="2481">
        <v>145</v>
      </c>
      <c r="C67" s="2482">
        <v>0.66559263512097688</v>
      </c>
      <c r="D67" s="2481">
        <v>20</v>
      </c>
      <c r="E67" s="2482">
        <v>8.7456846938440955E-2</v>
      </c>
      <c r="F67" s="2481">
        <v>30</v>
      </c>
      <c r="G67" s="2482">
        <v>0.12658227846353295</v>
      </c>
      <c r="H67" s="2481">
        <v>5</v>
      </c>
      <c r="I67" s="2482">
        <v>1.3670886129297462E-2</v>
      </c>
      <c r="J67" s="2481">
        <v>15</v>
      </c>
      <c r="K67" s="2482">
        <v>6.8308400450866516E-2</v>
      </c>
      <c r="L67" s="2481">
        <v>10</v>
      </c>
      <c r="M67" s="2482">
        <v>3.838895281403145E-2</v>
      </c>
      <c r="N67" s="2481">
        <v>215</v>
      </c>
    </row>
    <row r="68" spans="1:27" x14ac:dyDescent="0.25">
      <c r="A68" s="2415" t="s">
        <v>1087</v>
      </c>
      <c r="B68" s="2479">
        <v>25</v>
      </c>
      <c r="C68" s="2417">
        <v>0.94444444444444442</v>
      </c>
      <c r="D68" s="2479">
        <v>0</v>
      </c>
      <c r="E68" s="2417">
        <v>0</v>
      </c>
      <c r="F68" s="2479">
        <v>0</v>
      </c>
      <c r="G68" s="2417">
        <v>0</v>
      </c>
      <c r="H68" s="2479">
        <v>0</v>
      </c>
      <c r="I68" s="2417">
        <v>0</v>
      </c>
      <c r="J68" s="2479">
        <v>0</v>
      </c>
      <c r="K68" s="2417">
        <v>3.7037037037037035E-2</v>
      </c>
      <c r="L68" s="2479">
        <v>0</v>
      </c>
      <c r="M68" s="2417">
        <v>1.8518518518518517E-2</v>
      </c>
      <c r="N68" s="2479">
        <v>25</v>
      </c>
    </row>
    <row r="69" spans="1:27" x14ac:dyDescent="0.25">
      <c r="A69" s="2422" t="s">
        <v>1088</v>
      </c>
      <c r="B69" s="2478">
        <v>5</v>
      </c>
      <c r="C69" s="2420" t="s">
        <v>1089</v>
      </c>
      <c r="D69" s="2478">
        <v>0</v>
      </c>
      <c r="E69" s="2420" t="s">
        <v>1089</v>
      </c>
      <c r="F69" s="2478">
        <v>0</v>
      </c>
      <c r="G69" s="2420" t="s">
        <v>1089</v>
      </c>
      <c r="H69" s="2478">
        <v>0</v>
      </c>
      <c r="I69" s="2420" t="s">
        <v>1089</v>
      </c>
      <c r="J69" s="2478">
        <v>0</v>
      </c>
      <c r="K69" s="2420" t="s">
        <v>1089</v>
      </c>
      <c r="L69" s="2478">
        <v>0</v>
      </c>
      <c r="M69" s="2420" t="s">
        <v>1089</v>
      </c>
      <c r="N69" s="2478">
        <v>10</v>
      </c>
    </row>
    <row r="70" spans="1:27" x14ac:dyDescent="0.25">
      <c r="A70" s="2468" t="s">
        <v>1090</v>
      </c>
      <c r="B70" s="3252">
        <v>0</v>
      </c>
      <c r="C70" s="3252" t="s">
        <v>1089</v>
      </c>
      <c r="D70" s="3252">
        <v>0</v>
      </c>
      <c r="E70" s="3252" t="s">
        <v>1089</v>
      </c>
      <c r="F70" s="3252">
        <v>0</v>
      </c>
      <c r="G70" s="3252" t="s">
        <v>1089</v>
      </c>
      <c r="H70" s="3252">
        <v>0</v>
      </c>
      <c r="I70" s="3252" t="s">
        <v>1089</v>
      </c>
      <c r="J70" s="3252">
        <v>0</v>
      </c>
      <c r="K70" s="3252" t="s">
        <v>1089</v>
      </c>
      <c r="L70" s="3252">
        <v>0</v>
      </c>
      <c r="M70" s="3252" t="s">
        <v>1089</v>
      </c>
      <c r="N70" s="3252">
        <v>0</v>
      </c>
    </row>
    <row r="71" spans="1:27" x14ac:dyDescent="0.25">
      <c r="A71" s="2422" t="s">
        <v>1091</v>
      </c>
      <c r="B71" s="2478">
        <v>10</v>
      </c>
      <c r="C71" s="2420" t="s">
        <v>1089</v>
      </c>
      <c r="D71" s="2478">
        <v>0</v>
      </c>
      <c r="E71" s="2420" t="s">
        <v>1089</v>
      </c>
      <c r="F71" s="2478">
        <v>0</v>
      </c>
      <c r="G71" s="2420" t="s">
        <v>1089</v>
      </c>
      <c r="H71" s="2478">
        <v>0</v>
      </c>
      <c r="I71" s="2420" t="s">
        <v>1089</v>
      </c>
      <c r="J71" s="2478">
        <v>0</v>
      </c>
      <c r="K71" s="2420" t="s">
        <v>1089</v>
      </c>
      <c r="L71" s="2478">
        <v>0</v>
      </c>
      <c r="M71" s="2420" t="s">
        <v>1089</v>
      </c>
      <c r="N71" s="2478">
        <v>10</v>
      </c>
    </row>
    <row r="72" spans="1:27" ht="30" x14ac:dyDescent="0.25">
      <c r="A72" s="2415" t="s">
        <v>1092</v>
      </c>
      <c r="B72" s="2479">
        <v>10</v>
      </c>
      <c r="C72" s="2417" t="s">
        <v>1089</v>
      </c>
      <c r="D72" s="2479">
        <v>0</v>
      </c>
      <c r="E72" s="2417" t="s">
        <v>1089</v>
      </c>
      <c r="F72" s="2479">
        <v>5</v>
      </c>
      <c r="G72" s="2417" t="s">
        <v>1089</v>
      </c>
      <c r="H72" s="2479">
        <v>0</v>
      </c>
      <c r="I72" s="2417" t="s">
        <v>1089</v>
      </c>
      <c r="J72" s="2479">
        <v>0</v>
      </c>
      <c r="K72" s="2417" t="s">
        <v>1089</v>
      </c>
      <c r="L72" s="2479">
        <v>0</v>
      </c>
      <c r="M72" s="2417" t="s">
        <v>1089</v>
      </c>
      <c r="N72" s="2479">
        <v>15</v>
      </c>
    </row>
    <row r="73" spans="1:27" x14ac:dyDescent="0.25">
      <c r="A73" s="2422" t="s">
        <v>1093</v>
      </c>
      <c r="B73" s="2478">
        <v>15</v>
      </c>
      <c r="C73" s="2420">
        <v>0.6071428571428571</v>
      </c>
      <c r="D73" s="2478">
        <v>5</v>
      </c>
      <c r="E73" s="2420">
        <v>0.14285714285714285</v>
      </c>
      <c r="F73" s="2478">
        <v>5</v>
      </c>
      <c r="G73" s="2420">
        <v>0.21428571428571427</v>
      </c>
      <c r="H73" s="2478">
        <v>0</v>
      </c>
      <c r="I73" s="2420">
        <v>0</v>
      </c>
      <c r="J73" s="2478">
        <v>0</v>
      </c>
      <c r="K73" s="2420">
        <v>3.5714285714285712E-2</v>
      </c>
      <c r="L73" s="2478">
        <v>0</v>
      </c>
      <c r="M73" s="2420">
        <v>0</v>
      </c>
      <c r="N73" s="2478">
        <v>30</v>
      </c>
    </row>
    <row r="74" spans="1:27" x14ac:dyDescent="0.25">
      <c r="A74" s="2415" t="s">
        <v>1094</v>
      </c>
      <c r="B74" s="2479">
        <v>40</v>
      </c>
      <c r="C74" s="2417">
        <v>0.64594636490466595</v>
      </c>
      <c r="D74" s="2479">
        <v>5</v>
      </c>
      <c r="E74" s="2417">
        <v>6.2005890559603156E-2</v>
      </c>
      <c r="F74" s="2479">
        <v>10</v>
      </c>
      <c r="G74" s="2417">
        <v>0.13951325375910711</v>
      </c>
      <c r="H74" s="2479">
        <v>0</v>
      </c>
      <c r="I74" s="2417">
        <v>2.5887459308634318E-2</v>
      </c>
      <c r="J74" s="2479">
        <v>5</v>
      </c>
      <c r="K74" s="2417">
        <v>0.11114555882808866</v>
      </c>
      <c r="L74" s="2479">
        <v>0</v>
      </c>
      <c r="M74" s="2417">
        <v>1.5501472639900789E-2</v>
      </c>
      <c r="N74" s="2479">
        <v>65</v>
      </c>
    </row>
    <row r="75" spans="1:27" x14ac:dyDescent="0.25">
      <c r="A75" s="2422" t="s">
        <v>1095</v>
      </c>
      <c r="B75" s="2478">
        <v>40</v>
      </c>
      <c r="C75" s="2420">
        <v>0.5892857142857143</v>
      </c>
      <c r="D75" s="2478">
        <v>10</v>
      </c>
      <c r="E75" s="2420">
        <v>0.12210012210012211</v>
      </c>
      <c r="F75" s="2478">
        <v>5</v>
      </c>
      <c r="G75" s="2420">
        <v>9.9206349206349215E-2</v>
      </c>
      <c r="H75" s="2478">
        <v>0</v>
      </c>
      <c r="I75" s="2420">
        <v>1.3736263827838827E-2</v>
      </c>
      <c r="J75" s="2478">
        <v>5</v>
      </c>
      <c r="K75" s="2420">
        <v>8.6538461538461536E-2</v>
      </c>
      <c r="L75" s="2478">
        <v>5</v>
      </c>
      <c r="M75" s="2420">
        <v>8.9133089133089136E-2</v>
      </c>
      <c r="N75" s="2478">
        <v>65</v>
      </c>
    </row>
    <row r="76" spans="1:27" ht="30" x14ac:dyDescent="0.25">
      <c r="A76" s="2469" t="s">
        <v>1422</v>
      </c>
      <c r="B76" s="2371">
        <v>1025</v>
      </c>
      <c r="C76" s="2333">
        <v>0.67182207284090012</v>
      </c>
      <c r="D76" s="2371">
        <v>110</v>
      </c>
      <c r="E76" s="2333">
        <v>7.204001785573616E-2</v>
      </c>
      <c r="F76" s="2371">
        <v>135</v>
      </c>
      <c r="G76" s="2333">
        <v>8.7151747498884019E-2</v>
      </c>
      <c r="H76" s="2371">
        <v>25</v>
      </c>
      <c r="I76" s="2333">
        <v>1.6615025076805925E-2</v>
      </c>
      <c r="J76" s="2371">
        <v>170</v>
      </c>
      <c r="K76" s="2333">
        <v>0.11199222750308536</v>
      </c>
      <c r="L76" s="2371">
        <v>60</v>
      </c>
      <c r="M76" s="2333">
        <v>4.0378909224588401E-2</v>
      </c>
      <c r="N76" s="2334">
        <v>1525</v>
      </c>
    </row>
    <row r="78" spans="1:27" s="3436" customFormat="1" ht="30" customHeight="1" x14ac:dyDescent="0.25">
      <c r="A78" s="1234"/>
      <c r="B78" s="3801" t="s">
        <v>1022</v>
      </c>
      <c r="C78" s="3802"/>
      <c r="D78" s="3802"/>
      <c r="E78" s="3802"/>
      <c r="F78" s="3802"/>
      <c r="G78" s="3802"/>
      <c r="H78" s="3802"/>
      <c r="I78" s="3802"/>
      <c r="J78" s="3802"/>
      <c r="K78" s="3802"/>
      <c r="L78" s="3802"/>
      <c r="M78" s="3803"/>
      <c r="N78" s="3804" t="s">
        <v>165</v>
      </c>
      <c r="O78" s="3801" t="s">
        <v>1395</v>
      </c>
      <c r="P78" s="3802"/>
      <c r="Q78" s="3802"/>
      <c r="R78" s="3802"/>
      <c r="S78" s="3802"/>
      <c r="T78" s="3802"/>
      <c r="U78" s="3802"/>
      <c r="V78" s="3802"/>
      <c r="W78" s="3802"/>
      <c r="X78" s="3802"/>
      <c r="Y78" s="3802"/>
      <c r="Z78" s="3803"/>
      <c r="AA78" s="3799" t="s">
        <v>165</v>
      </c>
    </row>
    <row r="79" spans="1:27" s="3436" customFormat="1" ht="30" customHeight="1" x14ac:dyDescent="0.25">
      <c r="A79" s="2377"/>
      <c r="B79" s="3799" t="s">
        <v>1388</v>
      </c>
      <c r="C79" s="3800"/>
      <c r="D79" s="3799" t="s">
        <v>1389</v>
      </c>
      <c r="E79" s="3800"/>
      <c r="F79" s="3799" t="s">
        <v>1390</v>
      </c>
      <c r="G79" s="3800"/>
      <c r="H79" s="3799" t="s">
        <v>1391</v>
      </c>
      <c r="I79" s="3800"/>
      <c r="J79" s="3799" t="s">
        <v>1392</v>
      </c>
      <c r="K79" s="3800"/>
      <c r="L79" s="3799" t="s">
        <v>1042</v>
      </c>
      <c r="M79" s="3800"/>
      <c r="N79" s="3804"/>
      <c r="O79" s="3799" t="s">
        <v>1388</v>
      </c>
      <c r="P79" s="3800"/>
      <c r="Q79" s="3799" t="s">
        <v>1389</v>
      </c>
      <c r="R79" s="3800"/>
      <c r="S79" s="3799" t="s">
        <v>1390</v>
      </c>
      <c r="T79" s="3800"/>
      <c r="U79" s="3799" t="s">
        <v>1391</v>
      </c>
      <c r="V79" s="3800"/>
      <c r="W79" s="3799" t="s">
        <v>1392</v>
      </c>
      <c r="X79" s="3800"/>
      <c r="Y79" s="3799" t="s">
        <v>1042</v>
      </c>
      <c r="Z79" s="3800"/>
      <c r="AA79" s="3799"/>
    </row>
    <row r="80" spans="1:27" x14ac:dyDescent="0.25">
      <c r="A80" s="2378"/>
      <c r="B80" s="2311" t="s">
        <v>151</v>
      </c>
      <c r="C80" s="2310" t="s">
        <v>150</v>
      </c>
      <c r="D80" s="2311" t="s">
        <v>151</v>
      </c>
      <c r="E80" s="2310" t="s">
        <v>150</v>
      </c>
      <c r="F80" s="2311" t="s">
        <v>151</v>
      </c>
      <c r="G80" s="2310" t="s">
        <v>150</v>
      </c>
      <c r="H80" s="2311" t="s">
        <v>151</v>
      </c>
      <c r="I80" s="3253" t="s">
        <v>150</v>
      </c>
      <c r="J80" s="2311" t="s">
        <v>151</v>
      </c>
      <c r="K80" s="2310" t="s">
        <v>150</v>
      </c>
      <c r="L80" s="2311" t="s">
        <v>151</v>
      </c>
      <c r="M80" s="2310" t="s">
        <v>150</v>
      </c>
      <c r="N80" s="2311" t="s">
        <v>151</v>
      </c>
      <c r="O80" s="2458" t="s">
        <v>151</v>
      </c>
      <c r="P80" s="2459" t="s">
        <v>150</v>
      </c>
      <c r="Q80" s="2458" t="s">
        <v>151</v>
      </c>
      <c r="R80" s="2459" t="s">
        <v>150</v>
      </c>
      <c r="S80" s="2458" t="s">
        <v>151</v>
      </c>
      <c r="T80" s="2459" t="s">
        <v>150</v>
      </c>
      <c r="U80" s="2458" t="s">
        <v>151</v>
      </c>
      <c r="V80" s="2459" t="s">
        <v>150</v>
      </c>
      <c r="W80" s="2458" t="s">
        <v>151</v>
      </c>
      <c r="X80" s="2459" t="s">
        <v>150</v>
      </c>
      <c r="Y80" s="2458" t="s">
        <v>151</v>
      </c>
      <c r="Z80" s="2459" t="s">
        <v>150</v>
      </c>
      <c r="AA80" s="2458" t="s">
        <v>151</v>
      </c>
    </row>
    <row r="81" spans="1:27" x14ac:dyDescent="0.25">
      <c r="A81" s="2302" t="s">
        <v>1075</v>
      </c>
      <c r="B81" s="2315">
        <v>485</v>
      </c>
      <c r="C81" s="2314">
        <v>0.76841972346739063</v>
      </c>
      <c r="D81" s="2315">
        <v>25</v>
      </c>
      <c r="E81" s="2314">
        <v>4.130626933518531E-2</v>
      </c>
      <c r="F81" s="2315">
        <v>45</v>
      </c>
      <c r="G81" s="2314">
        <v>6.8896394974430203E-2</v>
      </c>
      <c r="H81" s="2315">
        <v>15</v>
      </c>
      <c r="I81" s="2314">
        <v>2.3675737104615194E-2</v>
      </c>
      <c r="J81" s="2315">
        <v>40</v>
      </c>
      <c r="K81" s="2314">
        <v>6.3372056316686659E-2</v>
      </c>
      <c r="L81" s="2315">
        <v>20</v>
      </c>
      <c r="M81" s="2314">
        <v>3.432981880169203E-2</v>
      </c>
      <c r="N81" s="2315">
        <v>635</v>
      </c>
      <c r="O81" s="2470">
        <v>475</v>
      </c>
      <c r="P81" s="2471">
        <v>0.81275910508102922</v>
      </c>
      <c r="Q81" s="2470">
        <v>25</v>
      </c>
      <c r="R81" s="2471">
        <v>3.9401103230890466E-2</v>
      </c>
      <c r="S81" s="2470">
        <v>15</v>
      </c>
      <c r="T81" s="2471">
        <v>2.5525062527837736E-2</v>
      </c>
      <c r="U81" s="2470">
        <v>15</v>
      </c>
      <c r="V81" s="2471">
        <v>2.1413643060266555E-2</v>
      </c>
      <c r="W81" s="2470">
        <v>40</v>
      </c>
      <c r="X81" s="2471">
        <v>6.7067530064754854E-2</v>
      </c>
      <c r="Y81" s="2470">
        <v>20</v>
      </c>
      <c r="Z81" s="2471">
        <v>3.383355603522116E-2</v>
      </c>
      <c r="AA81" s="2470">
        <v>585</v>
      </c>
    </row>
    <row r="82" spans="1:27" ht="30" x14ac:dyDescent="0.25">
      <c r="A82" s="2467" t="s">
        <v>1076</v>
      </c>
      <c r="B82" s="2349">
        <v>0</v>
      </c>
      <c r="C82" s="2350" t="s">
        <v>1089</v>
      </c>
      <c r="D82" s="2349">
        <v>0</v>
      </c>
      <c r="E82" s="2350" t="s">
        <v>1089</v>
      </c>
      <c r="F82" s="2349">
        <v>0</v>
      </c>
      <c r="G82" s="2350" t="s">
        <v>1089</v>
      </c>
      <c r="H82" s="2349">
        <v>0</v>
      </c>
      <c r="I82" s="2350" t="s">
        <v>1089</v>
      </c>
      <c r="J82" s="2349">
        <v>0</v>
      </c>
      <c r="K82" s="2350" t="s">
        <v>1089</v>
      </c>
      <c r="L82" s="2349">
        <v>0</v>
      </c>
      <c r="M82" s="2350" t="s">
        <v>1089</v>
      </c>
      <c r="N82" s="2349">
        <v>0</v>
      </c>
      <c r="O82" s="2349">
        <v>0</v>
      </c>
      <c r="P82" s="2350" t="s">
        <v>1089</v>
      </c>
      <c r="Q82" s="2349">
        <v>0</v>
      </c>
      <c r="R82" s="2350" t="s">
        <v>1089</v>
      </c>
      <c r="S82" s="2349">
        <v>0</v>
      </c>
      <c r="T82" s="2350" t="s">
        <v>1089</v>
      </c>
      <c r="U82" s="2349">
        <v>0</v>
      </c>
      <c r="V82" s="2350" t="s">
        <v>1089</v>
      </c>
      <c r="W82" s="2349">
        <v>0</v>
      </c>
      <c r="X82" s="2350" t="s">
        <v>1089</v>
      </c>
      <c r="Y82" s="2349">
        <v>0</v>
      </c>
      <c r="Z82" s="2350" t="s">
        <v>1089</v>
      </c>
      <c r="AA82" s="2463">
        <v>0</v>
      </c>
    </row>
    <row r="83" spans="1:27" x14ac:dyDescent="0.25">
      <c r="A83" s="2468" t="s">
        <v>1077</v>
      </c>
      <c r="B83" s="2347">
        <v>125</v>
      </c>
      <c r="C83" s="2346">
        <v>0.73480993714456744</v>
      </c>
      <c r="D83" s="2347">
        <v>5</v>
      </c>
      <c r="E83" s="2346">
        <v>2.3944926668662075E-2</v>
      </c>
      <c r="F83" s="2347">
        <v>20</v>
      </c>
      <c r="G83" s="2346">
        <v>0.12211912601017658</v>
      </c>
      <c r="H83" s="2347">
        <v>5</v>
      </c>
      <c r="I83" s="2346">
        <v>2.9931158335827594E-2</v>
      </c>
      <c r="J83" s="2347">
        <v>10</v>
      </c>
      <c r="K83" s="2346">
        <v>5.327746183777312E-2</v>
      </c>
      <c r="L83" s="2347">
        <v>5</v>
      </c>
      <c r="M83" s="2346">
        <v>3.5917390002993113E-2</v>
      </c>
      <c r="N83" s="2347">
        <v>165</v>
      </c>
      <c r="O83" s="2460">
        <v>115</v>
      </c>
      <c r="P83" s="2461">
        <v>0.82586886420637762</v>
      </c>
      <c r="Q83" s="2460">
        <v>5</v>
      </c>
      <c r="R83" s="2461">
        <v>2.8663561447509849E-2</v>
      </c>
      <c r="S83" s="2460">
        <v>5</v>
      </c>
      <c r="T83" s="2461">
        <v>2.4364027230383372E-2</v>
      </c>
      <c r="U83" s="2460">
        <v>5</v>
      </c>
      <c r="V83" s="2461">
        <v>2.149767108563239E-2</v>
      </c>
      <c r="W83" s="2460">
        <v>10</v>
      </c>
      <c r="X83" s="2461">
        <v>5.6610533858831955E-2</v>
      </c>
      <c r="Y83" s="2460">
        <v>5</v>
      </c>
      <c r="Z83" s="2461">
        <v>4.2995342171264779E-2</v>
      </c>
      <c r="AA83" s="2460">
        <v>140</v>
      </c>
    </row>
    <row r="84" spans="1:27" x14ac:dyDescent="0.25">
      <c r="A84" s="2467" t="s">
        <v>1078</v>
      </c>
      <c r="B84" s="2349">
        <v>70</v>
      </c>
      <c r="C84" s="2350">
        <v>0.78105520926090832</v>
      </c>
      <c r="D84" s="2349">
        <v>10</v>
      </c>
      <c r="E84" s="2350">
        <v>0.10763579697239536</v>
      </c>
      <c r="F84" s="2349">
        <v>0</v>
      </c>
      <c r="G84" s="2350">
        <v>1.1130899376669634E-2</v>
      </c>
      <c r="H84" s="2349">
        <v>0</v>
      </c>
      <c r="I84" s="2350">
        <v>1.1130899376669634E-2</v>
      </c>
      <c r="J84" s="2349">
        <v>5</v>
      </c>
      <c r="K84" s="2350">
        <v>4.4523597506678537E-2</v>
      </c>
      <c r="L84" s="2349">
        <v>5</v>
      </c>
      <c r="M84" s="2350">
        <v>4.4523597506678537E-2</v>
      </c>
      <c r="N84" s="2349">
        <v>90</v>
      </c>
      <c r="O84" s="2458">
        <v>65</v>
      </c>
      <c r="P84" s="2459">
        <v>0.77559938585095078</v>
      </c>
      <c r="Q84" s="2458">
        <v>10</v>
      </c>
      <c r="R84" s="2459">
        <v>0.1062950277548128</v>
      </c>
      <c r="S84" s="2458">
        <v>0</v>
      </c>
      <c r="T84" s="2459">
        <v>1.1810558639423645E-2</v>
      </c>
      <c r="U84" s="2458">
        <v>0</v>
      </c>
      <c r="V84" s="2459">
        <v>1.1810558639423645E-2</v>
      </c>
      <c r="W84" s="2458">
        <v>5</v>
      </c>
      <c r="X84" s="2459">
        <v>4.7242234557694579E-2</v>
      </c>
      <c r="Y84" s="2458">
        <v>5</v>
      </c>
      <c r="Z84" s="2459">
        <v>4.7242234557694579E-2</v>
      </c>
      <c r="AA84" s="2458">
        <v>85</v>
      </c>
    </row>
    <row r="85" spans="1:27" x14ac:dyDescent="0.25">
      <c r="A85" s="2468" t="s">
        <v>1079</v>
      </c>
      <c r="B85" s="2347">
        <v>60</v>
      </c>
      <c r="C85" s="2346">
        <v>0.71628636967282389</v>
      </c>
      <c r="D85" s="2347">
        <v>5</v>
      </c>
      <c r="E85" s="2346">
        <v>6.0364602197271522E-2</v>
      </c>
      <c r="F85" s="2347">
        <v>5</v>
      </c>
      <c r="G85" s="2346">
        <v>3.6218761318362915E-2</v>
      </c>
      <c r="H85" s="2347">
        <v>5</v>
      </c>
      <c r="I85" s="2346">
        <v>3.6218761318362915E-2</v>
      </c>
      <c r="J85" s="2347">
        <v>10</v>
      </c>
      <c r="K85" s="2346">
        <v>0.10261982373536159</v>
      </c>
      <c r="L85" s="2347">
        <v>5</v>
      </c>
      <c r="M85" s="2346">
        <v>4.8291681757817215E-2</v>
      </c>
      <c r="N85" s="2347">
        <v>85</v>
      </c>
      <c r="O85" s="2460">
        <v>55</v>
      </c>
      <c r="P85" s="2461">
        <v>0.72411138200949565</v>
      </c>
      <c r="Q85" s="2460">
        <v>5</v>
      </c>
      <c r="R85" s="2461">
        <v>5.1328114974977537E-2</v>
      </c>
      <c r="S85" s="2460">
        <v>5</v>
      </c>
      <c r="T85" s="2461">
        <v>3.8496086231233156E-2</v>
      </c>
      <c r="U85" s="2460">
        <v>5</v>
      </c>
      <c r="V85" s="2461">
        <v>3.8496086231233156E-2</v>
      </c>
      <c r="W85" s="2460">
        <v>10</v>
      </c>
      <c r="X85" s="2461">
        <v>0.10907224432182727</v>
      </c>
      <c r="Y85" s="2460">
        <v>5</v>
      </c>
      <c r="Z85" s="2461">
        <v>3.8496086231233156E-2</v>
      </c>
      <c r="AA85" s="2460">
        <v>80</v>
      </c>
    </row>
    <row r="86" spans="1:27" x14ac:dyDescent="0.25">
      <c r="A86" s="2467" t="s">
        <v>1080</v>
      </c>
      <c r="B86" s="2349">
        <v>25</v>
      </c>
      <c r="C86" s="2350">
        <v>0.6862449799196787</v>
      </c>
      <c r="D86" s="2349">
        <v>0</v>
      </c>
      <c r="E86" s="2350">
        <v>2.5100401606425699E-2</v>
      </c>
      <c r="F86" s="2349">
        <v>5</v>
      </c>
      <c r="G86" s="2350">
        <v>0.12550200803212849</v>
      </c>
      <c r="H86" s="2349">
        <v>0</v>
      </c>
      <c r="I86" s="2350">
        <v>2.5100401606425699E-2</v>
      </c>
      <c r="J86" s="2349">
        <v>5</v>
      </c>
      <c r="K86" s="2350">
        <v>6.2751004016064246E-2</v>
      </c>
      <c r="L86" s="2349">
        <v>5</v>
      </c>
      <c r="M86" s="2350">
        <v>7.5301204819277101E-2</v>
      </c>
      <c r="N86" s="2349">
        <v>40</v>
      </c>
      <c r="O86" s="2458">
        <v>25</v>
      </c>
      <c r="P86" s="2459">
        <v>0.77504499100179958</v>
      </c>
      <c r="Q86" s="2458">
        <v>0</v>
      </c>
      <c r="R86" s="2459">
        <v>2.9994001199760045E-2</v>
      </c>
      <c r="S86" s="2458">
        <v>0</v>
      </c>
      <c r="T86" s="2459">
        <v>0</v>
      </c>
      <c r="U86" s="2458">
        <v>0</v>
      </c>
      <c r="V86" s="2459">
        <v>2.9994001199760045E-2</v>
      </c>
      <c r="W86" s="2458">
        <v>5</v>
      </c>
      <c r="X86" s="2459">
        <v>7.4985002999400113E-2</v>
      </c>
      <c r="Y86" s="2458">
        <v>5</v>
      </c>
      <c r="Z86" s="2459">
        <v>8.998200359928013E-2</v>
      </c>
      <c r="AA86" s="2458">
        <v>35</v>
      </c>
    </row>
    <row r="87" spans="1:27" x14ac:dyDescent="0.25">
      <c r="A87" s="2468" t="s">
        <v>1081</v>
      </c>
      <c r="B87" s="2347">
        <v>5</v>
      </c>
      <c r="C87" s="2346" t="s">
        <v>1089</v>
      </c>
      <c r="D87" s="2347">
        <v>0</v>
      </c>
      <c r="E87" s="2346" t="s">
        <v>1089</v>
      </c>
      <c r="F87" s="2347">
        <v>0</v>
      </c>
      <c r="G87" s="2346" t="s">
        <v>1089</v>
      </c>
      <c r="H87" s="2347">
        <v>0</v>
      </c>
      <c r="I87" s="2346" t="s">
        <v>1089</v>
      </c>
      <c r="J87" s="2347">
        <v>0</v>
      </c>
      <c r="K87" s="2346" t="s">
        <v>1089</v>
      </c>
      <c r="L87" s="2347">
        <v>0</v>
      </c>
      <c r="M87" s="2346" t="s">
        <v>1089</v>
      </c>
      <c r="N87" s="2347">
        <v>5</v>
      </c>
      <c r="O87" s="2460">
        <v>5</v>
      </c>
      <c r="P87" s="2461" t="s">
        <v>1089</v>
      </c>
      <c r="Q87" s="2460">
        <v>0</v>
      </c>
      <c r="R87" s="2461" t="s">
        <v>1089</v>
      </c>
      <c r="S87" s="2460">
        <v>0</v>
      </c>
      <c r="T87" s="2461" t="s">
        <v>1089</v>
      </c>
      <c r="U87" s="2460">
        <v>0</v>
      </c>
      <c r="V87" s="2461" t="s">
        <v>1089</v>
      </c>
      <c r="W87" s="2460">
        <v>0</v>
      </c>
      <c r="X87" s="2461" t="s">
        <v>1089</v>
      </c>
      <c r="Y87" s="2460">
        <v>0</v>
      </c>
      <c r="Z87" s="2461" t="s">
        <v>1089</v>
      </c>
      <c r="AA87" s="2460">
        <v>5</v>
      </c>
    </row>
    <row r="88" spans="1:27" ht="30" x14ac:dyDescent="0.25">
      <c r="A88" s="2467" t="s">
        <v>1082</v>
      </c>
      <c r="B88" s="2349">
        <v>100</v>
      </c>
      <c r="C88" s="2350">
        <v>0.797244094488189</v>
      </c>
      <c r="D88" s="2349">
        <v>5</v>
      </c>
      <c r="E88" s="2350">
        <v>2.3622047244094488E-2</v>
      </c>
      <c r="F88" s="2349">
        <v>10</v>
      </c>
      <c r="G88" s="2350">
        <v>6.1023622047244097E-2</v>
      </c>
      <c r="H88" s="2349">
        <v>5</v>
      </c>
      <c r="I88" s="2350">
        <v>2.3622047244094488E-2</v>
      </c>
      <c r="J88" s="2349">
        <v>10</v>
      </c>
      <c r="K88" s="2350">
        <v>8.070866141732283E-2</v>
      </c>
      <c r="L88" s="2349">
        <v>0</v>
      </c>
      <c r="M88" s="2350">
        <v>1.3779527559055118E-2</v>
      </c>
      <c r="N88" s="2349">
        <v>125</v>
      </c>
      <c r="O88" s="2458">
        <v>100</v>
      </c>
      <c r="P88" s="2459">
        <v>0.80838323353293418</v>
      </c>
      <c r="Q88" s="2458">
        <v>5</v>
      </c>
      <c r="R88" s="2459">
        <v>2.3952095808383235E-2</v>
      </c>
      <c r="S88" s="2458">
        <v>5</v>
      </c>
      <c r="T88" s="2459">
        <v>5.1896207584830337E-2</v>
      </c>
      <c r="U88" s="2458">
        <v>5</v>
      </c>
      <c r="V88" s="2459">
        <v>2.3952095808383235E-2</v>
      </c>
      <c r="W88" s="2458">
        <v>10</v>
      </c>
      <c r="X88" s="2459">
        <v>7.7844311377245512E-2</v>
      </c>
      <c r="Y88" s="2458">
        <v>0</v>
      </c>
      <c r="Z88" s="2459">
        <v>1.3972055888223553E-2</v>
      </c>
      <c r="AA88" s="2458">
        <v>125</v>
      </c>
    </row>
    <row r="89" spans="1:27" ht="30" x14ac:dyDescent="0.25">
      <c r="A89" s="2468" t="s">
        <v>1083</v>
      </c>
      <c r="B89" s="2347">
        <v>20</v>
      </c>
      <c r="C89" s="2346" t="s">
        <v>1089</v>
      </c>
      <c r="D89" s="2347">
        <v>0</v>
      </c>
      <c r="E89" s="2346" t="s">
        <v>1089</v>
      </c>
      <c r="F89" s="2347">
        <v>0</v>
      </c>
      <c r="G89" s="2346" t="s">
        <v>1089</v>
      </c>
      <c r="H89" s="2347">
        <v>0</v>
      </c>
      <c r="I89" s="2346" t="s">
        <v>1089</v>
      </c>
      <c r="J89" s="2347">
        <v>0</v>
      </c>
      <c r="K89" s="2346" t="s">
        <v>1089</v>
      </c>
      <c r="L89" s="2347">
        <v>0</v>
      </c>
      <c r="M89" s="2346" t="s">
        <v>1089</v>
      </c>
      <c r="N89" s="2347">
        <v>20</v>
      </c>
      <c r="O89" s="2460">
        <v>20</v>
      </c>
      <c r="P89" s="2461" t="s">
        <v>1089</v>
      </c>
      <c r="Q89" s="2460">
        <v>0</v>
      </c>
      <c r="R89" s="2461" t="s">
        <v>1089</v>
      </c>
      <c r="S89" s="2460">
        <v>0</v>
      </c>
      <c r="T89" s="2461" t="s">
        <v>1089</v>
      </c>
      <c r="U89" s="2460">
        <v>0</v>
      </c>
      <c r="V89" s="2461" t="s">
        <v>1089</v>
      </c>
      <c r="W89" s="2460">
        <v>0</v>
      </c>
      <c r="X89" s="2461" t="s">
        <v>1089</v>
      </c>
      <c r="Y89" s="2460">
        <v>0</v>
      </c>
      <c r="Z89" s="2461" t="s">
        <v>1089</v>
      </c>
      <c r="AA89" s="2460">
        <v>20</v>
      </c>
    </row>
    <row r="90" spans="1:27" ht="30" x14ac:dyDescent="0.25">
      <c r="A90" s="2467" t="s">
        <v>1084</v>
      </c>
      <c r="B90" s="2349">
        <v>80</v>
      </c>
      <c r="C90" s="2350">
        <v>0.81188118811881194</v>
      </c>
      <c r="D90" s="2349">
        <v>5</v>
      </c>
      <c r="E90" s="2350">
        <v>2.4752475247524754E-2</v>
      </c>
      <c r="F90" s="2349">
        <v>5</v>
      </c>
      <c r="G90" s="2350">
        <v>6.4356435643564358E-2</v>
      </c>
      <c r="H90" s="2349">
        <v>0</v>
      </c>
      <c r="I90" s="2350">
        <v>1.9801980198019802E-2</v>
      </c>
      <c r="J90" s="2349">
        <v>5</v>
      </c>
      <c r="K90" s="2350">
        <v>4.9504950495049507E-2</v>
      </c>
      <c r="L90" s="2349">
        <v>5</v>
      </c>
      <c r="M90" s="2350">
        <v>2.9702970297029702E-2</v>
      </c>
      <c r="N90" s="2349">
        <v>100</v>
      </c>
      <c r="O90" s="2458">
        <v>85</v>
      </c>
      <c r="P90" s="2459">
        <v>0.87628865979381443</v>
      </c>
      <c r="Q90" s="2458">
        <v>0</v>
      </c>
      <c r="R90" s="2459">
        <v>2.0618556701030927E-2</v>
      </c>
      <c r="S90" s="2458">
        <v>0</v>
      </c>
      <c r="T90" s="2459">
        <v>1.0309278350515464E-2</v>
      </c>
      <c r="U90" s="2458">
        <v>0</v>
      </c>
      <c r="V90" s="2459">
        <v>1.5463917525773196E-2</v>
      </c>
      <c r="W90" s="2458">
        <v>5</v>
      </c>
      <c r="X90" s="2459">
        <v>5.6701030927835051E-2</v>
      </c>
      <c r="Y90" s="2458">
        <v>0</v>
      </c>
      <c r="Z90" s="2459">
        <v>2.0618556701030927E-2</v>
      </c>
      <c r="AA90" s="2458">
        <v>95</v>
      </c>
    </row>
    <row r="91" spans="1:27" x14ac:dyDescent="0.25">
      <c r="A91" s="2468" t="s">
        <v>1085</v>
      </c>
      <c r="B91" s="2347">
        <v>0</v>
      </c>
      <c r="C91" s="2346" t="s">
        <v>1089</v>
      </c>
      <c r="D91" s="2347">
        <v>0</v>
      </c>
      <c r="E91" s="2346" t="s">
        <v>1089</v>
      </c>
      <c r="F91" s="2347">
        <v>0</v>
      </c>
      <c r="G91" s="2346" t="s">
        <v>1089</v>
      </c>
      <c r="H91" s="2347">
        <v>0</v>
      </c>
      <c r="I91" s="2346" t="s">
        <v>1089</v>
      </c>
      <c r="J91" s="2347">
        <v>0</v>
      </c>
      <c r="K91" s="2346" t="s">
        <v>1089</v>
      </c>
      <c r="L91" s="2347">
        <v>0</v>
      </c>
      <c r="M91" s="2346" t="s">
        <v>1089</v>
      </c>
      <c r="N91" s="2347">
        <v>0</v>
      </c>
      <c r="O91" s="2460">
        <v>0</v>
      </c>
      <c r="P91" s="2461" t="s">
        <v>1089</v>
      </c>
      <c r="Q91" s="2460">
        <v>0</v>
      </c>
      <c r="R91" s="2461" t="s">
        <v>1089</v>
      </c>
      <c r="S91" s="2460">
        <v>0</v>
      </c>
      <c r="T91" s="2461" t="s">
        <v>1089</v>
      </c>
      <c r="U91" s="2460">
        <v>0</v>
      </c>
      <c r="V91" s="2461" t="s">
        <v>1089</v>
      </c>
      <c r="W91" s="2460">
        <v>0</v>
      </c>
      <c r="X91" s="2461" t="s">
        <v>1089</v>
      </c>
      <c r="Y91" s="2460">
        <v>0</v>
      </c>
      <c r="Z91" s="2461" t="s">
        <v>1089</v>
      </c>
      <c r="AA91" s="2460">
        <v>0</v>
      </c>
    </row>
    <row r="92" spans="1:27" x14ac:dyDescent="0.25">
      <c r="A92" s="2304" t="s">
        <v>1086</v>
      </c>
      <c r="B92" s="2311">
        <v>80</v>
      </c>
      <c r="C92" s="2310">
        <v>0.81629554674464011</v>
      </c>
      <c r="D92" s="2311">
        <v>5</v>
      </c>
      <c r="E92" s="2310">
        <v>2.5303643699085381E-2</v>
      </c>
      <c r="F92" s="2311">
        <v>5</v>
      </c>
      <c r="G92" s="2310">
        <v>5.384615480379943E-2</v>
      </c>
      <c r="H92" s="2311">
        <v>0</v>
      </c>
      <c r="I92" s="2310">
        <v>2.0242914959268304E-2</v>
      </c>
      <c r="J92" s="2311">
        <v>5</v>
      </c>
      <c r="K92" s="2310">
        <v>6.5789473617621982E-2</v>
      </c>
      <c r="L92" s="2311">
        <v>0</v>
      </c>
      <c r="M92" s="2310">
        <v>1.8522267288945071E-2</v>
      </c>
      <c r="N92" s="2311">
        <v>100</v>
      </c>
      <c r="O92" s="2472">
        <v>80</v>
      </c>
      <c r="P92" s="2473">
        <v>0.86044015136876006</v>
      </c>
      <c r="Q92" s="2472">
        <v>5</v>
      </c>
      <c r="R92" s="2473">
        <v>2.6838432635534083E-2</v>
      </c>
      <c r="S92" s="2472">
        <v>0</v>
      </c>
      <c r="T92" s="2473">
        <v>2.1470746108427266E-2</v>
      </c>
      <c r="U92" s="2472">
        <v>0</v>
      </c>
      <c r="V92" s="2473">
        <v>1.610305958132045E-2</v>
      </c>
      <c r="W92" s="2472">
        <v>5</v>
      </c>
      <c r="X92" s="2473">
        <v>5.9044551798174985E-2</v>
      </c>
      <c r="Y92" s="2472">
        <v>0</v>
      </c>
      <c r="Z92" s="2473">
        <v>1.610305958132045E-2</v>
      </c>
      <c r="AA92" s="2472">
        <v>95</v>
      </c>
    </row>
    <row r="93" spans="1:27" x14ac:dyDescent="0.25">
      <c r="A93" s="2468" t="s">
        <v>1087</v>
      </c>
      <c r="B93" s="2347">
        <v>0</v>
      </c>
      <c r="C93" s="2346" t="s">
        <v>1089</v>
      </c>
      <c r="D93" s="2347">
        <v>0</v>
      </c>
      <c r="E93" s="2346" t="s">
        <v>1089</v>
      </c>
      <c r="F93" s="2347">
        <v>0</v>
      </c>
      <c r="G93" s="2346" t="s">
        <v>1089</v>
      </c>
      <c r="H93" s="2347">
        <v>0</v>
      </c>
      <c r="I93" s="2346" t="s">
        <v>1089</v>
      </c>
      <c r="J93" s="2347">
        <v>0</v>
      </c>
      <c r="K93" s="2346" t="s">
        <v>1089</v>
      </c>
      <c r="L93" s="2347">
        <v>0</v>
      </c>
      <c r="M93" s="2346" t="s">
        <v>1089</v>
      </c>
      <c r="N93" s="2347">
        <v>0</v>
      </c>
      <c r="O93" s="2460">
        <v>0</v>
      </c>
      <c r="P93" s="2461" t="s">
        <v>1089</v>
      </c>
      <c r="Q93" s="2460">
        <v>0</v>
      </c>
      <c r="R93" s="2461" t="s">
        <v>1089</v>
      </c>
      <c r="S93" s="2460">
        <v>0</v>
      </c>
      <c r="T93" s="2461" t="s">
        <v>1089</v>
      </c>
      <c r="U93" s="2460">
        <v>0</v>
      </c>
      <c r="V93" s="2461" t="s">
        <v>1089</v>
      </c>
      <c r="W93" s="2460">
        <v>0</v>
      </c>
      <c r="X93" s="2461" t="s">
        <v>1089</v>
      </c>
      <c r="Y93" s="2460">
        <v>0</v>
      </c>
      <c r="Z93" s="2461" t="s">
        <v>1089</v>
      </c>
      <c r="AA93" s="2460">
        <v>0</v>
      </c>
    </row>
    <row r="94" spans="1:27" x14ac:dyDescent="0.25">
      <c r="A94" s="2467" t="s">
        <v>1088</v>
      </c>
      <c r="B94" s="2349">
        <v>25</v>
      </c>
      <c r="C94" s="2350">
        <v>0.85185185185185186</v>
      </c>
      <c r="D94" s="2349">
        <v>0</v>
      </c>
      <c r="E94" s="2350">
        <v>5.5555555555555552E-2</v>
      </c>
      <c r="F94" s="2349">
        <v>0</v>
      </c>
      <c r="G94" s="2350">
        <v>1.8518518518518517E-2</v>
      </c>
      <c r="H94" s="2349">
        <v>0</v>
      </c>
      <c r="I94" s="2350">
        <v>1.8518518518518517E-2</v>
      </c>
      <c r="J94" s="2349">
        <v>0</v>
      </c>
      <c r="K94" s="2350">
        <v>3.7037037037037035E-2</v>
      </c>
      <c r="L94" s="2349">
        <v>0</v>
      </c>
      <c r="M94" s="2350">
        <v>1.8518518518518517E-2</v>
      </c>
      <c r="N94" s="2349">
        <v>25</v>
      </c>
      <c r="O94" s="2458">
        <v>25</v>
      </c>
      <c r="P94" s="2459">
        <v>0.84210526315789469</v>
      </c>
      <c r="Q94" s="2458">
        <v>0</v>
      </c>
      <c r="R94" s="2459">
        <v>5.2631578947368418E-2</v>
      </c>
      <c r="S94" s="2458">
        <v>0</v>
      </c>
      <c r="T94" s="2459">
        <v>3.5087719298245612E-2</v>
      </c>
      <c r="U94" s="2458">
        <v>0</v>
      </c>
      <c r="V94" s="2459">
        <v>1.7543859649122806E-2</v>
      </c>
      <c r="W94" s="2458">
        <v>0</v>
      </c>
      <c r="X94" s="2459">
        <v>3.5087719298245612E-2</v>
      </c>
      <c r="Y94" s="2458">
        <v>0</v>
      </c>
      <c r="Z94" s="2459">
        <v>1.7543859649122806E-2</v>
      </c>
      <c r="AA94" s="2458">
        <v>30</v>
      </c>
    </row>
    <row r="95" spans="1:27" x14ac:dyDescent="0.25">
      <c r="A95" s="2468" t="s">
        <v>1090</v>
      </c>
      <c r="B95" s="2347">
        <v>0</v>
      </c>
      <c r="C95" s="2346" t="s">
        <v>1089</v>
      </c>
      <c r="D95" s="2347">
        <v>0</v>
      </c>
      <c r="E95" s="2346" t="s">
        <v>1089</v>
      </c>
      <c r="F95" s="2347">
        <v>0</v>
      </c>
      <c r="G95" s="2346" t="s">
        <v>1089</v>
      </c>
      <c r="H95" s="2347">
        <v>0</v>
      </c>
      <c r="I95" s="2346" t="s">
        <v>1089</v>
      </c>
      <c r="J95" s="2347">
        <v>0</v>
      </c>
      <c r="K95" s="2346" t="s">
        <v>1089</v>
      </c>
      <c r="L95" s="2347">
        <v>0</v>
      </c>
      <c r="M95" s="2346" t="s">
        <v>1089</v>
      </c>
      <c r="N95" s="2347">
        <v>0</v>
      </c>
      <c r="O95" s="2460">
        <v>0</v>
      </c>
      <c r="P95" s="2461" t="s">
        <v>1089</v>
      </c>
      <c r="Q95" s="2460">
        <v>0</v>
      </c>
      <c r="R95" s="2461" t="s">
        <v>1089</v>
      </c>
      <c r="S95" s="2460">
        <v>0</v>
      </c>
      <c r="T95" s="2461" t="s">
        <v>1089</v>
      </c>
      <c r="U95" s="2460">
        <v>0</v>
      </c>
      <c r="V95" s="2461" t="s">
        <v>1089</v>
      </c>
      <c r="W95" s="2460">
        <v>0</v>
      </c>
      <c r="X95" s="2461" t="s">
        <v>1089</v>
      </c>
      <c r="Y95" s="2460">
        <v>0</v>
      </c>
      <c r="Z95" s="2461" t="s">
        <v>1089</v>
      </c>
      <c r="AA95" s="2460">
        <v>0</v>
      </c>
    </row>
    <row r="96" spans="1:27" x14ac:dyDescent="0.25">
      <c r="A96" s="2467" t="s">
        <v>1091</v>
      </c>
      <c r="B96" s="2349">
        <v>0</v>
      </c>
      <c r="C96" s="2350" t="s">
        <v>1089</v>
      </c>
      <c r="D96" s="2349">
        <v>0</v>
      </c>
      <c r="E96" s="2350" t="s">
        <v>1089</v>
      </c>
      <c r="F96" s="2349">
        <v>0</v>
      </c>
      <c r="G96" s="2350" t="s">
        <v>1089</v>
      </c>
      <c r="H96" s="2349">
        <v>0</v>
      </c>
      <c r="I96" s="2350" t="s">
        <v>1089</v>
      </c>
      <c r="J96" s="2349">
        <v>0</v>
      </c>
      <c r="K96" s="2350" t="s">
        <v>1089</v>
      </c>
      <c r="L96" s="2349">
        <v>0</v>
      </c>
      <c r="M96" s="2350" t="s">
        <v>1089</v>
      </c>
      <c r="N96" s="2349">
        <v>0</v>
      </c>
      <c r="O96" s="2458">
        <v>0</v>
      </c>
      <c r="P96" s="2459" t="s">
        <v>1089</v>
      </c>
      <c r="Q96" s="2458">
        <v>0</v>
      </c>
      <c r="R96" s="2459" t="s">
        <v>1089</v>
      </c>
      <c r="S96" s="2458">
        <v>0</v>
      </c>
      <c r="T96" s="2459" t="s">
        <v>1089</v>
      </c>
      <c r="U96" s="2458">
        <v>0</v>
      </c>
      <c r="V96" s="2459" t="s">
        <v>1089</v>
      </c>
      <c r="W96" s="2458">
        <v>0</v>
      </c>
      <c r="X96" s="2459" t="s">
        <v>1089</v>
      </c>
      <c r="Y96" s="2458">
        <v>0</v>
      </c>
      <c r="Z96" s="2459" t="s">
        <v>1089</v>
      </c>
      <c r="AA96" s="2458">
        <v>0</v>
      </c>
    </row>
    <row r="97" spans="1:27" ht="30" x14ac:dyDescent="0.25">
      <c r="A97" s="2468" t="s">
        <v>1092</v>
      </c>
      <c r="B97" s="2347">
        <v>40</v>
      </c>
      <c r="C97" s="2346">
        <v>0.84946236559139787</v>
      </c>
      <c r="D97" s="2347">
        <v>0</v>
      </c>
      <c r="E97" s="2346">
        <v>2.1505376344086023E-2</v>
      </c>
      <c r="F97" s="2347">
        <v>0</v>
      </c>
      <c r="G97" s="2346">
        <v>2.1505376344086023E-2</v>
      </c>
      <c r="H97" s="2347">
        <v>0</v>
      </c>
      <c r="I97" s="2346">
        <v>2.1505376344086023E-2</v>
      </c>
      <c r="J97" s="2347">
        <v>5</v>
      </c>
      <c r="K97" s="2346">
        <v>6.4516129032258063E-2</v>
      </c>
      <c r="L97" s="2347">
        <v>0</v>
      </c>
      <c r="M97" s="2346">
        <v>2.1505376344086023E-2</v>
      </c>
      <c r="N97" s="2347">
        <v>45</v>
      </c>
      <c r="O97" s="2460">
        <v>40</v>
      </c>
      <c r="P97" s="2461">
        <v>0.88505747126436785</v>
      </c>
      <c r="Q97" s="2460">
        <v>0</v>
      </c>
      <c r="R97" s="2461">
        <v>2.2988505747126436E-2</v>
      </c>
      <c r="S97" s="2460">
        <v>0</v>
      </c>
      <c r="T97" s="2461">
        <v>0</v>
      </c>
      <c r="U97" s="2460">
        <v>0</v>
      </c>
      <c r="V97" s="2461">
        <v>2.2988505747126436E-2</v>
      </c>
      <c r="W97" s="2460">
        <v>0</v>
      </c>
      <c r="X97" s="2461">
        <v>4.5977011494252873E-2</v>
      </c>
      <c r="Y97" s="2460">
        <v>0</v>
      </c>
      <c r="Z97" s="2461">
        <v>2.2988505747126436E-2</v>
      </c>
      <c r="AA97" s="2460">
        <v>45</v>
      </c>
    </row>
    <row r="98" spans="1:27" x14ac:dyDescent="0.25">
      <c r="A98" s="2467" t="s">
        <v>1093</v>
      </c>
      <c r="B98" s="2349">
        <v>5</v>
      </c>
      <c r="C98" s="2350" t="s">
        <v>1089</v>
      </c>
      <c r="D98" s="2349">
        <v>0</v>
      </c>
      <c r="E98" s="2350" t="s">
        <v>1089</v>
      </c>
      <c r="F98" s="2349">
        <v>0</v>
      </c>
      <c r="G98" s="2350" t="s">
        <v>1089</v>
      </c>
      <c r="H98" s="2349">
        <v>0</v>
      </c>
      <c r="I98" s="2350" t="s">
        <v>1089</v>
      </c>
      <c r="J98" s="2349">
        <v>0</v>
      </c>
      <c r="K98" s="2350" t="s">
        <v>1089</v>
      </c>
      <c r="L98" s="2349">
        <v>0</v>
      </c>
      <c r="M98" s="2350" t="s">
        <v>1089</v>
      </c>
      <c r="N98" s="2349">
        <v>5</v>
      </c>
      <c r="O98" s="2458">
        <v>0</v>
      </c>
      <c r="P98" s="2459" t="s">
        <v>1089</v>
      </c>
      <c r="Q98" s="2458">
        <v>0</v>
      </c>
      <c r="R98" s="2459" t="s">
        <v>1089</v>
      </c>
      <c r="S98" s="2458">
        <v>0</v>
      </c>
      <c r="T98" s="2459" t="s">
        <v>1089</v>
      </c>
      <c r="U98" s="2458">
        <v>0</v>
      </c>
      <c r="V98" s="2459" t="s">
        <v>1089</v>
      </c>
      <c r="W98" s="2458">
        <v>0</v>
      </c>
      <c r="X98" s="2459" t="s">
        <v>1089</v>
      </c>
      <c r="Y98" s="2458">
        <v>0</v>
      </c>
      <c r="Z98" s="2459" t="s">
        <v>1089</v>
      </c>
      <c r="AA98" s="2458">
        <v>5</v>
      </c>
    </row>
    <row r="99" spans="1:27" x14ac:dyDescent="0.25">
      <c r="A99" s="2468" t="s">
        <v>1094</v>
      </c>
      <c r="B99" s="2347">
        <v>10</v>
      </c>
      <c r="C99" s="2346" t="s">
        <v>1089</v>
      </c>
      <c r="D99" s="2347">
        <v>0</v>
      </c>
      <c r="E99" s="2346" t="s">
        <v>1089</v>
      </c>
      <c r="F99" s="2347">
        <v>0</v>
      </c>
      <c r="G99" s="2346" t="s">
        <v>1089</v>
      </c>
      <c r="H99" s="2347">
        <v>0</v>
      </c>
      <c r="I99" s="2346" t="s">
        <v>1089</v>
      </c>
      <c r="J99" s="2347">
        <v>5</v>
      </c>
      <c r="K99" s="2346" t="s">
        <v>1089</v>
      </c>
      <c r="L99" s="2347">
        <v>0</v>
      </c>
      <c r="M99" s="2346" t="s">
        <v>1089</v>
      </c>
      <c r="N99" s="2347">
        <v>15</v>
      </c>
      <c r="O99" s="2460">
        <v>10</v>
      </c>
      <c r="P99" s="2461" t="s">
        <v>1089</v>
      </c>
      <c r="Q99" s="2460">
        <v>0</v>
      </c>
      <c r="R99" s="2461" t="s">
        <v>1089</v>
      </c>
      <c r="S99" s="2460">
        <v>0</v>
      </c>
      <c r="T99" s="2461" t="s">
        <v>1089</v>
      </c>
      <c r="U99" s="2460">
        <v>0</v>
      </c>
      <c r="V99" s="2461" t="s">
        <v>1089</v>
      </c>
      <c r="W99" s="2460">
        <v>5</v>
      </c>
      <c r="X99" s="2461" t="s">
        <v>1089</v>
      </c>
      <c r="Y99" s="2460">
        <v>0</v>
      </c>
      <c r="Z99" s="2461" t="s">
        <v>1089</v>
      </c>
      <c r="AA99" s="2460">
        <v>10</v>
      </c>
    </row>
    <row r="100" spans="1:27" x14ac:dyDescent="0.25">
      <c r="A100" s="2467" t="s">
        <v>1095</v>
      </c>
      <c r="B100" s="2349">
        <v>5</v>
      </c>
      <c r="C100" s="2350" t="s">
        <v>1089</v>
      </c>
      <c r="D100" s="2349">
        <v>0</v>
      </c>
      <c r="E100" s="2350" t="s">
        <v>1089</v>
      </c>
      <c r="F100" s="2349">
        <v>0</v>
      </c>
      <c r="G100" s="2350" t="s">
        <v>1089</v>
      </c>
      <c r="H100" s="2349">
        <v>0</v>
      </c>
      <c r="I100" s="2350" t="s">
        <v>1089</v>
      </c>
      <c r="J100" s="2349">
        <v>0</v>
      </c>
      <c r="K100" s="2350" t="s">
        <v>1089</v>
      </c>
      <c r="L100" s="2349">
        <v>0</v>
      </c>
      <c r="M100" s="2350" t="s">
        <v>1089</v>
      </c>
      <c r="N100" s="2349">
        <v>10</v>
      </c>
      <c r="O100" s="2458">
        <v>5</v>
      </c>
      <c r="P100" s="2459" t="s">
        <v>1089</v>
      </c>
      <c r="Q100" s="2458">
        <v>0</v>
      </c>
      <c r="R100" s="2459" t="s">
        <v>1089</v>
      </c>
      <c r="S100" s="2458">
        <v>0</v>
      </c>
      <c r="T100" s="2459" t="s">
        <v>1089</v>
      </c>
      <c r="U100" s="2458">
        <v>0</v>
      </c>
      <c r="V100" s="2459" t="s">
        <v>1089</v>
      </c>
      <c r="W100" s="2458">
        <v>0</v>
      </c>
      <c r="X100" s="2459" t="s">
        <v>1089</v>
      </c>
      <c r="Y100" s="2458">
        <v>0</v>
      </c>
      <c r="Z100" s="2459" t="s">
        <v>1089</v>
      </c>
      <c r="AA100" s="2458">
        <v>5</v>
      </c>
    </row>
    <row r="101" spans="1:27" ht="30" x14ac:dyDescent="0.25">
      <c r="A101" s="2469" t="s">
        <v>1422</v>
      </c>
      <c r="B101" s="2371">
        <v>565</v>
      </c>
      <c r="C101" s="2333">
        <v>0.77487847506690699</v>
      </c>
      <c r="D101" s="2371">
        <v>30</v>
      </c>
      <c r="E101" s="2333">
        <v>3.914741384018789E-2</v>
      </c>
      <c r="F101" s="2371">
        <v>50</v>
      </c>
      <c r="G101" s="2333">
        <v>6.6866022174886672E-2</v>
      </c>
      <c r="H101" s="2371">
        <v>15</v>
      </c>
      <c r="I101" s="2333">
        <v>2.3212627669452181E-2</v>
      </c>
      <c r="J101" s="2371">
        <v>45</v>
      </c>
      <c r="K101" s="2333">
        <v>6.3698181222349659E-2</v>
      </c>
      <c r="L101" s="2371">
        <v>25</v>
      </c>
      <c r="M101" s="2333">
        <v>3.2197280026216614E-2</v>
      </c>
      <c r="N101" s="2371">
        <v>730</v>
      </c>
      <c r="O101" s="2465">
        <v>555</v>
      </c>
      <c r="P101" s="2464">
        <v>0.8193207168077532</v>
      </c>
      <c r="Q101" s="2465">
        <v>25</v>
      </c>
      <c r="R101" s="2464">
        <v>3.7672295350795554E-2</v>
      </c>
      <c r="S101" s="2465">
        <v>15</v>
      </c>
      <c r="T101" s="2464">
        <v>2.4967129075625285E-2</v>
      </c>
      <c r="U101" s="2465">
        <v>15</v>
      </c>
      <c r="V101" s="2464">
        <v>2.0682828820044616E-2</v>
      </c>
      <c r="W101" s="2465">
        <v>45</v>
      </c>
      <c r="X101" s="2464">
        <v>6.5963450486785147E-2</v>
      </c>
      <c r="Y101" s="2465">
        <v>20</v>
      </c>
      <c r="Z101" s="2464">
        <v>3.139357945899629E-2</v>
      </c>
      <c r="AA101" s="2465">
        <v>675</v>
      </c>
    </row>
    <row r="103" spans="1:27" x14ac:dyDescent="0.25">
      <c r="A103" s="98" t="s">
        <v>2349</v>
      </c>
    </row>
    <row r="104" spans="1:27" x14ac:dyDescent="0.25">
      <c r="A104" s="1064" t="s">
        <v>1000</v>
      </c>
    </row>
    <row r="105" spans="1:27" x14ac:dyDescent="0.25">
      <c r="A105" s="1064" t="s">
        <v>1001</v>
      </c>
    </row>
    <row r="106" spans="1:27" s="23" customFormat="1" x14ac:dyDescent="0.25">
      <c r="A106"/>
      <c r="B106" s="199"/>
    </row>
    <row r="107" spans="1:27" x14ac:dyDescent="0.25">
      <c r="A107" s="1065" t="s">
        <v>135</v>
      </c>
    </row>
  </sheetData>
  <mergeCells count="40">
    <mergeCell ref="B53:M53"/>
    <mergeCell ref="N53:N54"/>
    <mergeCell ref="B78:M78"/>
    <mergeCell ref="N78:N79"/>
    <mergeCell ref="O78:Z78"/>
    <mergeCell ref="W79:X79"/>
    <mergeCell ref="Y79:Z79"/>
    <mergeCell ref="J79:K79"/>
    <mergeCell ref="L79:M79"/>
    <mergeCell ref="O79:P79"/>
    <mergeCell ref="Q79:R79"/>
    <mergeCell ref="S79:T79"/>
    <mergeCell ref="U79:V79"/>
    <mergeCell ref="AA78:AA79"/>
    <mergeCell ref="B79:C79"/>
    <mergeCell ref="D79:E79"/>
    <mergeCell ref="F79:G79"/>
    <mergeCell ref="H79:I79"/>
    <mergeCell ref="Y29:Z29"/>
    <mergeCell ref="B28:M28"/>
    <mergeCell ref="N28:N29"/>
    <mergeCell ref="O28:Z28"/>
    <mergeCell ref="AA28:AA29"/>
    <mergeCell ref="B29:C29"/>
    <mergeCell ref="D29:E29"/>
    <mergeCell ref="F29:G29"/>
    <mergeCell ref="H29:I29"/>
    <mergeCell ref="J29:K29"/>
    <mergeCell ref="L29:M29"/>
    <mergeCell ref="O29:P29"/>
    <mergeCell ref="Q29:R29"/>
    <mergeCell ref="S29:T29"/>
    <mergeCell ref="U29:V29"/>
    <mergeCell ref="W29:X29"/>
    <mergeCell ref="L4:M4"/>
    <mergeCell ref="B4:C4"/>
    <mergeCell ref="D4:E4"/>
    <mergeCell ref="F4:G4"/>
    <mergeCell ref="H4:I4"/>
    <mergeCell ref="J4:K4"/>
  </mergeCells>
  <hyperlinks>
    <hyperlink ref="A106:B106" location="Index!A1" display="Back to index" xr:uid="{B4D53C67-A414-405D-B380-D7426F006630}"/>
    <hyperlink ref="A105" location="Index!A1" display="Back to index" xr:uid="{E7972D1E-8409-4D16-969E-58A9D68FE21B}"/>
    <hyperlink ref="A107" location="Index!A1" display="Back to index" xr:uid="{A400B2E9-4988-40AB-ADE8-C155E8A0628C}"/>
  </hyperlinks>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9AEA-16C6-4C32-9D9F-F6C9373C8E28}">
  <dimension ref="A1:O85"/>
  <sheetViews>
    <sheetView showGridLines="0" zoomScaleNormal="100" workbookViewId="0">
      <selection activeCell="Q12" sqref="Q12"/>
    </sheetView>
  </sheetViews>
  <sheetFormatPr defaultColWidth="11.42578125" defaultRowHeight="15" x14ac:dyDescent="0.25"/>
  <cols>
    <col min="1" max="1" width="36.28515625" style="30" customWidth="1"/>
    <col min="2" max="2" width="11.42578125" style="30"/>
    <col min="3" max="3" width="11.42578125" style="2336"/>
    <col min="4" max="4" width="11.42578125" style="286"/>
    <col min="5" max="5" width="11.42578125" style="2336"/>
    <col min="6" max="6" width="11.42578125" style="286"/>
    <col min="7" max="7" width="12.42578125" style="2203" customWidth="1"/>
    <col min="8" max="8" width="14.5703125" style="286" customWidth="1"/>
    <col min="9" max="9" width="11.42578125" style="2203"/>
    <col min="10" max="10" width="11.42578125" style="286"/>
    <col min="11" max="11" width="11.42578125" style="2203"/>
    <col min="12" max="12" width="11.42578125" style="286"/>
    <col min="13" max="13" width="11.42578125" style="2203"/>
    <col min="14" max="14" width="11.42578125" style="286"/>
    <col min="15" max="15" width="11.42578125" style="2203"/>
    <col min="16" max="16384" width="11.42578125" style="30"/>
  </cols>
  <sheetData>
    <row r="1" spans="1:15" x14ac:dyDescent="0.25">
      <c r="A1" s="2226" t="s">
        <v>2356</v>
      </c>
    </row>
    <row r="2" spans="1:15" ht="15.75" x14ac:dyDescent="0.25">
      <c r="A2" s="1125"/>
    </row>
    <row r="3" spans="1:15" s="3358" customFormat="1" ht="30" customHeight="1" x14ac:dyDescent="0.25">
      <c r="A3" s="3432"/>
      <c r="B3" s="3432"/>
      <c r="C3" s="3812" t="s">
        <v>1388</v>
      </c>
      <c r="D3" s="3812"/>
      <c r="E3" s="3812" t="s">
        <v>1389</v>
      </c>
      <c r="F3" s="3812"/>
      <c r="G3" s="3812" t="s">
        <v>1390</v>
      </c>
      <c r="H3" s="3812"/>
      <c r="I3" s="3812" t="s">
        <v>1391</v>
      </c>
      <c r="J3" s="3812"/>
      <c r="K3" s="3812" t="s">
        <v>1392</v>
      </c>
      <c r="L3" s="3812"/>
      <c r="M3" s="3812" t="s">
        <v>1042</v>
      </c>
      <c r="N3" s="3812"/>
      <c r="O3" s="3446" t="s">
        <v>165</v>
      </c>
    </row>
    <row r="4" spans="1:15" x14ac:dyDescent="0.25">
      <c r="A4" s="2485"/>
      <c r="B4" s="2485"/>
      <c r="C4" s="2486" t="s">
        <v>151</v>
      </c>
      <c r="D4" s="2230" t="s">
        <v>150</v>
      </c>
      <c r="E4" s="2486" t="s">
        <v>151</v>
      </c>
      <c r="F4" s="2230" t="s">
        <v>150</v>
      </c>
      <c r="G4" s="2486" t="s">
        <v>151</v>
      </c>
      <c r="H4" s="2230" t="s">
        <v>150</v>
      </c>
      <c r="I4" s="2486" t="s">
        <v>151</v>
      </c>
      <c r="J4" s="2230" t="s">
        <v>150</v>
      </c>
      <c r="K4" s="2486" t="s">
        <v>151</v>
      </c>
      <c r="L4" s="2230" t="s">
        <v>150</v>
      </c>
      <c r="M4" s="2486" t="s">
        <v>151</v>
      </c>
      <c r="N4" s="2230" t="s">
        <v>150</v>
      </c>
      <c r="O4" s="2487" t="s">
        <v>151</v>
      </c>
    </row>
    <row r="5" spans="1:15" ht="30" x14ac:dyDescent="0.25">
      <c r="A5" s="2488" t="s">
        <v>1076</v>
      </c>
      <c r="B5" s="2484" t="s">
        <v>440</v>
      </c>
      <c r="C5" s="2489">
        <v>0</v>
      </c>
      <c r="D5" s="2490" t="s">
        <v>1089</v>
      </c>
      <c r="E5" s="2489">
        <v>0</v>
      </c>
      <c r="F5" s="2490" t="s">
        <v>1089</v>
      </c>
      <c r="G5" s="2489">
        <v>5</v>
      </c>
      <c r="H5" s="2490" t="s">
        <v>1089</v>
      </c>
      <c r="I5" s="2489">
        <v>0</v>
      </c>
      <c r="J5" s="2490" t="s">
        <v>1089</v>
      </c>
      <c r="K5" s="3254">
        <v>0</v>
      </c>
      <c r="L5" s="3255" t="s">
        <v>1089</v>
      </c>
      <c r="M5" s="2489">
        <v>0</v>
      </c>
      <c r="N5" s="2490" t="s">
        <v>1089</v>
      </c>
      <c r="O5" s="2491">
        <v>5</v>
      </c>
    </row>
    <row r="6" spans="1:15" x14ac:dyDescent="0.25">
      <c r="A6" s="458"/>
      <c r="B6" s="458" t="s">
        <v>441</v>
      </c>
      <c r="C6" s="2492">
        <v>0</v>
      </c>
      <c r="D6" s="2493" t="s">
        <v>1089</v>
      </c>
      <c r="E6" s="2492">
        <v>0</v>
      </c>
      <c r="F6" s="2493" t="s">
        <v>1089</v>
      </c>
      <c r="G6" s="2492">
        <v>0</v>
      </c>
      <c r="H6" s="2493" t="s">
        <v>1089</v>
      </c>
      <c r="I6" s="2492">
        <v>0</v>
      </c>
      <c r="J6" s="2493" t="s">
        <v>1089</v>
      </c>
      <c r="K6" s="3256">
        <v>0</v>
      </c>
      <c r="L6" s="3257" t="s">
        <v>1089</v>
      </c>
      <c r="M6" s="2492">
        <v>0</v>
      </c>
      <c r="N6" s="2493" t="s">
        <v>1089</v>
      </c>
      <c r="O6" s="2494">
        <v>0</v>
      </c>
    </row>
    <row r="7" spans="1:15" x14ac:dyDescent="0.25">
      <c r="A7" s="2488" t="s">
        <v>1077</v>
      </c>
      <c r="B7" s="2484" t="s">
        <v>440</v>
      </c>
      <c r="C7" s="2489">
        <v>675</v>
      </c>
      <c r="D7" s="2490">
        <v>0.63399900571246337</v>
      </c>
      <c r="E7" s="2489">
        <v>60</v>
      </c>
      <c r="F7" s="2490">
        <v>5.5136057931319121E-2</v>
      </c>
      <c r="G7" s="2489">
        <v>165</v>
      </c>
      <c r="H7" s="2490">
        <v>0.15530583721824612</v>
      </c>
      <c r="I7" s="2489">
        <v>35</v>
      </c>
      <c r="J7" s="2490">
        <v>3.205170295190838E-2</v>
      </c>
      <c r="K7" s="2489">
        <v>85</v>
      </c>
      <c r="L7" s="3255">
        <v>7.7676368786875408E-2</v>
      </c>
      <c r="M7" s="2489">
        <v>50</v>
      </c>
      <c r="N7" s="2490">
        <v>4.5831027399187686E-2</v>
      </c>
      <c r="O7" s="2491">
        <v>1065</v>
      </c>
    </row>
    <row r="8" spans="1:15" x14ac:dyDescent="0.25">
      <c r="A8" s="458"/>
      <c r="B8" s="458" t="s">
        <v>441</v>
      </c>
      <c r="C8" s="2492">
        <v>165</v>
      </c>
      <c r="D8" s="2493">
        <v>0.59409384538936605</v>
      </c>
      <c r="E8" s="2492">
        <v>15</v>
      </c>
      <c r="F8" s="2493">
        <v>4.6035351742741537E-2</v>
      </c>
      <c r="G8" s="2492">
        <v>55</v>
      </c>
      <c r="H8" s="2493">
        <v>0.20100092283665791</v>
      </c>
      <c r="I8" s="2492">
        <v>10</v>
      </c>
      <c r="J8" s="2493">
        <v>3.0169659970185277E-2</v>
      </c>
      <c r="K8" s="2492">
        <v>15</v>
      </c>
      <c r="L8" s="3257">
        <v>5.2992120394690138E-2</v>
      </c>
      <c r="M8" s="2492">
        <v>20</v>
      </c>
      <c r="N8" s="2493">
        <v>7.5708099666359052E-2</v>
      </c>
      <c r="O8" s="2494">
        <v>280</v>
      </c>
    </row>
    <row r="9" spans="1:15" x14ac:dyDescent="0.25">
      <c r="A9" s="2488" t="s">
        <v>1078</v>
      </c>
      <c r="B9" s="2484" t="s">
        <v>440</v>
      </c>
      <c r="C9" s="2489">
        <v>1260</v>
      </c>
      <c r="D9" s="2490">
        <v>0.67526479817506124</v>
      </c>
      <c r="E9" s="2489">
        <v>95</v>
      </c>
      <c r="F9" s="2490">
        <v>4.9896651119702699E-2</v>
      </c>
      <c r="G9" s="2489">
        <v>250</v>
      </c>
      <c r="H9" s="2490">
        <v>0.13450890514388528</v>
      </c>
      <c r="I9" s="2489">
        <v>60</v>
      </c>
      <c r="J9" s="2490">
        <v>3.2402300450879801E-2</v>
      </c>
      <c r="K9" s="2489">
        <v>115</v>
      </c>
      <c r="L9" s="3255">
        <v>6.2812590363381271E-2</v>
      </c>
      <c r="M9" s="2489">
        <v>85</v>
      </c>
      <c r="N9" s="2490">
        <v>4.5114754800638299E-2</v>
      </c>
      <c r="O9" s="2491">
        <v>1865</v>
      </c>
    </row>
    <row r="10" spans="1:15" x14ac:dyDescent="0.25">
      <c r="A10" s="458"/>
      <c r="B10" s="458" t="s">
        <v>441</v>
      </c>
      <c r="C10" s="2492">
        <v>275</v>
      </c>
      <c r="D10" s="2493">
        <v>0.70225196242439847</v>
      </c>
      <c r="E10" s="2492">
        <v>15</v>
      </c>
      <c r="F10" s="2493">
        <v>4.4189936945052119E-2</v>
      </c>
      <c r="G10" s="2492">
        <v>40</v>
      </c>
      <c r="H10" s="2493">
        <v>0.10294685368678419</v>
      </c>
      <c r="I10" s="2492">
        <v>20</v>
      </c>
      <c r="J10" s="2493">
        <v>5.0186591172307296E-2</v>
      </c>
      <c r="K10" s="2492">
        <v>15</v>
      </c>
      <c r="L10" s="3257">
        <v>4.1204478188135378E-2</v>
      </c>
      <c r="M10" s="2492">
        <v>25</v>
      </c>
      <c r="N10" s="2493">
        <v>5.9220177583322611E-2</v>
      </c>
      <c r="O10" s="2494">
        <v>390</v>
      </c>
    </row>
    <row r="11" spans="1:15" x14ac:dyDescent="0.25">
      <c r="A11" s="2488" t="s">
        <v>1079</v>
      </c>
      <c r="B11" s="2484" t="s">
        <v>440</v>
      </c>
      <c r="C11" s="2489">
        <v>2415</v>
      </c>
      <c r="D11" s="2490">
        <v>0.63189489509118246</v>
      </c>
      <c r="E11" s="2489">
        <v>265</v>
      </c>
      <c r="F11" s="2490">
        <v>6.9528727367801815E-2</v>
      </c>
      <c r="G11" s="2489">
        <v>575</v>
      </c>
      <c r="H11" s="2490">
        <v>0.14987907706386039</v>
      </c>
      <c r="I11" s="2489">
        <v>110</v>
      </c>
      <c r="J11" s="2490">
        <v>2.932740702006667E-2</v>
      </c>
      <c r="K11" s="2489">
        <v>285</v>
      </c>
      <c r="L11" s="3255">
        <v>7.4697692659650955E-2</v>
      </c>
      <c r="M11" s="2489">
        <v>170</v>
      </c>
      <c r="N11" s="2490">
        <v>4.4672200797437743E-2</v>
      </c>
      <c r="O11" s="2491">
        <v>3825</v>
      </c>
    </row>
    <row r="12" spans="1:15" x14ac:dyDescent="0.25">
      <c r="A12" s="458"/>
      <c r="B12" s="458" t="s">
        <v>441</v>
      </c>
      <c r="C12" s="2492">
        <v>260</v>
      </c>
      <c r="D12" s="2493">
        <v>0.6382983898428759</v>
      </c>
      <c r="E12" s="2492">
        <v>25</v>
      </c>
      <c r="F12" s="2493">
        <v>6.4284671887921391E-2</v>
      </c>
      <c r="G12" s="2492">
        <v>65</v>
      </c>
      <c r="H12" s="2493">
        <v>0.15741596536459601</v>
      </c>
      <c r="I12" s="2492">
        <v>25</v>
      </c>
      <c r="J12" s="2493">
        <v>5.959040716057791E-2</v>
      </c>
      <c r="K12" s="2492">
        <v>20</v>
      </c>
      <c r="L12" s="3257">
        <v>5.1223427542929412E-2</v>
      </c>
      <c r="M12" s="2492">
        <v>10</v>
      </c>
      <c r="N12" s="2493">
        <v>2.9187138201099382E-2</v>
      </c>
      <c r="O12" s="2494">
        <v>410</v>
      </c>
    </row>
    <row r="13" spans="1:15" x14ac:dyDescent="0.25">
      <c r="A13" s="2488" t="s">
        <v>1080</v>
      </c>
      <c r="B13" s="2484" t="s">
        <v>440</v>
      </c>
      <c r="C13" s="2489">
        <v>785</v>
      </c>
      <c r="D13" s="2490">
        <v>0.59599136134581132</v>
      </c>
      <c r="E13" s="2489">
        <v>115</v>
      </c>
      <c r="F13" s="2490">
        <v>8.7144318569317619E-2</v>
      </c>
      <c r="G13" s="2489">
        <v>195</v>
      </c>
      <c r="H13" s="2490">
        <v>0.14737998711779637</v>
      </c>
      <c r="I13" s="2489">
        <v>40</v>
      </c>
      <c r="J13" s="2490">
        <v>2.9174402303641114E-2</v>
      </c>
      <c r="K13" s="2489">
        <v>125</v>
      </c>
      <c r="L13" s="3255">
        <v>9.3835486682074781E-2</v>
      </c>
      <c r="M13" s="2489">
        <v>60</v>
      </c>
      <c r="N13" s="2490">
        <v>4.6474443981358686E-2</v>
      </c>
      <c r="O13" s="2491">
        <v>1320</v>
      </c>
    </row>
    <row r="14" spans="1:15" x14ac:dyDescent="0.25">
      <c r="A14" s="458"/>
      <c r="B14" s="458" t="s">
        <v>441</v>
      </c>
      <c r="C14" s="2492">
        <v>90</v>
      </c>
      <c r="D14" s="2493">
        <v>0.61168384879725091</v>
      </c>
      <c r="E14" s="2492">
        <v>5</v>
      </c>
      <c r="F14" s="2493">
        <v>4.8109965635738834E-2</v>
      </c>
      <c r="G14" s="2492">
        <v>30</v>
      </c>
      <c r="H14" s="2493">
        <v>0.21993127147766323</v>
      </c>
      <c r="I14" s="2492">
        <v>0</v>
      </c>
      <c r="J14" s="2493">
        <v>1.3745704467353952E-2</v>
      </c>
      <c r="K14" s="2492">
        <v>10</v>
      </c>
      <c r="L14" s="3257">
        <v>7.2164948453608241E-2</v>
      </c>
      <c r="M14" s="2492">
        <v>5</v>
      </c>
      <c r="N14" s="2493">
        <v>3.4364261168384883E-2</v>
      </c>
      <c r="O14" s="2494">
        <v>145</v>
      </c>
    </row>
    <row r="15" spans="1:15" x14ac:dyDescent="0.25">
      <c r="A15" s="2488" t="s">
        <v>1081</v>
      </c>
      <c r="B15" s="2484" t="s">
        <v>440</v>
      </c>
      <c r="C15" s="2489">
        <v>25</v>
      </c>
      <c r="D15" s="2490">
        <v>0.74285714285714288</v>
      </c>
      <c r="E15" s="2489">
        <v>5</v>
      </c>
      <c r="F15" s="2490">
        <v>0.11428571428571428</v>
      </c>
      <c r="G15" s="2489">
        <v>5</v>
      </c>
      <c r="H15" s="2490">
        <v>0.11428571428571428</v>
      </c>
      <c r="I15" s="2489">
        <v>0</v>
      </c>
      <c r="J15" s="2490">
        <v>0</v>
      </c>
      <c r="K15" s="2489">
        <v>0</v>
      </c>
      <c r="L15" s="3255">
        <v>2.8571428571428571E-2</v>
      </c>
      <c r="M15" s="2489">
        <v>0</v>
      </c>
      <c r="N15" s="2490">
        <v>0</v>
      </c>
      <c r="O15" s="2491">
        <v>35</v>
      </c>
    </row>
    <row r="16" spans="1:15" x14ac:dyDescent="0.25">
      <c r="A16" s="458"/>
      <c r="B16" s="458" t="s">
        <v>441</v>
      </c>
      <c r="C16" s="2492">
        <v>10</v>
      </c>
      <c r="D16" s="2493" t="s">
        <v>1089</v>
      </c>
      <c r="E16" s="2492">
        <v>0</v>
      </c>
      <c r="F16" s="2493" t="s">
        <v>1089</v>
      </c>
      <c r="G16" s="2492">
        <v>0</v>
      </c>
      <c r="H16" s="2493" t="s">
        <v>1089</v>
      </c>
      <c r="I16" s="2492">
        <v>0</v>
      </c>
      <c r="J16" s="2493" t="s">
        <v>1089</v>
      </c>
      <c r="K16" s="2492">
        <v>0</v>
      </c>
      <c r="L16" s="3257" t="s">
        <v>1089</v>
      </c>
      <c r="M16" s="2492">
        <v>0</v>
      </c>
      <c r="N16" s="2493" t="s">
        <v>1089</v>
      </c>
      <c r="O16" s="2494">
        <v>10</v>
      </c>
    </row>
    <row r="17" spans="1:15" x14ac:dyDescent="0.25">
      <c r="A17" s="2488" t="s">
        <v>1082</v>
      </c>
      <c r="B17" s="2484" t="s">
        <v>440</v>
      </c>
      <c r="C17" s="2489">
        <v>1455</v>
      </c>
      <c r="D17" s="2490">
        <v>0.63556567679226594</v>
      </c>
      <c r="E17" s="2489">
        <v>155</v>
      </c>
      <c r="F17" s="2490">
        <v>6.7707583511109365E-2</v>
      </c>
      <c r="G17" s="2489">
        <v>355</v>
      </c>
      <c r="H17" s="2490">
        <v>0.15509050217911971</v>
      </c>
      <c r="I17" s="2489">
        <v>85</v>
      </c>
      <c r="J17" s="2490">
        <v>3.6209596851946371E-2</v>
      </c>
      <c r="K17" s="2489">
        <v>175</v>
      </c>
      <c r="L17" s="3255">
        <v>7.6633467265215666E-2</v>
      </c>
      <c r="M17" s="2489">
        <v>65</v>
      </c>
      <c r="N17" s="2490">
        <v>2.8793173400342899E-2</v>
      </c>
      <c r="O17" s="2491">
        <v>2290</v>
      </c>
    </row>
    <row r="18" spans="1:15" x14ac:dyDescent="0.25">
      <c r="A18" s="458"/>
      <c r="B18" s="458" t="s">
        <v>441</v>
      </c>
      <c r="C18" s="2492">
        <v>185</v>
      </c>
      <c r="D18" s="2493">
        <v>0.59782959757121634</v>
      </c>
      <c r="E18" s="2492">
        <v>35</v>
      </c>
      <c r="F18" s="2493">
        <v>0.10496737936825787</v>
      </c>
      <c r="G18" s="2492">
        <v>40</v>
      </c>
      <c r="H18" s="2493">
        <v>0.12757573800142111</v>
      </c>
      <c r="I18" s="2492">
        <v>20</v>
      </c>
      <c r="J18" s="2493">
        <v>5.8135779342419737E-2</v>
      </c>
      <c r="K18" s="2492">
        <v>25</v>
      </c>
      <c r="L18" s="3257">
        <v>7.3218784316258639E-2</v>
      </c>
      <c r="M18" s="2492">
        <v>10</v>
      </c>
      <c r="N18" s="2493">
        <v>3.8272721400426327E-2</v>
      </c>
      <c r="O18" s="2494">
        <v>310</v>
      </c>
    </row>
    <row r="19" spans="1:15" ht="30" x14ac:dyDescent="0.25">
      <c r="A19" s="2488" t="s">
        <v>1083</v>
      </c>
      <c r="B19" s="2484" t="s">
        <v>440</v>
      </c>
      <c r="C19" s="2489">
        <v>245</v>
      </c>
      <c r="D19" s="2490">
        <v>0.62985531296997355</v>
      </c>
      <c r="E19" s="2489">
        <v>40</v>
      </c>
      <c r="F19" s="2490">
        <v>0.1032774983145776</v>
      </c>
      <c r="G19" s="2489">
        <v>40</v>
      </c>
      <c r="H19" s="2490">
        <v>0.10675206140123425</v>
      </c>
      <c r="I19" s="2489">
        <v>10</v>
      </c>
      <c r="J19" s="2490">
        <v>2.5488772493906547E-2</v>
      </c>
      <c r="K19" s="2489">
        <v>25</v>
      </c>
      <c r="L19" s="3255">
        <v>7.1098895400093343E-2</v>
      </c>
      <c r="M19" s="2489">
        <v>25</v>
      </c>
      <c r="N19" s="2490">
        <v>6.3527459420214691E-2</v>
      </c>
      <c r="O19" s="2491">
        <v>385</v>
      </c>
    </row>
    <row r="20" spans="1:15" x14ac:dyDescent="0.25">
      <c r="A20" s="458"/>
      <c r="B20" s="458" t="s">
        <v>441</v>
      </c>
      <c r="C20" s="2492">
        <v>60</v>
      </c>
      <c r="D20" s="2493">
        <v>0.57341818852610216</v>
      </c>
      <c r="E20" s="2492">
        <v>10</v>
      </c>
      <c r="F20" s="2493">
        <v>0.10145729570190001</v>
      </c>
      <c r="G20" s="2492">
        <v>10</v>
      </c>
      <c r="H20" s="2493">
        <v>0.11068068622025456</v>
      </c>
      <c r="I20" s="2492">
        <v>5</v>
      </c>
      <c r="J20" s="2493">
        <v>4.6116952591772738E-2</v>
      </c>
      <c r="K20" s="2492">
        <v>10</v>
      </c>
      <c r="L20" s="3257">
        <v>8.9928057553956831E-2</v>
      </c>
      <c r="M20" s="2492">
        <v>10</v>
      </c>
      <c r="N20" s="2493">
        <v>7.8398819406013648E-2</v>
      </c>
      <c r="O20" s="2494">
        <v>110</v>
      </c>
    </row>
    <row r="21" spans="1:15" ht="30" x14ac:dyDescent="0.25">
      <c r="A21" s="2488" t="s">
        <v>1084</v>
      </c>
      <c r="B21" s="2484" t="s">
        <v>440</v>
      </c>
      <c r="C21" s="2489">
        <v>710</v>
      </c>
      <c r="D21" s="2490">
        <v>0.54818044996719795</v>
      </c>
      <c r="E21" s="2489">
        <v>70</v>
      </c>
      <c r="F21" s="2490">
        <v>5.4752440859800092E-2</v>
      </c>
      <c r="G21" s="2489">
        <v>285</v>
      </c>
      <c r="H21" s="2490">
        <v>0.22147184810712767</v>
      </c>
      <c r="I21" s="2489">
        <v>40</v>
      </c>
      <c r="J21" s="2490">
        <v>2.9977231505421989E-2</v>
      </c>
      <c r="K21" s="2489">
        <v>120</v>
      </c>
      <c r="L21" s="3255">
        <v>9.429244008798672E-2</v>
      </c>
      <c r="M21" s="2489">
        <v>65</v>
      </c>
      <c r="N21" s="2490">
        <v>5.1325589472465558E-2</v>
      </c>
      <c r="O21" s="2491">
        <v>1295</v>
      </c>
    </row>
    <row r="22" spans="1:15" x14ac:dyDescent="0.25">
      <c r="A22" s="458"/>
      <c r="B22" s="458" t="s">
        <v>441</v>
      </c>
      <c r="C22" s="2492">
        <v>210</v>
      </c>
      <c r="D22" s="2493">
        <v>0.58796309359216725</v>
      </c>
      <c r="E22" s="2492">
        <v>20</v>
      </c>
      <c r="F22" s="2493">
        <v>5.5782850371039187E-2</v>
      </c>
      <c r="G22" s="2492">
        <v>75</v>
      </c>
      <c r="H22" s="2493">
        <v>0.20718941339127001</v>
      </c>
      <c r="I22" s="2492">
        <v>10</v>
      </c>
      <c r="J22" s="2493">
        <v>3.2448294348353598E-2</v>
      </c>
      <c r="K22" s="2492">
        <v>25</v>
      </c>
      <c r="L22" s="3257">
        <v>6.8649304477864617E-2</v>
      </c>
      <c r="M22" s="2492">
        <v>15</v>
      </c>
      <c r="N22" s="2493">
        <v>4.7967043819305319E-2</v>
      </c>
      <c r="O22" s="2494">
        <v>355</v>
      </c>
    </row>
    <row r="23" spans="1:15" x14ac:dyDescent="0.25">
      <c r="A23" s="2488" t="s">
        <v>1085</v>
      </c>
      <c r="B23" s="2484" t="s">
        <v>440</v>
      </c>
      <c r="C23" s="2489">
        <v>20</v>
      </c>
      <c r="D23" s="2490">
        <v>0.77648305084745761</v>
      </c>
      <c r="E23" s="2489">
        <v>0</v>
      </c>
      <c r="F23" s="2490">
        <v>3.5310734463276837E-2</v>
      </c>
      <c r="G23" s="2489">
        <v>5</v>
      </c>
      <c r="H23" s="2490">
        <v>0.1059322033898305</v>
      </c>
      <c r="I23" s="2489">
        <v>0</v>
      </c>
      <c r="J23" s="2490">
        <v>3.5310734463276837E-2</v>
      </c>
      <c r="K23" s="2489">
        <v>0</v>
      </c>
      <c r="L23" s="3255">
        <v>4.6963276836158196E-2</v>
      </c>
      <c r="M23" s="2489">
        <v>0</v>
      </c>
      <c r="N23" s="2490">
        <v>0</v>
      </c>
      <c r="O23" s="2491">
        <v>30</v>
      </c>
    </row>
    <row r="24" spans="1:15" x14ac:dyDescent="0.25">
      <c r="A24" s="458"/>
      <c r="B24" s="458" t="s">
        <v>441</v>
      </c>
      <c r="C24" s="2492">
        <v>5</v>
      </c>
      <c r="D24" s="2493" t="s">
        <v>1089</v>
      </c>
      <c r="E24" s="2492">
        <v>0</v>
      </c>
      <c r="F24" s="2493" t="s">
        <v>1089</v>
      </c>
      <c r="G24" s="2492">
        <v>0</v>
      </c>
      <c r="H24" s="2493" t="s">
        <v>1089</v>
      </c>
      <c r="I24" s="2492">
        <v>0</v>
      </c>
      <c r="J24" s="2493" t="s">
        <v>1089</v>
      </c>
      <c r="K24" s="2492">
        <v>0</v>
      </c>
      <c r="L24" s="3257" t="s">
        <v>1089</v>
      </c>
      <c r="M24" s="2492">
        <v>0</v>
      </c>
      <c r="N24" s="2493" t="s">
        <v>1089</v>
      </c>
      <c r="O24" s="2494">
        <v>10</v>
      </c>
    </row>
    <row r="25" spans="1:15" x14ac:dyDescent="0.25">
      <c r="A25" s="2488" t="s">
        <v>1087</v>
      </c>
      <c r="B25" s="2484" t="s">
        <v>440</v>
      </c>
      <c r="C25" s="2489">
        <v>30</v>
      </c>
      <c r="D25" s="2490">
        <v>0.810126582278481</v>
      </c>
      <c r="E25" s="2489">
        <v>0</v>
      </c>
      <c r="F25" s="2490">
        <v>0</v>
      </c>
      <c r="G25" s="2489">
        <v>0</v>
      </c>
      <c r="H25" s="2490">
        <v>2.5316455696202531E-2</v>
      </c>
      <c r="I25" s="2489">
        <v>0</v>
      </c>
      <c r="J25" s="2490">
        <v>0</v>
      </c>
      <c r="K25" s="2489">
        <v>5</v>
      </c>
      <c r="L25" s="3255">
        <v>7.5949367088607597E-2</v>
      </c>
      <c r="M25" s="2489">
        <v>5</v>
      </c>
      <c r="N25" s="2490">
        <v>8.8607594936708861E-2</v>
      </c>
      <c r="O25" s="2491">
        <v>40</v>
      </c>
    </row>
    <row r="26" spans="1:15" x14ac:dyDescent="0.25">
      <c r="A26" s="458"/>
      <c r="B26" s="458" t="s">
        <v>441</v>
      </c>
      <c r="C26" s="2492">
        <v>10</v>
      </c>
      <c r="D26" s="2493" t="s">
        <v>1089</v>
      </c>
      <c r="E26" s="2492">
        <v>0</v>
      </c>
      <c r="F26" s="2493" t="s">
        <v>1089</v>
      </c>
      <c r="G26" s="2492">
        <v>0</v>
      </c>
      <c r="H26" s="2493" t="s">
        <v>1089</v>
      </c>
      <c r="I26" s="2492">
        <v>0</v>
      </c>
      <c r="J26" s="2493" t="s">
        <v>1089</v>
      </c>
      <c r="K26" s="2492">
        <v>0</v>
      </c>
      <c r="L26" s="3257" t="s">
        <v>1089</v>
      </c>
      <c r="M26" s="2492">
        <v>0</v>
      </c>
      <c r="N26" s="2493" t="s">
        <v>1089</v>
      </c>
      <c r="O26" s="2494">
        <v>10</v>
      </c>
    </row>
    <row r="27" spans="1:15" x14ac:dyDescent="0.25">
      <c r="A27" s="2488" t="s">
        <v>1088</v>
      </c>
      <c r="B27" s="2484" t="s">
        <v>440</v>
      </c>
      <c r="C27" s="2489">
        <v>30</v>
      </c>
      <c r="D27" s="2490">
        <v>0.84442030953027436</v>
      </c>
      <c r="E27" s="2489">
        <v>0</v>
      </c>
      <c r="F27" s="2490">
        <v>4.0727667662231876E-2</v>
      </c>
      <c r="G27" s="2489">
        <v>0</v>
      </c>
      <c r="H27" s="2490">
        <v>3.6111865327178937E-2</v>
      </c>
      <c r="I27" s="2489">
        <v>0</v>
      </c>
      <c r="J27" s="2490">
        <v>2.4436600760249796E-2</v>
      </c>
      <c r="K27" s="2489">
        <v>0</v>
      </c>
      <c r="L27" s="3255">
        <v>4.0727667662231876E-2</v>
      </c>
      <c r="M27" s="2489">
        <v>0</v>
      </c>
      <c r="N27" s="2490">
        <v>1.3575889220743959E-2</v>
      </c>
      <c r="O27" s="2491">
        <v>35</v>
      </c>
    </row>
    <row r="28" spans="1:15" x14ac:dyDescent="0.25">
      <c r="A28" s="458"/>
      <c r="B28" s="458" t="s">
        <v>441</v>
      </c>
      <c r="C28" s="2492">
        <v>10</v>
      </c>
      <c r="D28" s="2493" t="s">
        <v>1089</v>
      </c>
      <c r="E28" s="2492">
        <v>0</v>
      </c>
      <c r="F28" s="2493" t="s">
        <v>1089</v>
      </c>
      <c r="G28" s="2492">
        <v>5</v>
      </c>
      <c r="H28" s="2493" t="s">
        <v>1089</v>
      </c>
      <c r="I28" s="2492">
        <v>0</v>
      </c>
      <c r="J28" s="2493" t="s">
        <v>1089</v>
      </c>
      <c r="K28" s="2492">
        <v>0</v>
      </c>
      <c r="L28" s="3257" t="s">
        <v>1089</v>
      </c>
      <c r="M28" s="2492">
        <v>0</v>
      </c>
      <c r="N28" s="2493" t="s">
        <v>1089</v>
      </c>
      <c r="O28" s="2494">
        <v>10</v>
      </c>
    </row>
    <row r="29" spans="1:15" x14ac:dyDescent="0.25">
      <c r="A29" s="2488" t="s">
        <v>1090</v>
      </c>
      <c r="B29" s="2484" t="s">
        <v>440</v>
      </c>
      <c r="C29" s="2489">
        <v>0</v>
      </c>
      <c r="D29" s="2490" t="s">
        <v>1089</v>
      </c>
      <c r="E29" s="2489">
        <v>0</v>
      </c>
      <c r="F29" s="2490" t="s">
        <v>1089</v>
      </c>
      <c r="G29" s="2489">
        <v>0</v>
      </c>
      <c r="H29" s="2490" t="s">
        <v>1089</v>
      </c>
      <c r="I29" s="2489">
        <v>0</v>
      </c>
      <c r="J29" s="2490" t="s">
        <v>1089</v>
      </c>
      <c r="K29" s="2489">
        <v>0</v>
      </c>
      <c r="L29" s="3255" t="s">
        <v>1089</v>
      </c>
      <c r="M29" s="2489">
        <v>0</v>
      </c>
      <c r="N29" s="2490" t="s">
        <v>1089</v>
      </c>
      <c r="O29" s="2491">
        <v>5</v>
      </c>
    </row>
    <row r="30" spans="1:15" x14ac:dyDescent="0.25">
      <c r="A30" s="458"/>
      <c r="B30" s="458" t="s">
        <v>441</v>
      </c>
      <c r="C30" s="2492">
        <v>0</v>
      </c>
      <c r="D30" s="2493" t="s">
        <v>1089</v>
      </c>
      <c r="E30" s="2492">
        <v>5</v>
      </c>
      <c r="F30" s="2493" t="s">
        <v>1089</v>
      </c>
      <c r="G30" s="2492">
        <v>0</v>
      </c>
      <c r="H30" s="2493" t="s">
        <v>1089</v>
      </c>
      <c r="I30" s="2492">
        <v>0</v>
      </c>
      <c r="J30" s="2493" t="s">
        <v>1089</v>
      </c>
      <c r="K30" s="2492">
        <v>0</v>
      </c>
      <c r="L30" s="3257" t="s">
        <v>1089</v>
      </c>
      <c r="M30" s="2492">
        <v>0</v>
      </c>
      <c r="N30" s="2493" t="s">
        <v>1089</v>
      </c>
      <c r="O30" s="2494">
        <v>10</v>
      </c>
    </row>
    <row r="31" spans="1:15" x14ac:dyDescent="0.25">
      <c r="A31" s="2488" t="s">
        <v>1091</v>
      </c>
      <c r="B31" s="2484" t="s">
        <v>440</v>
      </c>
      <c r="C31" s="2489">
        <v>10</v>
      </c>
      <c r="D31" s="2490">
        <v>0.53228621291448508</v>
      </c>
      <c r="E31" s="2489">
        <v>0</v>
      </c>
      <c r="F31" s="2490">
        <v>0.10383944153577661</v>
      </c>
      <c r="G31" s="2489">
        <v>5</v>
      </c>
      <c r="H31" s="2490">
        <v>0.27661431064572423</v>
      </c>
      <c r="I31" s="2489">
        <v>0</v>
      </c>
      <c r="J31" s="2490">
        <v>8.7260034904013961E-2</v>
      </c>
      <c r="K31" s="2489">
        <v>0</v>
      </c>
      <c r="L31" s="3255">
        <v>0</v>
      </c>
      <c r="M31" s="2489">
        <v>0</v>
      </c>
      <c r="N31" s="2490">
        <v>0</v>
      </c>
      <c r="O31" s="2491">
        <v>25</v>
      </c>
    </row>
    <row r="32" spans="1:15" x14ac:dyDescent="0.25">
      <c r="A32" s="458"/>
      <c r="B32" s="458" t="s">
        <v>441</v>
      </c>
      <c r="C32" s="2492">
        <v>65</v>
      </c>
      <c r="D32" s="2493">
        <v>0.66371506317779327</v>
      </c>
      <c r="E32" s="2492">
        <v>15</v>
      </c>
      <c r="F32" s="2493">
        <v>0.15341757039100587</v>
      </c>
      <c r="G32" s="2492">
        <v>5</v>
      </c>
      <c r="H32" s="2493">
        <v>5.1238683713063372E-2</v>
      </c>
      <c r="I32" s="2492">
        <v>5</v>
      </c>
      <c r="J32" s="2493">
        <v>2.8952343050442742E-2</v>
      </c>
      <c r="K32" s="2492">
        <v>5</v>
      </c>
      <c r="L32" s="3257">
        <v>3.4921898517560439E-2</v>
      </c>
      <c r="M32" s="2492">
        <v>5</v>
      </c>
      <c r="N32" s="2493">
        <v>6.7754453288230015E-2</v>
      </c>
      <c r="O32" s="2494">
        <v>100</v>
      </c>
    </row>
    <row r="33" spans="1:15" ht="30" x14ac:dyDescent="0.25">
      <c r="A33" s="2488" t="s">
        <v>1092</v>
      </c>
      <c r="B33" s="2484" t="s">
        <v>440</v>
      </c>
      <c r="C33" s="2489">
        <v>100</v>
      </c>
      <c r="D33" s="2490">
        <v>0.51501360117179329</v>
      </c>
      <c r="E33" s="2489">
        <v>10</v>
      </c>
      <c r="F33" s="2490">
        <v>4.7080979284369114E-2</v>
      </c>
      <c r="G33" s="2489">
        <v>55</v>
      </c>
      <c r="H33" s="2490">
        <v>0.29326218874241478</v>
      </c>
      <c r="I33" s="2489">
        <v>5</v>
      </c>
      <c r="J33" s="2490">
        <v>2.3540489642184557E-2</v>
      </c>
      <c r="K33" s="2489">
        <v>10</v>
      </c>
      <c r="L33" s="3255">
        <v>5.6654111738857503E-2</v>
      </c>
      <c r="M33" s="2489">
        <v>10</v>
      </c>
      <c r="N33" s="2490">
        <v>6.4448629420380835E-2</v>
      </c>
      <c r="O33" s="2491">
        <v>190</v>
      </c>
    </row>
    <row r="34" spans="1:15" x14ac:dyDescent="0.25">
      <c r="A34" s="458"/>
      <c r="B34" s="458" t="s">
        <v>441</v>
      </c>
      <c r="C34" s="2492">
        <v>45</v>
      </c>
      <c r="D34" s="2493">
        <v>0.49130484855464696</v>
      </c>
      <c r="E34" s="2492">
        <v>10</v>
      </c>
      <c r="F34" s="2493">
        <v>0.10940919037199125</v>
      </c>
      <c r="G34" s="2492">
        <v>25</v>
      </c>
      <c r="H34" s="2493">
        <v>0.29563514914200162</v>
      </c>
      <c r="I34" s="2492">
        <v>5</v>
      </c>
      <c r="J34" s="2493">
        <v>4.0308649084417829E-2</v>
      </c>
      <c r="K34" s="2492">
        <v>5</v>
      </c>
      <c r="L34" s="3257">
        <v>4.6067027525048945E-2</v>
      </c>
      <c r="M34" s="2492">
        <v>0</v>
      </c>
      <c r="N34" s="2493">
        <v>1.7275135321893356E-2</v>
      </c>
      <c r="O34" s="2494">
        <v>85</v>
      </c>
    </row>
    <row r="35" spans="1:15" x14ac:dyDescent="0.25">
      <c r="A35" s="2488" t="s">
        <v>1093</v>
      </c>
      <c r="B35" s="2484" t="s">
        <v>440</v>
      </c>
      <c r="C35" s="2489">
        <v>120</v>
      </c>
      <c r="D35" s="2490">
        <v>0.65056724308844582</v>
      </c>
      <c r="E35" s="2489">
        <v>10</v>
      </c>
      <c r="F35" s="2490">
        <v>5.231853728384183E-2</v>
      </c>
      <c r="G35" s="2489">
        <v>30</v>
      </c>
      <c r="H35" s="2490">
        <v>0.17788302676506221</v>
      </c>
      <c r="I35" s="2489">
        <v>10</v>
      </c>
      <c r="J35" s="2490">
        <v>4.956493005837647E-2</v>
      </c>
      <c r="K35" s="2489">
        <v>10</v>
      </c>
      <c r="L35" s="3255">
        <v>4.488379777508536E-2</v>
      </c>
      <c r="M35" s="2489">
        <v>5</v>
      </c>
      <c r="N35" s="2490">
        <v>2.4782465029188235E-2</v>
      </c>
      <c r="O35" s="2491">
        <v>180</v>
      </c>
    </row>
    <row r="36" spans="1:15" x14ac:dyDescent="0.25">
      <c r="A36" s="458"/>
      <c r="B36" s="458" t="s">
        <v>441</v>
      </c>
      <c r="C36" s="2492">
        <v>10</v>
      </c>
      <c r="D36" s="2493">
        <v>0.42857142857142855</v>
      </c>
      <c r="E36" s="2492">
        <v>5</v>
      </c>
      <c r="F36" s="2493">
        <v>0.14285714285714285</v>
      </c>
      <c r="G36" s="2492">
        <v>5</v>
      </c>
      <c r="H36" s="2493">
        <v>0.2857142857142857</v>
      </c>
      <c r="I36" s="2492">
        <v>0</v>
      </c>
      <c r="J36" s="2493">
        <v>4.0816326530612242E-2</v>
      </c>
      <c r="K36" s="2492">
        <v>5</v>
      </c>
      <c r="L36" s="3257">
        <v>0.10204081632653061</v>
      </c>
      <c r="M36" s="2492">
        <v>0</v>
      </c>
      <c r="N36" s="2493">
        <v>0</v>
      </c>
      <c r="O36" s="2494">
        <v>25</v>
      </c>
    </row>
    <row r="37" spans="1:15" x14ac:dyDescent="0.25">
      <c r="A37" s="2488" t="s">
        <v>1094</v>
      </c>
      <c r="B37" s="2484" t="s">
        <v>440</v>
      </c>
      <c r="C37" s="2489">
        <v>35</v>
      </c>
      <c r="D37" s="2490">
        <v>0.59569648924122309</v>
      </c>
      <c r="E37" s="2489">
        <v>5</v>
      </c>
      <c r="F37" s="2490">
        <v>6.4714447500404462E-2</v>
      </c>
      <c r="G37" s="2489">
        <v>15</v>
      </c>
      <c r="H37" s="2490">
        <v>0.20740980423879632</v>
      </c>
      <c r="I37" s="2489">
        <v>0</v>
      </c>
      <c r="J37" s="2490">
        <v>3.2357223750202231E-2</v>
      </c>
      <c r="K37" s="2489">
        <v>5</v>
      </c>
      <c r="L37" s="3255">
        <v>7.5554117456722206E-2</v>
      </c>
      <c r="M37" s="2489">
        <v>0</v>
      </c>
      <c r="N37" s="2490">
        <v>2.4267917812651675E-2</v>
      </c>
      <c r="O37" s="2491">
        <v>60</v>
      </c>
    </row>
    <row r="38" spans="1:15" x14ac:dyDescent="0.25">
      <c r="A38" s="458"/>
      <c r="B38" s="458" t="s">
        <v>441</v>
      </c>
      <c r="C38" s="2492">
        <v>25</v>
      </c>
      <c r="D38" s="2493">
        <v>0.52482552238319935</v>
      </c>
      <c r="E38" s="2492">
        <v>5</v>
      </c>
      <c r="F38" s="2493">
        <v>8.9730807398343354E-2</v>
      </c>
      <c r="G38" s="2492">
        <v>15</v>
      </c>
      <c r="H38" s="2493">
        <v>0.25244267148067262</v>
      </c>
      <c r="I38" s="2492">
        <v>0</v>
      </c>
      <c r="J38" s="2493">
        <v>2.3330009923569272E-2</v>
      </c>
      <c r="K38" s="2492">
        <v>5</v>
      </c>
      <c r="L38" s="3257">
        <v>9.9700897109270395E-2</v>
      </c>
      <c r="M38" s="2492">
        <v>0</v>
      </c>
      <c r="N38" s="2493">
        <v>9.9700897109270391E-3</v>
      </c>
      <c r="O38" s="2494">
        <v>50</v>
      </c>
    </row>
    <row r="39" spans="1:15" x14ac:dyDescent="0.25">
      <c r="A39" s="2488" t="s">
        <v>1095</v>
      </c>
      <c r="B39" s="2484" t="s">
        <v>440</v>
      </c>
      <c r="C39" s="2489">
        <v>340</v>
      </c>
      <c r="D39" s="2490">
        <v>0.49107706432547193</v>
      </c>
      <c r="E39" s="2489">
        <v>125</v>
      </c>
      <c r="F39" s="2490">
        <v>0.17851609571354793</v>
      </c>
      <c r="G39" s="2489">
        <v>115</v>
      </c>
      <c r="H39" s="2490">
        <v>0.1623343088311241</v>
      </c>
      <c r="I39" s="2489">
        <v>30</v>
      </c>
      <c r="J39" s="2490">
        <v>4.5647558386411886E-2</v>
      </c>
      <c r="K39" s="2489">
        <v>70</v>
      </c>
      <c r="L39" s="3255">
        <v>9.77936535261376E-2</v>
      </c>
      <c r="M39" s="2489">
        <v>15</v>
      </c>
      <c r="N39" s="2490">
        <v>2.4631319217306481E-2</v>
      </c>
      <c r="O39" s="2491">
        <v>695</v>
      </c>
    </row>
    <row r="40" spans="1:15" x14ac:dyDescent="0.25">
      <c r="A40" s="458"/>
      <c r="B40" s="458" t="s">
        <v>441</v>
      </c>
      <c r="C40" s="2492">
        <v>50</v>
      </c>
      <c r="D40" s="2493">
        <v>0.41568421971880187</v>
      </c>
      <c r="E40" s="2492">
        <v>20</v>
      </c>
      <c r="F40" s="2493">
        <v>0.17684045061566675</v>
      </c>
      <c r="G40" s="2492">
        <v>30</v>
      </c>
      <c r="H40" s="2493">
        <v>0.26338311064535846</v>
      </c>
      <c r="I40" s="2492">
        <v>5</v>
      </c>
      <c r="J40" s="2493">
        <v>3.4931447035193429E-2</v>
      </c>
      <c r="K40" s="2492">
        <v>5</v>
      </c>
      <c r="L40" s="3257">
        <v>5.9645445812592783E-2</v>
      </c>
      <c r="M40" s="2492">
        <v>5</v>
      </c>
      <c r="N40" s="2493">
        <v>4.9515326172386687E-2</v>
      </c>
      <c r="O40" s="2494">
        <v>115</v>
      </c>
    </row>
    <row r="41" spans="1:15" x14ac:dyDescent="0.25">
      <c r="A41" s="2495" t="s">
        <v>1422</v>
      </c>
      <c r="B41" s="2495" t="s">
        <v>440</v>
      </c>
      <c r="C41" s="2496">
        <v>8270</v>
      </c>
      <c r="D41" s="2497">
        <v>0.61920424188698686</v>
      </c>
      <c r="E41" s="2496">
        <v>960</v>
      </c>
      <c r="F41" s="2497">
        <v>7.1701636378882799E-2</v>
      </c>
      <c r="G41" s="2496">
        <v>2100</v>
      </c>
      <c r="H41" s="2497">
        <v>0.15731354145453239</v>
      </c>
      <c r="I41" s="2496">
        <v>430</v>
      </c>
      <c r="J41" s="2497">
        <v>3.2137594786587925E-2</v>
      </c>
      <c r="K41" s="2496">
        <v>1035</v>
      </c>
      <c r="L41" s="2497">
        <v>7.7431508080069961E-2</v>
      </c>
      <c r="M41" s="2496">
        <v>565</v>
      </c>
      <c r="N41" s="2497">
        <v>4.2211477412940089E-2</v>
      </c>
      <c r="O41" s="2498">
        <v>13355</v>
      </c>
    </row>
    <row r="42" spans="1:15" x14ac:dyDescent="0.25">
      <c r="A42" s="2485"/>
      <c r="B42" s="2485" t="s">
        <v>441</v>
      </c>
      <c r="C42" s="2486">
        <v>1470</v>
      </c>
      <c r="D42" s="2230">
        <v>0.60730945791555468</v>
      </c>
      <c r="E42" s="2486">
        <v>185</v>
      </c>
      <c r="F42" s="2230">
        <v>7.7128350649404209E-2</v>
      </c>
      <c r="G42" s="2486">
        <v>405</v>
      </c>
      <c r="H42" s="2230">
        <v>0.16680346293920884</v>
      </c>
      <c r="I42" s="2486">
        <v>105</v>
      </c>
      <c r="J42" s="2230">
        <v>4.230923106746462E-2</v>
      </c>
      <c r="K42" s="2486">
        <v>140</v>
      </c>
      <c r="L42" s="2230">
        <v>5.8535056278948901E-2</v>
      </c>
      <c r="M42" s="2486">
        <v>115</v>
      </c>
      <c r="N42" s="2230">
        <v>4.7914441149418646E-2</v>
      </c>
      <c r="O42" s="2487">
        <v>2425</v>
      </c>
    </row>
    <row r="43" spans="1:15" x14ac:dyDescent="0.25">
      <c r="C43" s="30"/>
      <c r="E43" s="30"/>
      <c r="G43" s="30"/>
      <c r="I43" s="30"/>
      <c r="K43" s="30"/>
      <c r="M43" s="30"/>
      <c r="O43" s="30"/>
    </row>
    <row r="44" spans="1:15" x14ac:dyDescent="0.25">
      <c r="A44" s="98" t="s">
        <v>2349</v>
      </c>
      <c r="C44" s="30"/>
      <c r="E44" s="30"/>
      <c r="G44" s="30"/>
      <c r="I44" s="30"/>
      <c r="K44" s="30"/>
      <c r="M44" s="30"/>
      <c r="O44" s="30"/>
    </row>
    <row r="45" spans="1:15" x14ac:dyDescent="0.25">
      <c r="A45" s="1064" t="s">
        <v>1000</v>
      </c>
      <c r="C45" s="30"/>
      <c r="E45" s="30"/>
      <c r="G45" s="30"/>
      <c r="I45" s="30"/>
      <c r="K45" s="30"/>
      <c r="M45" s="30"/>
      <c r="O45" s="30"/>
    </row>
    <row r="46" spans="1:15" s="23" customFormat="1" x14ac:dyDescent="0.25">
      <c r="A46" s="1064" t="s">
        <v>1001</v>
      </c>
      <c r="B46" s="199"/>
    </row>
    <row r="47" spans="1:15" x14ac:dyDescent="0.25">
      <c r="A47"/>
      <c r="C47" s="30"/>
      <c r="E47" s="30"/>
      <c r="G47" s="30"/>
      <c r="I47" s="30"/>
      <c r="K47" s="30"/>
      <c r="M47" s="30"/>
      <c r="O47" s="30"/>
    </row>
    <row r="48" spans="1:15" x14ac:dyDescent="0.25">
      <c r="A48" s="1065" t="s">
        <v>135</v>
      </c>
      <c r="C48" s="30"/>
      <c r="E48" s="30"/>
      <c r="G48" s="30"/>
      <c r="I48" s="30"/>
      <c r="K48" s="30"/>
      <c r="M48" s="30"/>
      <c r="O48" s="30"/>
    </row>
    <row r="49" spans="3:15" x14ac:dyDescent="0.25">
      <c r="C49" s="30"/>
      <c r="E49" s="30"/>
      <c r="G49" s="30"/>
      <c r="I49" s="30"/>
      <c r="K49" s="30"/>
      <c r="M49" s="30"/>
      <c r="O49" s="30"/>
    </row>
    <row r="50" spans="3:15" x14ac:dyDescent="0.25">
      <c r="C50" s="30"/>
      <c r="E50" s="30"/>
      <c r="G50" s="30"/>
      <c r="I50" s="30"/>
      <c r="K50" s="30"/>
      <c r="M50" s="30"/>
      <c r="O50" s="30"/>
    </row>
    <row r="51" spans="3:15" x14ac:dyDescent="0.25">
      <c r="C51" s="30"/>
      <c r="E51" s="30"/>
      <c r="G51" s="30"/>
      <c r="I51" s="30"/>
      <c r="K51" s="30"/>
      <c r="M51" s="30"/>
      <c r="O51" s="30"/>
    </row>
    <row r="52" spans="3:15" x14ac:dyDescent="0.25">
      <c r="C52" s="30"/>
      <c r="E52" s="30"/>
      <c r="G52" s="30"/>
      <c r="I52" s="30"/>
      <c r="K52" s="30"/>
      <c r="M52" s="30"/>
      <c r="O52" s="30"/>
    </row>
    <row r="53" spans="3:15" x14ac:dyDescent="0.25">
      <c r="C53" s="30"/>
      <c r="E53" s="30"/>
      <c r="G53" s="30"/>
      <c r="I53" s="30"/>
      <c r="K53" s="30"/>
      <c r="M53" s="30"/>
      <c r="O53" s="30"/>
    </row>
    <row r="54" spans="3:15" x14ac:dyDescent="0.25">
      <c r="C54" s="30"/>
      <c r="E54" s="30"/>
      <c r="G54" s="30"/>
      <c r="I54" s="30"/>
      <c r="K54" s="30"/>
      <c r="M54" s="30"/>
      <c r="O54" s="30"/>
    </row>
    <row r="55" spans="3:15" x14ac:dyDescent="0.25">
      <c r="C55" s="30"/>
      <c r="E55" s="30"/>
      <c r="G55" s="30"/>
      <c r="I55" s="30"/>
      <c r="K55" s="30"/>
      <c r="M55" s="30"/>
      <c r="O55" s="30"/>
    </row>
    <row r="56" spans="3:15" x14ac:dyDescent="0.25">
      <c r="C56" s="30"/>
      <c r="E56" s="30"/>
      <c r="G56" s="30"/>
      <c r="I56" s="30"/>
      <c r="K56" s="30"/>
      <c r="M56" s="30"/>
      <c r="O56" s="30"/>
    </row>
    <row r="57" spans="3:15" x14ac:dyDescent="0.25">
      <c r="C57" s="30"/>
      <c r="E57" s="30"/>
      <c r="G57" s="30"/>
      <c r="I57" s="30"/>
      <c r="K57" s="30"/>
      <c r="M57" s="30"/>
      <c r="O57" s="30"/>
    </row>
    <row r="58" spans="3:15" x14ac:dyDescent="0.25">
      <c r="C58" s="30"/>
      <c r="E58" s="30"/>
      <c r="G58" s="30"/>
      <c r="I58" s="30"/>
      <c r="K58" s="30"/>
      <c r="M58" s="30"/>
      <c r="O58" s="30"/>
    </row>
    <row r="59" spans="3:15" x14ac:dyDescent="0.25">
      <c r="C59" s="30"/>
      <c r="E59" s="30"/>
      <c r="G59" s="30"/>
      <c r="I59" s="30"/>
      <c r="K59" s="30"/>
      <c r="M59" s="30"/>
      <c r="O59" s="30"/>
    </row>
    <row r="60" spans="3:15" x14ac:dyDescent="0.25">
      <c r="C60" s="30"/>
      <c r="E60" s="30"/>
      <c r="G60" s="30"/>
      <c r="I60" s="30"/>
      <c r="K60" s="30"/>
      <c r="M60" s="30"/>
      <c r="O60" s="30"/>
    </row>
    <row r="61" spans="3:15" x14ac:dyDescent="0.25">
      <c r="C61" s="30"/>
      <c r="E61" s="30"/>
      <c r="G61" s="30"/>
      <c r="I61" s="30"/>
      <c r="K61" s="30"/>
      <c r="M61" s="30"/>
      <c r="O61" s="30"/>
    </row>
    <row r="62" spans="3:15" x14ac:dyDescent="0.25">
      <c r="C62" s="30"/>
      <c r="E62" s="30"/>
      <c r="G62" s="30"/>
      <c r="I62" s="30"/>
      <c r="K62" s="30"/>
      <c r="M62" s="30"/>
      <c r="O62" s="30"/>
    </row>
    <row r="63" spans="3:15" x14ac:dyDescent="0.25">
      <c r="C63" s="30"/>
      <c r="E63" s="30"/>
      <c r="G63" s="30"/>
      <c r="I63" s="30"/>
      <c r="K63" s="30"/>
      <c r="M63" s="30"/>
      <c r="O63" s="30"/>
    </row>
    <row r="64" spans="3:15" x14ac:dyDescent="0.25">
      <c r="C64" s="30"/>
      <c r="E64" s="30"/>
      <c r="G64" s="30"/>
      <c r="I64" s="30"/>
      <c r="K64" s="30"/>
      <c r="M64" s="30"/>
      <c r="O64" s="30"/>
    </row>
    <row r="65" spans="3:15" x14ac:dyDescent="0.25">
      <c r="C65" s="30"/>
      <c r="E65" s="30"/>
      <c r="G65" s="30"/>
      <c r="I65" s="30"/>
      <c r="K65" s="30"/>
      <c r="M65" s="30"/>
      <c r="O65" s="30"/>
    </row>
    <row r="66" spans="3:15" x14ac:dyDescent="0.25">
      <c r="C66" s="30"/>
      <c r="E66" s="30"/>
      <c r="G66" s="30"/>
      <c r="I66" s="30"/>
      <c r="K66" s="30"/>
      <c r="M66" s="30"/>
      <c r="O66" s="30"/>
    </row>
    <row r="67" spans="3:15" x14ac:dyDescent="0.25">
      <c r="C67" s="30"/>
      <c r="E67" s="30"/>
      <c r="G67" s="30"/>
      <c r="I67" s="30"/>
      <c r="K67" s="30"/>
      <c r="M67" s="30"/>
      <c r="O67" s="30"/>
    </row>
    <row r="68" spans="3:15" x14ac:dyDescent="0.25">
      <c r="C68" s="30"/>
      <c r="E68" s="30"/>
      <c r="G68" s="30"/>
      <c r="I68" s="30"/>
      <c r="K68" s="30"/>
      <c r="M68" s="30"/>
      <c r="O68" s="30"/>
    </row>
    <row r="69" spans="3:15" x14ac:dyDescent="0.25">
      <c r="C69" s="30"/>
      <c r="E69" s="30"/>
      <c r="G69" s="30"/>
      <c r="I69" s="30"/>
      <c r="K69" s="30"/>
      <c r="M69" s="30"/>
      <c r="O69" s="30"/>
    </row>
    <row r="70" spans="3:15" x14ac:dyDescent="0.25">
      <c r="C70" s="30"/>
      <c r="E70" s="30"/>
      <c r="G70" s="30"/>
      <c r="I70" s="30"/>
      <c r="K70" s="30"/>
      <c r="M70" s="30"/>
      <c r="O70" s="30"/>
    </row>
    <row r="71" spans="3:15" x14ac:dyDescent="0.25">
      <c r="C71" s="30"/>
      <c r="E71" s="30"/>
      <c r="G71" s="30"/>
      <c r="I71" s="30"/>
      <c r="K71" s="30"/>
      <c r="M71" s="30"/>
      <c r="O71" s="30"/>
    </row>
    <row r="72" spans="3:15" x14ac:dyDescent="0.25">
      <c r="C72" s="30"/>
      <c r="E72" s="30"/>
      <c r="G72" s="30"/>
      <c r="I72" s="30"/>
      <c r="K72" s="30"/>
      <c r="M72" s="30"/>
      <c r="O72" s="30"/>
    </row>
    <row r="73" spans="3:15" x14ac:dyDescent="0.25">
      <c r="C73" s="30"/>
      <c r="E73" s="30"/>
      <c r="G73" s="30"/>
      <c r="I73" s="30"/>
      <c r="K73" s="30"/>
      <c r="M73" s="30"/>
      <c r="O73" s="30"/>
    </row>
    <row r="74" spans="3:15" x14ac:dyDescent="0.25">
      <c r="C74" s="30"/>
      <c r="E74" s="30"/>
      <c r="G74" s="30"/>
      <c r="I74" s="30"/>
      <c r="K74" s="30"/>
      <c r="M74" s="30"/>
      <c r="O74" s="30"/>
    </row>
    <row r="75" spans="3:15" x14ac:dyDescent="0.25">
      <c r="C75" s="30"/>
      <c r="E75" s="30"/>
      <c r="G75" s="30"/>
      <c r="I75" s="30"/>
      <c r="K75" s="30"/>
      <c r="M75" s="30"/>
      <c r="O75" s="30"/>
    </row>
    <row r="76" spans="3:15" x14ac:dyDescent="0.25">
      <c r="C76" s="30"/>
      <c r="E76" s="30"/>
      <c r="G76" s="30"/>
      <c r="I76" s="30"/>
      <c r="K76" s="30"/>
      <c r="M76" s="30"/>
      <c r="O76" s="30"/>
    </row>
    <row r="77" spans="3:15" x14ac:dyDescent="0.25">
      <c r="C77" s="30"/>
      <c r="E77" s="30"/>
      <c r="G77" s="30"/>
      <c r="I77" s="30"/>
      <c r="K77" s="30"/>
      <c r="M77" s="30"/>
      <c r="O77" s="30"/>
    </row>
    <row r="78" spans="3:15" x14ac:dyDescent="0.25">
      <c r="C78" s="30"/>
      <c r="E78" s="30"/>
      <c r="G78" s="30"/>
      <c r="I78" s="30"/>
      <c r="K78" s="30"/>
      <c r="M78" s="30"/>
      <c r="O78" s="30"/>
    </row>
    <row r="79" spans="3:15" x14ac:dyDescent="0.25">
      <c r="C79" s="30"/>
      <c r="E79" s="30"/>
      <c r="G79" s="30"/>
      <c r="I79" s="30"/>
      <c r="K79" s="30"/>
      <c r="M79" s="30"/>
      <c r="O79" s="30"/>
    </row>
    <row r="80" spans="3:15" x14ac:dyDescent="0.25">
      <c r="C80" s="30"/>
      <c r="E80" s="30"/>
      <c r="G80" s="30"/>
      <c r="I80" s="30"/>
      <c r="K80" s="30"/>
      <c r="M80" s="30"/>
      <c r="O80" s="30"/>
    </row>
    <row r="81" spans="3:15" x14ac:dyDescent="0.25">
      <c r="C81" s="30"/>
      <c r="E81" s="30"/>
      <c r="G81" s="30"/>
      <c r="I81" s="30"/>
      <c r="K81" s="30"/>
      <c r="M81" s="30"/>
      <c r="O81" s="30"/>
    </row>
    <row r="82" spans="3:15" x14ac:dyDescent="0.25">
      <c r="C82" s="30"/>
      <c r="E82" s="30"/>
      <c r="G82" s="30"/>
      <c r="I82" s="30"/>
      <c r="K82" s="30"/>
      <c r="M82" s="30"/>
      <c r="O82" s="30"/>
    </row>
    <row r="83" spans="3:15" x14ac:dyDescent="0.25">
      <c r="C83" s="30"/>
      <c r="E83" s="30"/>
      <c r="G83" s="30"/>
      <c r="I83" s="30"/>
      <c r="K83" s="30"/>
      <c r="M83" s="30"/>
      <c r="O83" s="30"/>
    </row>
    <row r="84" spans="3:15" x14ac:dyDescent="0.25">
      <c r="C84" s="30"/>
      <c r="E84" s="30"/>
      <c r="G84" s="30"/>
      <c r="I84" s="30"/>
      <c r="K84" s="30"/>
      <c r="M84" s="30"/>
      <c r="O84" s="30"/>
    </row>
    <row r="85" spans="3:15" x14ac:dyDescent="0.25">
      <c r="C85" s="30"/>
      <c r="E85" s="30"/>
      <c r="G85" s="30"/>
      <c r="I85" s="30"/>
      <c r="K85" s="30"/>
      <c r="M85" s="30"/>
      <c r="O85" s="30"/>
    </row>
  </sheetData>
  <mergeCells count="6">
    <mergeCell ref="M3:N3"/>
    <mergeCell ref="C3:D3"/>
    <mergeCell ref="E3:F3"/>
    <mergeCell ref="G3:H3"/>
    <mergeCell ref="I3:J3"/>
    <mergeCell ref="K3:L3"/>
  </mergeCells>
  <hyperlinks>
    <hyperlink ref="A46:B46" location="Index!A1" display="Back to index" xr:uid="{19A9F12D-0D7C-483A-84A3-AE05F958034D}"/>
    <hyperlink ref="A46" location="Index!A1" display="Back to index" xr:uid="{BE2F4DF0-5CA9-4B1B-9E2A-DAD277133E42}"/>
    <hyperlink ref="A48" location="Index!A1" display="Back to index" xr:uid="{9961BC48-80D1-4159-A110-3653057ADD41}"/>
  </hyperlinks>
  <pageMargins left="0.75" right="0.75" top="1" bottom="1" header="0.5" footer="0.5"/>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B446C-0E8A-44BD-AE5D-42B3AC22754C}">
  <dimension ref="A1:O131"/>
  <sheetViews>
    <sheetView showGridLines="0" zoomScaleNormal="100" workbookViewId="0">
      <selection activeCell="P8" sqref="P8"/>
    </sheetView>
  </sheetViews>
  <sheetFormatPr defaultColWidth="12" defaultRowHeight="15.75" x14ac:dyDescent="0.25"/>
  <cols>
    <col min="1" max="1" width="34.5703125" style="2499" customWidth="1"/>
    <col min="2" max="16384" width="12" style="2499"/>
  </cols>
  <sheetData>
    <row r="1" spans="1:15" x14ac:dyDescent="0.25">
      <c r="A1" s="2226" t="s">
        <v>2357</v>
      </c>
    </row>
    <row r="2" spans="1:15" s="2500" customFormat="1" x14ac:dyDescent="0.25">
      <c r="A2" s="2271"/>
    </row>
    <row r="3" spans="1:15" s="3449" customFormat="1" ht="30" customHeight="1" x14ac:dyDescent="0.25">
      <c r="A3" s="3447"/>
      <c r="B3" s="3447"/>
      <c r="C3" s="3798" t="s">
        <v>1388</v>
      </c>
      <c r="D3" s="3798"/>
      <c r="E3" s="3798" t="s">
        <v>1389</v>
      </c>
      <c r="F3" s="3798"/>
      <c r="G3" s="3798" t="s">
        <v>1390</v>
      </c>
      <c r="H3" s="3798"/>
      <c r="I3" s="3798" t="s">
        <v>1391</v>
      </c>
      <c r="J3" s="3798"/>
      <c r="K3" s="3798" t="s">
        <v>1392</v>
      </c>
      <c r="L3" s="3798"/>
      <c r="M3" s="3798" t="s">
        <v>1042</v>
      </c>
      <c r="N3" s="3798"/>
      <c r="O3" s="3033" t="s">
        <v>165</v>
      </c>
    </row>
    <row r="4" spans="1:15" x14ac:dyDescent="0.25">
      <c r="A4" s="2485"/>
      <c r="B4" s="2485"/>
      <c r="C4" s="2501" t="s">
        <v>151</v>
      </c>
      <c r="D4" s="2230" t="s">
        <v>150</v>
      </c>
      <c r="E4" s="2501" t="s">
        <v>151</v>
      </c>
      <c r="F4" s="2230" t="s">
        <v>150</v>
      </c>
      <c r="G4" s="2501" t="s">
        <v>151</v>
      </c>
      <c r="H4" s="2230" t="s">
        <v>150</v>
      </c>
      <c r="I4" s="2501" t="s">
        <v>151</v>
      </c>
      <c r="J4" s="2230" t="s">
        <v>150</v>
      </c>
      <c r="K4" s="2501" t="s">
        <v>151</v>
      </c>
      <c r="L4" s="2230" t="s">
        <v>150</v>
      </c>
      <c r="M4" s="2501" t="s">
        <v>151</v>
      </c>
      <c r="N4" s="2230" t="s">
        <v>150</v>
      </c>
      <c r="O4" s="2502" t="s">
        <v>151</v>
      </c>
    </row>
    <row r="5" spans="1:15" s="2506" customFormat="1" x14ac:dyDescent="0.25">
      <c r="A5" s="2484" t="s">
        <v>1075</v>
      </c>
      <c r="B5" s="2484" t="s">
        <v>400</v>
      </c>
      <c r="C5" s="2503">
        <v>7485</v>
      </c>
      <c r="D5" s="2504">
        <v>0.66266578748224292</v>
      </c>
      <c r="E5" s="2503">
        <v>740</v>
      </c>
      <c r="F5" s="2504">
        <v>6.5687467639080038E-2</v>
      </c>
      <c r="G5" s="2503">
        <v>1575</v>
      </c>
      <c r="H5" s="2504">
        <v>0.13958940907300624</v>
      </c>
      <c r="I5" s="2503">
        <v>365</v>
      </c>
      <c r="J5" s="2504">
        <v>3.2325074015232311E-2</v>
      </c>
      <c r="K5" s="2503">
        <v>660</v>
      </c>
      <c r="L5" s="2504">
        <v>5.8313824585005773E-2</v>
      </c>
      <c r="M5" s="2503">
        <v>470</v>
      </c>
      <c r="N5" s="2504">
        <v>4.1418437205432646E-2</v>
      </c>
      <c r="O5" s="2505">
        <v>11300</v>
      </c>
    </row>
    <row r="6" spans="1:15" s="2506" customFormat="1" x14ac:dyDescent="0.25">
      <c r="A6" s="2507"/>
      <c r="B6" s="2507" t="s">
        <v>1423</v>
      </c>
      <c r="C6" s="2508">
        <v>2150</v>
      </c>
      <c r="D6" s="2509">
        <v>0.50143207712941362</v>
      </c>
      <c r="E6" s="2508">
        <v>390</v>
      </c>
      <c r="F6" s="2509">
        <v>9.0490029061028154E-2</v>
      </c>
      <c r="G6" s="2508">
        <v>890</v>
      </c>
      <c r="H6" s="2509">
        <v>0.20696485876153875</v>
      </c>
      <c r="I6" s="2508">
        <v>160</v>
      </c>
      <c r="J6" s="2509">
        <v>3.7310911052745643E-2</v>
      </c>
      <c r="K6" s="2508">
        <v>500</v>
      </c>
      <c r="L6" s="2509">
        <v>0.1160273784249249</v>
      </c>
      <c r="M6" s="2508">
        <v>205</v>
      </c>
      <c r="N6" s="2509">
        <v>4.7774745570348894E-2</v>
      </c>
      <c r="O6" s="2510">
        <v>4290</v>
      </c>
    </row>
    <row r="7" spans="1:15" ht="30" x14ac:dyDescent="0.25">
      <c r="A7" s="2511" t="s">
        <v>1076</v>
      </c>
      <c r="B7" s="2512" t="s">
        <v>400</v>
      </c>
      <c r="C7" s="2513">
        <v>0</v>
      </c>
      <c r="D7" s="2514" t="s">
        <v>1089</v>
      </c>
      <c r="E7" s="2513">
        <v>0</v>
      </c>
      <c r="F7" s="2514" t="s">
        <v>1089</v>
      </c>
      <c r="G7" s="2513">
        <v>0</v>
      </c>
      <c r="H7" s="2514" t="s">
        <v>1089</v>
      </c>
      <c r="I7" s="2513">
        <v>0</v>
      </c>
      <c r="J7" s="2514" t="s">
        <v>1089</v>
      </c>
      <c r="K7" s="2513">
        <v>0</v>
      </c>
      <c r="L7" s="2514" t="s">
        <v>1089</v>
      </c>
      <c r="M7" s="2513">
        <v>0</v>
      </c>
      <c r="N7" s="2514" t="s">
        <v>1089</v>
      </c>
      <c r="O7" s="2515">
        <v>0</v>
      </c>
    </row>
    <row r="8" spans="1:15" x14ac:dyDescent="0.25">
      <c r="A8" s="2516"/>
      <c r="B8" s="2517" t="s">
        <v>822</v>
      </c>
      <c r="C8" s="2518">
        <v>0</v>
      </c>
      <c r="D8" s="2519" t="s">
        <v>1089</v>
      </c>
      <c r="E8" s="2518">
        <v>0</v>
      </c>
      <c r="F8" s="2519" t="s">
        <v>1089</v>
      </c>
      <c r="G8" s="2518">
        <v>5</v>
      </c>
      <c r="H8" s="2519" t="s">
        <v>1089</v>
      </c>
      <c r="I8" s="2518">
        <v>0</v>
      </c>
      <c r="J8" s="2519" t="s">
        <v>1089</v>
      </c>
      <c r="K8" s="2518">
        <v>0</v>
      </c>
      <c r="L8" s="2519" t="s">
        <v>1089</v>
      </c>
      <c r="M8" s="2518">
        <v>0</v>
      </c>
      <c r="N8" s="2519" t="s">
        <v>1089</v>
      </c>
      <c r="O8" s="2520">
        <v>5</v>
      </c>
    </row>
    <row r="9" spans="1:15" x14ac:dyDescent="0.25">
      <c r="A9" s="2521"/>
      <c r="B9" s="2522" t="s">
        <v>1040</v>
      </c>
      <c r="C9" s="2523">
        <v>0</v>
      </c>
      <c r="D9" s="2524" t="s">
        <v>1089</v>
      </c>
      <c r="E9" s="2523">
        <v>0</v>
      </c>
      <c r="F9" s="2524" t="s">
        <v>1089</v>
      </c>
      <c r="G9" s="2523">
        <v>5</v>
      </c>
      <c r="H9" s="2524" t="s">
        <v>1089</v>
      </c>
      <c r="I9" s="2523">
        <v>0</v>
      </c>
      <c r="J9" s="2524" t="s">
        <v>1089</v>
      </c>
      <c r="K9" s="2523">
        <v>0</v>
      </c>
      <c r="L9" s="2524" t="s">
        <v>1089</v>
      </c>
      <c r="M9" s="2523">
        <v>0</v>
      </c>
      <c r="N9" s="2524" t="s">
        <v>1089</v>
      </c>
      <c r="O9" s="2525">
        <v>5</v>
      </c>
    </row>
    <row r="10" spans="1:15" x14ac:dyDescent="0.25">
      <c r="A10" s="2526"/>
      <c r="B10" s="2527" t="s">
        <v>1039</v>
      </c>
      <c r="C10" s="2528">
        <v>0</v>
      </c>
      <c r="D10" s="2529" t="s">
        <v>1089</v>
      </c>
      <c r="E10" s="2528">
        <v>0</v>
      </c>
      <c r="F10" s="2529" t="s">
        <v>1089</v>
      </c>
      <c r="G10" s="2528">
        <v>0</v>
      </c>
      <c r="H10" s="2529" t="s">
        <v>1089</v>
      </c>
      <c r="I10" s="2528">
        <v>0</v>
      </c>
      <c r="J10" s="2529" t="s">
        <v>1089</v>
      </c>
      <c r="K10" s="2528">
        <v>0</v>
      </c>
      <c r="L10" s="2529" t="s">
        <v>1089</v>
      </c>
      <c r="M10" s="2528">
        <v>0</v>
      </c>
      <c r="N10" s="2529" t="s">
        <v>1089</v>
      </c>
      <c r="O10" s="2530">
        <v>0</v>
      </c>
    </row>
    <row r="11" spans="1:15" x14ac:dyDescent="0.25">
      <c r="A11" s="2521"/>
      <c r="B11" s="2522" t="s">
        <v>1041</v>
      </c>
      <c r="C11" s="2523">
        <v>0</v>
      </c>
      <c r="D11" s="2524" t="s">
        <v>1089</v>
      </c>
      <c r="E11" s="2523">
        <v>0</v>
      </c>
      <c r="F11" s="2524" t="s">
        <v>1089</v>
      </c>
      <c r="G11" s="2523">
        <v>0</v>
      </c>
      <c r="H11" s="2524" t="s">
        <v>1089</v>
      </c>
      <c r="I11" s="2523">
        <v>0</v>
      </c>
      <c r="J11" s="2524" t="s">
        <v>1089</v>
      </c>
      <c r="K11" s="2523">
        <v>0</v>
      </c>
      <c r="L11" s="2524" t="s">
        <v>1089</v>
      </c>
      <c r="M11" s="2523">
        <v>0</v>
      </c>
      <c r="N11" s="2524" t="s">
        <v>1089</v>
      </c>
      <c r="O11" s="2525">
        <v>0</v>
      </c>
    </row>
    <row r="12" spans="1:15" x14ac:dyDescent="0.25">
      <c r="A12" s="2526"/>
      <c r="B12" s="2527" t="s">
        <v>1042</v>
      </c>
      <c r="C12" s="2528">
        <v>0</v>
      </c>
      <c r="D12" s="2529" t="s">
        <v>1089</v>
      </c>
      <c r="E12" s="2528">
        <v>0</v>
      </c>
      <c r="F12" s="2529" t="s">
        <v>1089</v>
      </c>
      <c r="G12" s="2528">
        <v>0</v>
      </c>
      <c r="H12" s="2529" t="s">
        <v>1089</v>
      </c>
      <c r="I12" s="2528">
        <v>0</v>
      </c>
      <c r="J12" s="2529" t="s">
        <v>1089</v>
      </c>
      <c r="K12" s="2528">
        <v>0</v>
      </c>
      <c r="L12" s="2529" t="s">
        <v>1089</v>
      </c>
      <c r="M12" s="2528">
        <v>0</v>
      </c>
      <c r="N12" s="2529" t="s">
        <v>1089</v>
      </c>
      <c r="O12" s="2530">
        <v>0</v>
      </c>
    </row>
    <row r="13" spans="1:15" x14ac:dyDescent="0.25">
      <c r="A13" s="2511" t="s">
        <v>1077</v>
      </c>
      <c r="B13" s="2512" t="s">
        <v>400</v>
      </c>
      <c r="C13" s="2513">
        <v>660</v>
      </c>
      <c r="D13" s="2514">
        <v>0.65563210609107747</v>
      </c>
      <c r="E13" s="2513">
        <v>55</v>
      </c>
      <c r="F13" s="2514">
        <v>5.2945978773819721E-2</v>
      </c>
      <c r="G13" s="2513">
        <v>145</v>
      </c>
      <c r="H13" s="2514">
        <v>0.14466060014734874</v>
      </c>
      <c r="I13" s="2513">
        <v>35</v>
      </c>
      <c r="J13" s="2514">
        <v>3.3521833495947916E-2</v>
      </c>
      <c r="K13" s="2513">
        <v>65</v>
      </c>
      <c r="L13" s="2514">
        <v>6.2862149300093595E-2</v>
      </c>
      <c r="M13" s="2513">
        <v>50</v>
      </c>
      <c r="N13" s="2514">
        <v>5.0377332191712636E-2</v>
      </c>
      <c r="O13" s="2515">
        <v>1005</v>
      </c>
    </row>
    <row r="14" spans="1:15" x14ac:dyDescent="0.25">
      <c r="A14" s="2516"/>
      <c r="B14" s="2517" t="s">
        <v>822</v>
      </c>
      <c r="C14" s="2518">
        <v>175</v>
      </c>
      <c r="D14" s="2519">
        <v>0.54283855779952916</v>
      </c>
      <c r="E14" s="2518">
        <v>20</v>
      </c>
      <c r="F14" s="2519">
        <v>5.4423243712055501E-2</v>
      </c>
      <c r="G14" s="2518">
        <v>70</v>
      </c>
      <c r="H14" s="2519">
        <v>0.21908685416924786</v>
      </c>
      <c r="I14" s="2518">
        <v>5</v>
      </c>
      <c r="J14" s="2519">
        <v>2.1682567215958369E-2</v>
      </c>
      <c r="K14" s="2518">
        <v>35</v>
      </c>
      <c r="L14" s="2519">
        <v>0.10438607359682812</v>
      </c>
      <c r="M14" s="2518">
        <v>20</v>
      </c>
      <c r="N14" s="2519">
        <v>5.7582703506380867E-2</v>
      </c>
      <c r="O14" s="2520">
        <v>325</v>
      </c>
    </row>
    <row r="15" spans="1:15" x14ac:dyDescent="0.25">
      <c r="A15" s="2521"/>
      <c r="B15" s="2522" t="s">
        <v>1040</v>
      </c>
      <c r="C15" s="2523">
        <v>105</v>
      </c>
      <c r="D15" s="2524">
        <v>0.59047182775996343</v>
      </c>
      <c r="E15" s="2523">
        <v>5</v>
      </c>
      <c r="F15" s="2524">
        <v>3.6074209803023366E-2</v>
      </c>
      <c r="G15" s="2523">
        <v>35</v>
      </c>
      <c r="H15" s="2524">
        <v>0.21318140174072378</v>
      </c>
      <c r="I15" s="2523">
        <v>5</v>
      </c>
      <c r="J15" s="2524">
        <v>1.7178195144296842E-2</v>
      </c>
      <c r="K15" s="2523">
        <v>15</v>
      </c>
      <c r="L15" s="2524">
        <v>9.1617040769583144E-2</v>
      </c>
      <c r="M15" s="2523">
        <v>10</v>
      </c>
      <c r="N15" s="2524">
        <v>5.1477324782409531E-2</v>
      </c>
      <c r="O15" s="2525">
        <v>175</v>
      </c>
    </row>
    <row r="16" spans="1:15" x14ac:dyDescent="0.25">
      <c r="A16" s="2526"/>
      <c r="B16" s="2527" t="s">
        <v>1039</v>
      </c>
      <c r="C16" s="2528">
        <v>40</v>
      </c>
      <c r="D16" s="2529">
        <v>0.48798852635353168</v>
      </c>
      <c r="E16" s="2528">
        <v>10</v>
      </c>
      <c r="F16" s="2529">
        <v>9.5255169116768248E-2</v>
      </c>
      <c r="G16" s="2528">
        <v>15</v>
      </c>
      <c r="H16" s="2529">
        <v>0.17329986853113422</v>
      </c>
      <c r="I16" s="2528">
        <v>5</v>
      </c>
      <c r="J16" s="2529">
        <v>3.5855145213338116E-2</v>
      </c>
      <c r="K16" s="2528">
        <v>10</v>
      </c>
      <c r="L16" s="2529">
        <v>0.13589100035855145</v>
      </c>
      <c r="M16" s="2528">
        <v>5</v>
      </c>
      <c r="N16" s="2529">
        <v>7.1710290426676232E-2</v>
      </c>
      <c r="O16" s="2530">
        <v>85</v>
      </c>
    </row>
    <row r="17" spans="1:15" x14ac:dyDescent="0.25">
      <c r="A17" s="2521"/>
      <c r="B17" s="2522" t="s">
        <v>1041</v>
      </c>
      <c r="C17" s="2523">
        <v>20</v>
      </c>
      <c r="D17" s="2524">
        <v>0.46964776417686738</v>
      </c>
      <c r="E17" s="2523">
        <v>0</v>
      </c>
      <c r="F17" s="2524">
        <v>3.2475643267549335E-2</v>
      </c>
      <c r="G17" s="2523">
        <v>10</v>
      </c>
      <c r="H17" s="2524">
        <v>0.29977516862353232</v>
      </c>
      <c r="I17" s="2523">
        <v>0</v>
      </c>
      <c r="J17" s="2524">
        <v>0</v>
      </c>
      <c r="K17" s="2523">
        <v>5</v>
      </c>
      <c r="L17" s="2524">
        <v>0.10816887334499126</v>
      </c>
      <c r="M17" s="2523">
        <v>5</v>
      </c>
      <c r="N17" s="2524">
        <v>8.9932550587059706E-2</v>
      </c>
      <c r="O17" s="2525">
        <v>40</v>
      </c>
    </row>
    <row r="18" spans="1:15" x14ac:dyDescent="0.25">
      <c r="A18" s="2526"/>
      <c r="B18" s="2527" t="s">
        <v>1042</v>
      </c>
      <c r="C18" s="2528">
        <v>15</v>
      </c>
      <c r="D18" s="2529">
        <v>0.51020408163265307</v>
      </c>
      <c r="E18" s="2528">
        <v>0</v>
      </c>
      <c r="F18" s="2529">
        <v>8.1632653061224483E-2</v>
      </c>
      <c r="G18" s="2528">
        <v>5</v>
      </c>
      <c r="H18" s="2529">
        <v>0.2857142857142857</v>
      </c>
      <c r="I18" s="2528">
        <v>0</v>
      </c>
      <c r="J18" s="2529">
        <v>4.0816326530612242E-2</v>
      </c>
      <c r="K18" s="2528">
        <v>0</v>
      </c>
      <c r="L18" s="2529">
        <v>8.1632653061224483E-2</v>
      </c>
      <c r="M18" s="2528">
        <v>0</v>
      </c>
      <c r="N18" s="2529">
        <v>0</v>
      </c>
      <c r="O18" s="2530">
        <v>25</v>
      </c>
    </row>
    <row r="19" spans="1:15" x14ac:dyDescent="0.25">
      <c r="A19" s="2511" t="s">
        <v>1078</v>
      </c>
      <c r="B19" s="2512" t="s">
        <v>400</v>
      </c>
      <c r="C19" s="2513">
        <v>1155</v>
      </c>
      <c r="D19" s="2514">
        <v>0.74020145991024822</v>
      </c>
      <c r="E19" s="2513">
        <v>75</v>
      </c>
      <c r="F19" s="2514">
        <v>4.6872492183637961E-2</v>
      </c>
      <c r="G19" s="2513">
        <v>155</v>
      </c>
      <c r="H19" s="2514">
        <v>0.10048599474843191</v>
      </c>
      <c r="I19" s="2513">
        <v>45</v>
      </c>
      <c r="J19" s="2514">
        <v>2.9326605162971947E-2</v>
      </c>
      <c r="K19" s="2513">
        <v>65</v>
      </c>
      <c r="L19" s="2514">
        <v>4.0632242573653561E-2</v>
      </c>
      <c r="M19" s="2513">
        <v>65</v>
      </c>
      <c r="N19" s="2514">
        <v>4.2481205421056344E-2</v>
      </c>
      <c r="O19" s="2515">
        <v>1560</v>
      </c>
    </row>
    <row r="20" spans="1:15" x14ac:dyDescent="0.25">
      <c r="A20" s="2516"/>
      <c r="B20" s="2517" t="s">
        <v>822</v>
      </c>
      <c r="C20" s="2518">
        <v>360</v>
      </c>
      <c r="D20" s="2519">
        <v>0.53730518898907265</v>
      </c>
      <c r="E20" s="2518">
        <v>35</v>
      </c>
      <c r="F20" s="2519">
        <v>5.5741326804800866E-2</v>
      </c>
      <c r="G20" s="2518">
        <v>130</v>
      </c>
      <c r="H20" s="2519">
        <v>0.19431838538245658</v>
      </c>
      <c r="I20" s="2518">
        <v>35</v>
      </c>
      <c r="J20" s="2519">
        <v>5.1247984713680063E-2</v>
      </c>
      <c r="K20" s="2518">
        <v>65</v>
      </c>
      <c r="L20" s="2519">
        <v>0.10004776974980593</v>
      </c>
      <c r="M20" s="2518">
        <v>40</v>
      </c>
      <c r="N20" s="2519">
        <v>6.1339344360183921E-2</v>
      </c>
      <c r="O20" s="2520">
        <v>670</v>
      </c>
    </row>
    <row r="21" spans="1:15" x14ac:dyDescent="0.25">
      <c r="A21" s="2521"/>
      <c r="B21" s="2522" t="s">
        <v>1040</v>
      </c>
      <c r="C21" s="2523">
        <v>190</v>
      </c>
      <c r="D21" s="2524">
        <v>0.55660433187359459</v>
      </c>
      <c r="E21" s="2523">
        <v>20</v>
      </c>
      <c r="F21" s="2524">
        <v>5.8202154101077062E-2</v>
      </c>
      <c r="G21" s="2523">
        <v>65</v>
      </c>
      <c r="H21" s="2524">
        <v>0.1878920582317434</v>
      </c>
      <c r="I21" s="2523">
        <v>15</v>
      </c>
      <c r="J21" s="2524">
        <v>3.9945555687063559E-2</v>
      </c>
      <c r="K21" s="2523">
        <v>35</v>
      </c>
      <c r="L21" s="2524">
        <v>0.10261569416498995</v>
      </c>
      <c r="M21" s="2523">
        <v>20</v>
      </c>
      <c r="N21" s="2524">
        <v>5.4740205941531547E-2</v>
      </c>
      <c r="O21" s="2525">
        <v>340</v>
      </c>
    </row>
    <row r="22" spans="1:15" x14ac:dyDescent="0.25">
      <c r="A22" s="2526"/>
      <c r="B22" s="2527" t="s">
        <v>1039</v>
      </c>
      <c r="C22" s="2528">
        <v>80</v>
      </c>
      <c r="D22" s="2529">
        <v>0.48678627712450001</v>
      </c>
      <c r="E22" s="2528">
        <v>10</v>
      </c>
      <c r="F22" s="2529">
        <v>6.06134076857801E-2</v>
      </c>
      <c r="G22" s="2528">
        <v>35</v>
      </c>
      <c r="H22" s="2529">
        <v>0.20305491574736334</v>
      </c>
      <c r="I22" s="2528">
        <v>10</v>
      </c>
      <c r="J22" s="2529">
        <v>6.2613650139410837E-2</v>
      </c>
      <c r="K22" s="2528">
        <v>20</v>
      </c>
      <c r="L22" s="2529">
        <v>0.11516547460298218</v>
      </c>
      <c r="M22" s="2528">
        <v>10</v>
      </c>
      <c r="N22" s="2529">
        <v>7.1766274699963634E-2</v>
      </c>
      <c r="O22" s="2530">
        <v>165</v>
      </c>
    </row>
    <row r="23" spans="1:15" x14ac:dyDescent="0.25">
      <c r="A23" s="2521"/>
      <c r="B23" s="2522" t="s">
        <v>1041</v>
      </c>
      <c r="C23" s="2523">
        <v>50</v>
      </c>
      <c r="D23" s="2524">
        <v>0.63354520690102478</v>
      </c>
      <c r="E23" s="2523">
        <v>5</v>
      </c>
      <c r="F23" s="2524">
        <v>5.188740433259826E-2</v>
      </c>
      <c r="G23" s="2523">
        <v>5</v>
      </c>
      <c r="H23" s="2524">
        <v>9.0802957582046956E-2</v>
      </c>
      <c r="I23" s="2523">
        <v>5</v>
      </c>
      <c r="J23" s="2524">
        <v>7.1345180957322604E-2</v>
      </c>
      <c r="K23" s="2523">
        <v>5</v>
      </c>
      <c r="L23" s="2524">
        <v>6.485925541574783E-2</v>
      </c>
      <c r="M23" s="2523">
        <v>5</v>
      </c>
      <c r="N23" s="2524">
        <v>8.7559994811259562E-2</v>
      </c>
      <c r="O23" s="2525">
        <v>75</v>
      </c>
    </row>
    <row r="24" spans="1:15" x14ac:dyDescent="0.25">
      <c r="A24" s="2526"/>
      <c r="B24" s="2527" t="s">
        <v>1042</v>
      </c>
      <c r="C24" s="2528">
        <v>45</v>
      </c>
      <c r="D24" s="2529">
        <v>0.47490261547022822</v>
      </c>
      <c r="E24" s="2528">
        <v>5</v>
      </c>
      <c r="F24" s="2529">
        <v>4.084585420144686E-2</v>
      </c>
      <c r="G24" s="2528">
        <v>25</v>
      </c>
      <c r="H24" s="2529">
        <v>0.29126321647189762</v>
      </c>
      <c r="I24" s="2528">
        <v>5</v>
      </c>
      <c r="J24" s="2529">
        <v>5.5648302726766838E-2</v>
      </c>
      <c r="K24" s="2528">
        <v>10</v>
      </c>
      <c r="L24" s="2529">
        <v>9.2821368948247079E-2</v>
      </c>
      <c r="M24" s="2528">
        <v>5</v>
      </c>
      <c r="N24" s="2529">
        <v>4.4518642181413472E-2</v>
      </c>
      <c r="O24" s="2530">
        <v>90</v>
      </c>
    </row>
    <row r="25" spans="1:15" x14ac:dyDescent="0.25">
      <c r="A25" s="2511" t="s">
        <v>1079</v>
      </c>
      <c r="B25" s="2512" t="s">
        <v>400</v>
      </c>
      <c r="C25" s="2513">
        <v>2125</v>
      </c>
      <c r="D25" s="2514">
        <v>0.67664022267728685</v>
      </c>
      <c r="E25" s="2513">
        <v>185</v>
      </c>
      <c r="F25" s="2514">
        <v>5.8204377748831998E-2</v>
      </c>
      <c r="G25" s="2513">
        <v>435</v>
      </c>
      <c r="H25" s="2514">
        <v>0.1392688465176419</v>
      </c>
      <c r="I25" s="2513">
        <v>90</v>
      </c>
      <c r="J25" s="2514">
        <v>2.8079886113561596E-2</v>
      </c>
      <c r="K25" s="2513">
        <v>175</v>
      </c>
      <c r="L25" s="2514">
        <v>5.613429427669691E-2</v>
      </c>
      <c r="M25" s="2513">
        <v>130</v>
      </c>
      <c r="N25" s="2514">
        <v>4.1672372665980888E-2</v>
      </c>
      <c r="O25" s="2515">
        <v>3140</v>
      </c>
    </row>
    <row r="26" spans="1:15" x14ac:dyDescent="0.25">
      <c r="A26" s="2516"/>
      <c r="B26" s="2517" t="s">
        <v>822</v>
      </c>
      <c r="C26" s="2518">
        <v>530</v>
      </c>
      <c r="D26" s="2519">
        <v>0.50225291455999388</v>
      </c>
      <c r="E26" s="2518">
        <v>105</v>
      </c>
      <c r="F26" s="2519">
        <v>9.9963004771435882E-2</v>
      </c>
      <c r="G26" s="2518">
        <v>195</v>
      </c>
      <c r="H26" s="2519">
        <v>0.18576347717204672</v>
      </c>
      <c r="I26" s="2518">
        <v>45</v>
      </c>
      <c r="J26" s="2519">
        <v>4.268680218935865E-2</v>
      </c>
      <c r="K26" s="2518">
        <v>130</v>
      </c>
      <c r="L26" s="2519">
        <v>0.12284313074493212</v>
      </c>
      <c r="M26" s="2518">
        <v>50</v>
      </c>
      <c r="N26" s="2519">
        <v>4.6490670562232619E-2</v>
      </c>
      <c r="O26" s="2520">
        <v>1055</v>
      </c>
    </row>
    <row r="27" spans="1:15" x14ac:dyDescent="0.25">
      <c r="A27" s="2521"/>
      <c r="B27" s="2522" t="s">
        <v>1040</v>
      </c>
      <c r="C27" s="2523">
        <v>300</v>
      </c>
      <c r="D27" s="2524">
        <v>0.4852317245639417</v>
      </c>
      <c r="E27" s="2523">
        <v>65</v>
      </c>
      <c r="F27" s="2524">
        <v>0.10619828665247005</v>
      </c>
      <c r="G27" s="2523">
        <v>120</v>
      </c>
      <c r="H27" s="2524">
        <v>0.19506802997545394</v>
      </c>
      <c r="I27" s="2523">
        <v>25</v>
      </c>
      <c r="J27" s="2524">
        <v>4.0639172911552904E-2</v>
      </c>
      <c r="K27" s="2523">
        <v>80</v>
      </c>
      <c r="L27" s="2524">
        <v>0.12923256985873824</v>
      </c>
      <c r="M27" s="2523">
        <v>25</v>
      </c>
      <c r="N27" s="2524">
        <v>4.36302160378432E-2</v>
      </c>
      <c r="O27" s="2525">
        <v>615</v>
      </c>
    </row>
    <row r="28" spans="1:15" x14ac:dyDescent="0.25">
      <c r="A28" s="2526"/>
      <c r="B28" s="2527" t="s">
        <v>1039</v>
      </c>
      <c r="C28" s="2528">
        <v>105</v>
      </c>
      <c r="D28" s="2529">
        <v>0.48829446942654486</v>
      </c>
      <c r="E28" s="2528">
        <v>25</v>
      </c>
      <c r="F28" s="2529">
        <v>0.12387001066246349</v>
      </c>
      <c r="G28" s="2528">
        <v>35</v>
      </c>
      <c r="H28" s="2529">
        <v>0.15451300356960734</v>
      </c>
      <c r="I28" s="2528">
        <v>15</v>
      </c>
      <c r="J28" s="2529">
        <v>6.9537805386861995E-2</v>
      </c>
      <c r="K28" s="2528">
        <v>25</v>
      </c>
      <c r="L28" s="2529">
        <v>0.11589634231143665</v>
      </c>
      <c r="M28" s="2528">
        <v>10</v>
      </c>
      <c r="N28" s="2529">
        <v>4.788836864308562E-2</v>
      </c>
      <c r="O28" s="2530">
        <v>215</v>
      </c>
    </row>
    <row r="29" spans="1:15" x14ac:dyDescent="0.25">
      <c r="A29" s="2521"/>
      <c r="B29" s="2522" t="s">
        <v>1041</v>
      </c>
      <c r="C29" s="2523">
        <v>90</v>
      </c>
      <c r="D29" s="2524">
        <v>0.59706211712008428</v>
      </c>
      <c r="E29" s="2523">
        <v>10</v>
      </c>
      <c r="F29" s="2524">
        <v>5.9284632105921872E-2</v>
      </c>
      <c r="G29" s="2523">
        <v>25</v>
      </c>
      <c r="H29" s="2524">
        <v>0.1767340754890982</v>
      </c>
      <c r="I29" s="2523">
        <v>5</v>
      </c>
      <c r="J29" s="2524">
        <v>2.6348725380409721E-2</v>
      </c>
      <c r="K29" s="2523">
        <v>15</v>
      </c>
      <c r="L29" s="2524">
        <v>9.8807720176536454E-2</v>
      </c>
      <c r="M29" s="2523">
        <v>5</v>
      </c>
      <c r="N29" s="2524">
        <v>4.1762729727949408E-2</v>
      </c>
      <c r="O29" s="2525">
        <v>150</v>
      </c>
    </row>
    <row r="30" spans="1:15" x14ac:dyDescent="0.25">
      <c r="A30" s="2526"/>
      <c r="B30" s="2527" t="s">
        <v>1042</v>
      </c>
      <c r="C30" s="2528">
        <v>35</v>
      </c>
      <c r="D30" s="2529">
        <v>0.48951048951048953</v>
      </c>
      <c r="E30" s="2528">
        <v>5</v>
      </c>
      <c r="F30" s="2529">
        <v>6.0559440559440562E-2</v>
      </c>
      <c r="G30" s="2528">
        <v>15</v>
      </c>
      <c r="H30" s="2529">
        <v>0.21916083916083917</v>
      </c>
      <c r="I30" s="2528">
        <v>0</v>
      </c>
      <c r="J30" s="2529">
        <v>1.3986013986013986E-2</v>
      </c>
      <c r="K30" s="2528">
        <v>10</v>
      </c>
      <c r="L30" s="2529">
        <v>0.13986013986013987</v>
      </c>
      <c r="M30" s="2528">
        <v>5</v>
      </c>
      <c r="N30" s="2529">
        <v>7.6923076923076927E-2</v>
      </c>
      <c r="O30" s="2530">
        <v>70</v>
      </c>
    </row>
    <row r="31" spans="1:15" x14ac:dyDescent="0.25">
      <c r="A31" s="2511" t="s">
        <v>1080</v>
      </c>
      <c r="B31" s="2512" t="s">
        <v>400</v>
      </c>
      <c r="C31" s="2513">
        <v>660</v>
      </c>
      <c r="D31" s="2514">
        <v>0.65653588934531948</v>
      </c>
      <c r="E31" s="2513">
        <v>70</v>
      </c>
      <c r="F31" s="2514">
        <v>6.7968486436069925E-2</v>
      </c>
      <c r="G31" s="2513">
        <v>140</v>
      </c>
      <c r="H31" s="2514">
        <v>0.14088825385485504</v>
      </c>
      <c r="I31" s="2513">
        <v>30</v>
      </c>
      <c r="J31" s="2514">
        <v>2.778273898116727E-2</v>
      </c>
      <c r="K31" s="2513">
        <v>65</v>
      </c>
      <c r="L31" s="2514">
        <v>6.3830842809231805E-2</v>
      </c>
      <c r="M31" s="2513">
        <v>45</v>
      </c>
      <c r="N31" s="2514">
        <v>4.2993788573356347E-2</v>
      </c>
      <c r="O31" s="2515">
        <v>1010</v>
      </c>
    </row>
    <row r="32" spans="1:15" x14ac:dyDescent="0.25">
      <c r="A32" s="2516"/>
      <c r="B32" s="2517" t="s">
        <v>822</v>
      </c>
      <c r="C32" s="2518">
        <v>210</v>
      </c>
      <c r="D32" s="2519">
        <v>0.47144456886898095</v>
      </c>
      <c r="E32" s="2518">
        <v>55</v>
      </c>
      <c r="F32" s="2519">
        <v>0.11758118701007839</v>
      </c>
      <c r="G32" s="2518">
        <v>80</v>
      </c>
      <c r="H32" s="2519">
        <v>0.18365061590145576</v>
      </c>
      <c r="I32" s="2518">
        <v>15</v>
      </c>
      <c r="J32" s="2519">
        <v>2.7995520716685332E-2</v>
      </c>
      <c r="K32" s="2518">
        <v>65</v>
      </c>
      <c r="L32" s="2519">
        <v>0.14781634938409854</v>
      </c>
      <c r="M32" s="2518">
        <v>25</v>
      </c>
      <c r="N32" s="2519">
        <v>5.1511758118701005E-2</v>
      </c>
      <c r="O32" s="2520">
        <v>445</v>
      </c>
    </row>
    <row r="33" spans="1:15" x14ac:dyDescent="0.25">
      <c r="A33" s="2521"/>
      <c r="B33" s="2522" t="s">
        <v>1040</v>
      </c>
      <c r="C33" s="2523">
        <v>125</v>
      </c>
      <c r="D33" s="2524">
        <v>0.44684684684684683</v>
      </c>
      <c r="E33" s="2523">
        <v>40</v>
      </c>
      <c r="F33" s="2524">
        <v>0.14774774774774774</v>
      </c>
      <c r="G33" s="2523">
        <v>50</v>
      </c>
      <c r="H33" s="2524">
        <v>0.18018018018018017</v>
      </c>
      <c r="I33" s="2523">
        <v>10</v>
      </c>
      <c r="J33" s="2524">
        <v>3.063063063063063E-2</v>
      </c>
      <c r="K33" s="2523">
        <v>45</v>
      </c>
      <c r="L33" s="2524">
        <v>0.15495495495495495</v>
      </c>
      <c r="M33" s="2523">
        <v>10</v>
      </c>
      <c r="N33" s="2524">
        <v>3.9639639639639637E-2</v>
      </c>
      <c r="O33" s="2525">
        <v>280</v>
      </c>
    </row>
    <row r="34" spans="1:15" x14ac:dyDescent="0.25">
      <c r="A34" s="2526"/>
      <c r="B34" s="2527" t="s">
        <v>1039</v>
      </c>
      <c r="C34" s="2528">
        <v>40</v>
      </c>
      <c r="D34" s="2529">
        <v>0.53146853146853146</v>
      </c>
      <c r="E34" s="2528">
        <v>5</v>
      </c>
      <c r="F34" s="2529">
        <v>7.6923076923076927E-2</v>
      </c>
      <c r="G34" s="2528">
        <v>10</v>
      </c>
      <c r="H34" s="2529">
        <v>0.15384615384615385</v>
      </c>
      <c r="I34" s="2528">
        <v>0</v>
      </c>
      <c r="J34" s="2529">
        <v>1.3986013986013986E-2</v>
      </c>
      <c r="K34" s="2528">
        <v>15</v>
      </c>
      <c r="L34" s="2529">
        <v>0.18181818181818182</v>
      </c>
      <c r="M34" s="2528">
        <v>5</v>
      </c>
      <c r="N34" s="2529">
        <v>4.195804195804196E-2</v>
      </c>
      <c r="O34" s="2530">
        <v>70</v>
      </c>
    </row>
    <row r="35" spans="1:15" x14ac:dyDescent="0.25">
      <c r="A35" s="2521"/>
      <c r="B35" s="2522" t="s">
        <v>1041</v>
      </c>
      <c r="C35" s="2523">
        <v>35</v>
      </c>
      <c r="D35" s="2524">
        <v>0.54098360655737709</v>
      </c>
      <c r="E35" s="2523">
        <v>0</v>
      </c>
      <c r="F35" s="2524">
        <v>3.2786885245901641E-2</v>
      </c>
      <c r="G35" s="2523">
        <v>15</v>
      </c>
      <c r="H35" s="2524">
        <v>0.22950819672131148</v>
      </c>
      <c r="I35" s="2523">
        <v>0</v>
      </c>
      <c r="J35" s="2524">
        <v>1.6393442622950821E-2</v>
      </c>
      <c r="K35" s="2523">
        <v>5</v>
      </c>
      <c r="L35" s="2524">
        <v>6.5573770491803282E-2</v>
      </c>
      <c r="M35" s="2523">
        <v>5</v>
      </c>
      <c r="N35" s="2524">
        <v>0.11475409836065574</v>
      </c>
      <c r="O35" s="2525">
        <v>60</v>
      </c>
    </row>
    <row r="36" spans="1:15" x14ac:dyDescent="0.25">
      <c r="A36" s="2526"/>
      <c r="B36" s="2527" t="s">
        <v>1042</v>
      </c>
      <c r="C36" s="2528">
        <v>15</v>
      </c>
      <c r="D36" s="2529">
        <v>0.42465753424657532</v>
      </c>
      <c r="E36" s="2528">
        <v>5</v>
      </c>
      <c r="F36" s="2529">
        <v>0.1095890410958904</v>
      </c>
      <c r="G36" s="2528">
        <v>5</v>
      </c>
      <c r="H36" s="2529">
        <v>0.19178082191780821</v>
      </c>
      <c r="I36" s="2528">
        <v>0</v>
      </c>
      <c r="J36" s="2529">
        <v>5.4794520547945202E-2</v>
      </c>
      <c r="K36" s="2528">
        <v>5</v>
      </c>
      <c r="L36" s="2529">
        <v>0.16438356164383561</v>
      </c>
      <c r="M36" s="2528">
        <v>0</v>
      </c>
      <c r="N36" s="2529">
        <v>5.4794520547945202E-2</v>
      </c>
      <c r="O36" s="2530">
        <v>35</v>
      </c>
    </row>
    <row r="37" spans="1:15" x14ac:dyDescent="0.25">
      <c r="A37" s="2511" t="s">
        <v>1081</v>
      </c>
      <c r="B37" s="2512" t="s">
        <v>400</v>
      </c>
      <c r="C37" s="2513">
        <v>30</v>
      </c>
      <c r="D37" s="2514">
        <v>0.79679552390640895</v>
      </c>
      <c r="E37" s="2513">
        <v>5</v>
      </c>
      <c r="F37" s="2514">
        <v>0.10147507629704985</v>
      </c>
      <c r="G37" s="2513">
        <v>5</v>
      </c>
      <c r="H37" s="2514">
        <v>0.10172939979654121</v>
      </c>
      <c r="I37" s="2513">
        <v>0</v>
      </c>
      <c r="J37" s="2514">
        <v>0</v>
      </c>
      <c r="K37" s="2513">
        <v>0</v>
      </c>
      <c r="L37" s="2514">
        <v>0</v>
      </c>
      <c r="M37" s="2513">
        <v>0</v>
      </c>
      <c r="N37" s="2514">
        <v>0</v>
      </c>
      <c r="O37" s="2515">
        <v>40</v>
      </c>
    </row>
    <row r="38" spans="1:15" x14ac:dyDescent="0.25">
      <c r="A38" s="2516"/>
      <c r="B38" s="2517" t="s">
        <v>822</v>
      </c>
      <c r="C38" s="2518">
        <v>0</v>
      </c>
      <c r="D38" s="2519" t="s">
        <v>1089</v>
      </c>
      <c r="E38" s="2518">
        <v>0</v>
      </c>
      <c r="F38" s="2519" t="s">
        <v>1089</v>
      </c>
      <c r="G38" s="2518">
        <v>0</v>
      </c>
      <c r="H38" s="2519" t="s">
        <v>1089</v>
      </c>
      <c r="I38" s="2518">
        <v>0</v>
      </c>
      <c r="J38" s="2519" t="s">
        <v>1089</v>
      </c>
      <c r="K38" s="2518">
        <v>0</v>
      </c>
      <c r="L38" s="2519" t="s">
        <v>1089</v>
      </c>
      <c r="M38" s="2518">
        <v>0</v>
      </c>
      <c r="N38" s="2519" t="s">
        <v>1089</v>
      </c>
      <c r="O38" s="2520">
        <v>5</v>
      </c>
    </row>
    <row r="39" spans="1:15" x14ac:dyDescent="0.25">
      <c r="A39" s="2521"/>
      <c r="B39" s="2522" t="s">
        <v>1040</v>
      </c>
      <c r="C39" s="2523">
        <v>0</v>
      </c>
      <c r="D39" s="2524" t="s">
        <v>1089</v>
      </c>
      <c r="E39" s="2523">
        <v>0</v>
      </c>
      <c r="F39" s="2524" t="s">
        <v>1089</v>
      </c>
      <c r="G39" s="2523">
        <v>0</v>
      </c>
      <c r="H39" s="2524" t="s">
        <v>1089</v>
      </c>
      <c r="I39" s="2523">
        <v>0</v>
      </c>
      <c r="J39" s="2524" t="s">
        <v>1089</v>
      </c>
      <c r="K39" s="2523">
        <v>0</v>
      </c>
      <c r="L39" s="2524" t="s">
        <v>1089</v>
      </c>
      <c r="M39" s="2523">
        <v>0</v>
      </c>
      <c r="N39" s="2524" t="s">
        <v>1089</v>
      </c>
      <c r="O39" s="2525">
        <v>5</v>
      </c>
    </row>
    <row r="40" spans="1:15" x14ac:dyDescent="0.25">
      <c r="A40" s="2526"/>
      <c r="B40" s="2527" t="s">
        <v>1039</v>
      </c>
      <c r="C40" s="2528">
        <v>0</v>
      </c>
      <c r="D40" s="2529" t="s">
        <v>1089</v>
      </c>
      <c r="E40" s="2528">
        <v>0</v>
      </c>
      <c r="F40" s="2529" t="s">
        <v>1089</v>
      </c>
      <c r="G40" s="2528">
        <v>0</v>
      </c>
      <c r="H40" s="2529" t="s">
        <v>1089</v>
      </c>
      <c r="I40" s="2528">
        <v>0</v>
      </c>
      <c r="J40" s="2529" t="s">
        <v>1089</v>
      </c>
      <c r="K40" s="2528">
        <v>0</v>
      </c>
      <c r="L40" s="2529" t="s">
        <v>1089</v>
      </c>
      <c r="M40" s="2528">
        <v>0</v>
      </c>
      <c r="N40" s="2529" t="s">
        <v>1089</v>
      </c>
      <c r="O40" s="2530">
        <v>0</v>
      </c>
    </row>
    <row r="41" spans="1:15" x14ac:dyDescent="0.25">
      <c r="A41" s="2521"/>
      <c r="B41" s="2522" t="s">
        <v>1041</v>
      </c>
      <c r="C41" s="2523">
        <v>0</v>
      </c>
      <c r="D41" s="2524" t="s">
        <v>1089</v>
      </c>
      <c r="E41" s="2523">
        <v>0</v>
      </c>
      <c r="F41" s="2524" t="s">
        <v>1089</v>
      </c>
      <c r="G41" s="2523">
        <v>0</v>
      </c>
      <c r="H41" s="2524" t="s">
        <v>1089</v>
      </c>
      <c r="I41" s="2523">
        <v>0</v>
      </c>
      <c r="J41" s="2524" t="s">
        <v>1089</v>
      </c>
      <c r="K41" s="2523">
        <v>0</v>
      </c>
      <c r="L41" s="2524" t="s">
        <v>1089</v>
      </c>
      <c r="M41" s="2523">
        <v>0</v>
      </c>
      <c r="N41" s="2524" t="s">
        <v>1089</v>
      </c>
      <c r="O41" s="2525">
        <v>0</v>
      </c>
    </row>
    <row r="42" spans="1:15" x14ac:dyDescent="0.25">
      <c r="A42" s="2526"/>
      <c r="B42" s="2527" t="s">
        <v>1042</v>
      </c>
      <c r="C42" s="2528">
        <v>0</v>
      </c>
      <c r="D42" s="2529" t="s">
        <v>1089</v>
      </c>
      <c r="E42" s="2528">
        <v>0</v>
      </c>
      <c r="F42" s="2529" t="s">
        <v>1089</v>
      </c>
      <c r="G42" s="2528">
        <v>0</v>
      </c>
      <c r="H42" s="2529" t="s">
        <v>1089</v>
      </c>
      <c r="I42" s="2528">
        <v>0</v>
      </c>
      <c r="J42" s="2529" t="s">
        <v>1089</v>
      </c>
      <c r="K42" s="2528">
        <v>0</v>
      </c>
      <c r="L42" s="2529" t="s">
        <v>1089</v>
      </c>
      <c r="M42" s="2528">
        <v>0</v>
      </c>
      <c r="N42" s="2529" t="s">
        <v>1089</v>
      </c>
      <c r="O42" s="2530">
        <v>0</v>
      </c>
    </row>
    <row r="43" spans="1:15" ht="30" x14ac:dyDescent="0.25">
      <c r="A43" s="2511" t="s">
        <v>1082</v>
      </c>
      <c r="B43" s="2512" t="s">
        <v>400</v>
      </c>
      <c r="C43" s="2513">
        <v>1215</v>
      </c>
      <c r="D43" s="2514">
        <v>0.67178187412494539</v>
      </c>
      <c r="E43" s="2513">
        <v>110</v>
      </c>
      <c r="F43" s="2514">
        <v>5.9489881186255901E-2</v>
      </c>
      <c r="G43" s="2513">
        <v>245</v>
      </c>
      <c r="H43" s="2514">
        <v>0.13493411841530026</v>
      </c>
      <c r="I43" s="2513">
        <v>75</v>
      </c>
      <c r="J43" s="2514">
        <v>4.2334659634870479E-2</v>
      </c>
      <c r="K43" s="2513">
        <v>115</v>
      </c>
      <c r="L43" s="2514">
        <v>6.4193732256797059E-2</v>
      </c>
      <c r="M43" s="2513">
        <v>50</v>
      </c>
      <c r="N43" s="2514">
        <v>2.7265734381830962E-2</v>
      </c>
      <c r="O43" s="2515">
        <v>1805</v>
      </c>
    </row>
    <row r="44" spans="1:15" x14ac:dyDescent="0.25">
      <c r="A44" s="2516"/>
      <c r="B44" s="2517" t="s">
        <v>822</v>
      </c>
      <c r="C44" s="2518">
        <v>400</v>
      </c>
      <c r="D44" s="2519">
        <v>0.53458741109150221</v>
      </c>
      <c r="E44" s="2518">
        <v>75</v>
      </c>
      <c r="F44" s="2519">
        <v>0.10054013583614095</v>
      </c>
      <c r="G44" s="2518">
        <v>145</v>
      </c>
      <c r="H44" s="2519">
        <v>0.19319214931279746</v>
      </c>
      <c r="I44" s="2518">
        <v>25</v>
      </c>
      <c r="J44" s="2519">
        <v>3.2755762340232093E-2</v>
      </c>
      <c r="K44" s="2518">
        <v>75</v>
      </c>
      <c r="L44" s="2519">
        <v>0.10205091181346596</v>
      </c>
      <c r="M44" s="2518">
        <v>30</v>
      </c>
      <c r="N44" s="2519">
        <v>3.6873629605861269E-2</v>
      </c>
      <c r="O44" s="2520">
        <v>750</v>
      </c>
    </row>
    <row r="45" spans="1:15" x14ac:dyDescent="0.25">
      <c r="A45" s="2521"/>
      <c r="B45" s="2522" t="s">
        <v>1040</v>
      </c>
      <c r="C45" s="2523">
        <v>230</v>
      </c>
      <c r="D45" s="2524">
        <v>0.55391727493917275</v>
      </c>
      <c r="E45" s="2523">
        <v>40</v>
      </c>
      <c r="F45" s="2524">
        <v>0.10060827250608273</v>
      </c>
      <c r="G45" s="2523">
        <v>70</v>
      </c>
      <c r="H45" s="2524">
        <v>0.17192214111922141</v>
      </c>
      <c r="I45" s="2523">
        <v>15</v>
      </c>
      <c r="J45" s="2524">
        <v>3.4063260340632603E-2</v>
      </c>
      <c r="K45" s="2523">
        <v>45</v>
      </c>
      <c r="L45" s="2524">
        <v>0.11029197080291971</v>
      </c>
      <c r="M45" s="2523">
        <v>10</v>
      </c>
      <c r="N45" s="2524">
        <v>2.9197080291970802E-2</v>
      </c>
      <c r="O45" s="2525">
        <v>410</v>
      </c>
    </row>
    <row r="46" spans="1:15" x14ac:dyDescent="0.25">
      <c r="A46" s="2526"/>
      <c r="B46" s="2527" t="s">
        <v>1039</v>
      </c>
      <c r="C46" s="2528">
        <v>95</v>
      </c>
      <c r="D46" s="2529">
        <v>0.48882304013308375</v>
      </c>
      <c r="E46" s="2528">
        <v>25</v>
      </c>
      <c r="F46" s="2529">
        <v>0.11696818465377416</v>
      </c>
      <c r="G46" s="2528">
        <v>40</v>
      </c>
      <c r="H46" s="2529">
        <v>0.2105427323767935</v>
      </c>
      <c r="I46" s="2528">
        <v>5</v>
      </c>
      <c r="J46" s="2529">
        <v>3.3790808899979201E-2</v>
      </c>
      <c r="K46" s="2528">
        <v>20</v>
      </c>
      <c r="L46" s="2529">
        <v>9.8773133707631522E-2</v>
      </c>
      <c r="M46" s="2528">
        <v>10</v>
      </c>
      <c r="N46" s="2529">
        <v>5.1102100228737783E-2</v>
      </c>
      <c r="O46" s="2530">
        <v>190</v>
      </c>
    </row>
    <row r="47" spans="1:15" x14ac:dyDescent="0.25">
      <c r="A47" s="2521"/>
      <c r="B47" s="2522" t="s">
        <v>1041</v>
      </c>
      <c r="C47" s="2523">
        <v>50</v>
      </c>
      <c r="D47" s="2524">
        <v>0.56838471610522556</v>
      </c>
      <c r="E47" s="2523">
        <v>5</v>
      </c>
      <c r="F47" s="2524">
        <v>8.3323413879300076E-2</v>
      </c>
      <c r="G47" s="2523">
        <v>20</v>
      </c>
      <c r="H47" s="2524">
        <v>0.21437924056659921</v>
      </c>
      <c r="I47" s="2523">
        <v>5</v>
      </c>
      <c r="J47" s="2524">
        <v>4.7613379359600042E-2</v>
      </c>
      <c r="K47" s="2523">
        <v>5</v>
      </c>
      <c r="L47" s="2524">
        <v>5.9516724199500055E-2</v>
      </c>
      <c r="M47" s="2523">
        <v>0</v>
      </c>
      <c r="N47" s="2524">
        <v>2.6782525889775026E-2</v>
      </c>
      <c r="O47" s="2525">
        <v>85</v>
      </c>
    </row>
    <row r="48" spans="1:15" x14ac:dyDescent="0.25">
      <c r="A48" s="2526"/>
      <c r="B48" s="2527" t="s">
        <v>1042</v>
      </c>
      <c r="C48" s="2528">
        <v>30</v>
      </c>
      <c r="D48" s="2529">
        <v>0.50189800297078724</v>
      </c>
      <c r="E48" s="2528">
        <v>5</v>
      </c>
      <c r="F48" s="2529">
        <v>7.1794025416735421E-2</v>
      </c>
      <c r="G48" s="2528">
        <v>15</v>
      </c>
      <c r="H48" s="2529">
        <v>0.25301204819277107</v>
      </c>
      <c r="I48" s="2528">
        <v>0</v>
      </c>
      <c r="J48" s="2529">
        <v>0</v>
      </c>
      <c r="K48" s="2528">
        <v>5</v>
      </c>
      <c r="L48" s="2529">
        <v>0.11553061561313747</v>
      </c>
      <c r="M48" s="2528">
        <v>5</v>
      </c>
      <c r="N48" s="2529">
        <v>5.7765307806568737E-2</v>
      </c>
      <c r="O48" s="2530">
        <v>60</v>
      </c>
    </row>
    <row r="49" spans="1:15" ht="30" x14ac:dyDescent="0.25">
      <c r="A49" s="2511" t="s">
        <v>1083</v>
      </c>
      <c r="B49" s="2512" t="s">
        <v>400</v>
      </c>
      <c r="C49" s="2513">
        <v>250</v>
      </c>
      <c r="D49" s="2514">
        <v>0.64376814599751142</v>
      </c>
      <c r="E49" s="2513">
        <v>35</v>
      </c>
      <c r="F49" s="2514">
        <v>9.0729987557030281E-2</v>
      </c>
      <c r="G49" s="2513">
        <v>40</v>
      </c>
      <c r="H49" s="2514">
        <v>0.10802053090004149</v>
      </c>
      <c r="I49" s="2513">
        <v>10</v>
      </c>
      <c r="J49" s="2514">
        <v>2.8515138946495232E-2</v>
      </c>
      <c r="K49" s="2513">
        <v>20</v>
      </c>
      <c r="L49" s="2514">
        <v>5.6382206553297391E-2</v>
      </c>
      <c r="M49" s="2513">
        <v>30</v>
      </c>
      <c r="N49" s="2514">
        <v>7.2583990045624228E-2</v>
      </c>
      <c r="O49" s="2515">
        <v>385</v>
      </c>
    </row>
    <row r="50" spans="1:15" x14ac:dyDescent="0.25">
      <c r="A50" s="2516"/>
      <c r="B50" s="2517" t="s">
        <v>822</v>
      </c>
      <c r="C50" s="2518">
        <v>55</v>
      </c>
      <c r="D50" s="2519">
        <v>0.53088106156698212</v>
      </c>
      <c r="E50" s="2518">
        <v>15</v>
      </c>
      <c r="F50" s="2519">
        <v>0.15445409308225191</v>
      </c>
      <c r="G50" s="2518">
        <v>10</v>
      </c>
      <c r="H50" s="2519">
        <v>9.2691969948287628E-2</v>
      </c>
      <c r="I50" s="2518">
        <v>5</v>
      </c>
      <c r="J50" s="2519">
        <v>3.2490974729241874E-2</v>
      </c>
      <c r="K50" s="2518">
        <v>15</v>
      </c>
      <c r="L50" s="2519">
        <v>0.15045370280027318</v>
      </c>
      <c r="M50" s="2518">
        <v>5</v>
      </c>
      <c r="N50" s="2519">
        <v>3.9028197872963209E-2</v>
      </c>
      <c r="O50" s="2520">
        <v>100</v>
      </c>
    </row>
    <row r="51" spans="1:15" x14ac:dyDescent="0.25">
      <c r="A51" s="2521"/>
      <c r="B51" s="2522" t="s">
        <v>1040</v>
      </c>
      <c r="C51" s="2523">
        <v>20</v>
      </c>
      <c r="D51" s="2524">
        <v>0.42309535218016292</v>
      </c>
      <c r="E51" s="2523">
        <v>10</v>
      </c>
      <c r="F51" s="2524">
        <v>0.2714422616195496</v>
      </c>
      <c r="G51" s="2523">
        <v>5</v>
      </c>
      <c r="H51" s="2524">
        <v>8.3852419741255388E-2</v>
      </c>
      <c r="I51" s="2523">
        <v>0</v>
      </c>
      <c r="J51" s="2524">
        <v>2.3957834211787252E-2</v>
      </c>
      <c r="K51" s="2523">
        <v>5</v>
      </c>
      <c r="L51" s="2524">
        <v>0.17369429803545758</v>
      </c>
      <c r="M51" s="2523">
        <v>0</v>
      </c>
      <c r="N51" s="2524">
        <v>2.3957834211787252E-2</v>
      </c>
      <c r="O51" s="2525">
        <v>40</v>
      </c>
    </row>
    <row r="52" spans="1:15" x14ac:dyDescent="0.25">
      <c r="A52" s="2526"/>
      <c r="B52" s="2527" t="s">
        <v>1039</v>
      </c>
      <c r="C52" s="2528">
        <v>25</v>
      </c>
      <c r="D52" s="2529">
        <v>0.59477124183006536</v>
      </c>
      <c r="E52" s="2528">
        <v>0</v>
      </c>
      <c r="F52" s="2529">
        <v>5.2287581699346407E-2</v>
      </c>
      <c r="G52" s="2528">
        <v>5</v>
      </c>
      <c r="H52" s="2529">
        <v>0.10457516339869281</v>
      </c>
      <c r="I52" s="2528">
        <v>0</v>
      </c>
      <c r="J52" s="2529">
        <v>6.0915032679738565E-2</v>
      </c>
      <c r="K52" s="2528">
        <v>5</v>
      </c>
      <c r="L52" s="2529">
        <v>0.18745098039215685</v>
      </c>
      <c r="M52" s="2528">
        <v>0</v>
      </c>
      <c r="N52" s="2529">
        <v>0</v>
      </c>
      <c r="O52" s="2530">
        <v>40</v>
      </c>
    </row>
    <row r="53" spans="1:15" x14ac:dyDescent="0.25">
      <c r="A53" s="2521"/>
      <c r="B53" s="2522" t="s">
        <v>1041</v>
      </c>
      <c r="C53" s="2523">
        <v>10</v>
      </c>
      <c r="D53" s="2524" t="s">
        <v>1089</v>
      </c>
      <c r="E53" s="2523">
        <v>5</v>
      </c>
      <c r="F53" s="2524" t="s">
        <v>1089</v>
      </c>
      <c r="G53" s="2523">
        <v>0</v>
      </c>
      <c r="H53" s="2524" t="s">
        <v>1089</v>
      </c>
      <c r="I53" s="2523">
        <v>0</v>
      </c>
      <c r="J53" s="2524" t="s">
        <v>1089</v>
      </c>
      <c r="K53" s="2523">
        <v>0</v>
      </c>
      <c r="L53" s="2524" t="s">
        <v>1089</v>
      </c>
      <c r="M53" s="2523">
        <v>0</v>
      </c>
      <c r="N53" s="2524" t="s">
        <v>1089</v>
      </c>
      <c r="O53" s="2525">
        <v>20</v>
      </c>
    </row>
    <row r="54" spans="1:15" x14ac:dyDescent="0.25">
      <c r="A54" s="2526"/>
      <c r="B54" s="2527" t="s">
        <v>1042</v>
      </c>
      <c r="C54" s="2528">
        <v>5</v>
      </c>
      <c r="D54" s="2529" t="s">
        <v>1089</v>
      </c>
      <c r="E54" s="2528">
        <v>0</v>
      </c>
      <c r="F54" s="2529" t="s">
        <v>1089</v>
      </c>
      <c r="G54" s="2528">
        <v>0</v>
      </c>
      <c r="H54" s="2529" t="s">
        <v>1089</v>
      </c>
      <c r="I54" s="2528">
        <v>0</v>
      </c>
      <c r="J54" s="2529" t="s">
        <v>1089</v>
      </c>
      <c r="K54" s="2528">
        <v>0</v>
      </c>
      <c r="L54" s="2529" t="s">
        <v>1089</v>
      </c>
      <c r="M54" s="2528">
        <v>0</v>
      </c>
      <c r="N54" s="2529" t="s">
        <v>1089</v>
      </c>
      <c r="O54" s="2530">
        <v>5</v>
      </c>
    </row>
    <row r="55" spans="1:15" ht="30" x14ac:dyDescent="0.25">
      <c r="A55" s="2511" t="s">
        <v>1084</v>
      </c>
      <c r="B55" s="2512" t="s">
        <v>400</v>
      </c>
      <c r="C55" s="2513">
        <v>600</v>
      </c>
      <c r="D55" s="2514">
        <v>0.6317780845883878</v>
      </c>
      <c r="E55" s="2513">
        <v>45</v>
      </c>
      <c r="F55" s="2514">
        <v>4.5002792913377526E-2</v>
      </c>
      <c r="G55" s="2513">
        <v>165</v>
      </c>
      <c r="H55" s="2514">
        <v>0.1732238651813286</v>
      </c>
      <c r="I55" s="2513">
        <v>25</v>
      </c>
      <c r="J55" s="2514">
        <v>2.5294309834216877E-2</v>
      </c>
      <c r="K55" s="2513">
        <v>65</v>
      </c>
      <c r="L55" s="2514">
        <v>7.0961078380742587E-2</v>
      </c>
      <c r="M55" s="2513">
        <v>50</v>
      </c>
      <c r="N55" s="2514">
        <v>5.3739869101946607E-2</v>
      </c>
      <c r="O55" s="2515">
        <v>950</v>
      </c>
    </row>
    <row r="56" spans="1:15" x14ac:dyDescent="0.25">
      <c r="A56" s="2516"/>
      <c r="B56" s="2517" t="s">
        <v>822</v>
      </c>
      <c r="C56" s="2518">
        <v>315</v>
      </c>
      <c r="D56" s="2519">
        <v>0.45811184817466938</v>
      </c>
      <c r="E56" s="2518">
        <v>45</v>
      </c>
      <c r="F56" s="2519">
        <v>6.8839783859772422E-2</v>
      </c>
      <c r="G56" s="2518">
        <v>185</v>
      </c>
      <c r="H56" s="2519">
        <v>0.27386548346000084</v>
      </c>
      <c r="I56" s="2518">
        <v>25</v>
      </c>
      <c r="J56" s="2519">
        <v>3.857136581294205E-2</v>
      </c>
      <c r="K56" s="2518">
        <v>80</v>
      </c>
      <c r="L56" s="2519">
        <v>0.1144693874562521</v>
      </c>
      <c r="M56" s="2518">
        <v>30</v>
      </c>
      <c r="N56" s="2519">
        <v>4.6142131236363092E-2</v>
      </c>
      <c r="O56" s="2520">
        <v>685</v>
      </c>
    </row>
    <row r="57" spans="1:15" x14ac:dyDescent="0.25">
      <c r="A57" s="2521"/>
      <c r="B57" s="2522" t="s">
        <v>1040</v>
      </c>
      <c r="C57" s="2523">
        <v>180</v>
      </c>
      <c r="D57" s="2524">
        <v>0.46386156277078339</v>
      </c>
      <c r="E57" s="2523">
        <v>25</v>
      </c>
      <c r="F57" s="2524">
        <v>6.6721035730669245E-2</v>
      </c>
      <c r="G57" s="2523">
        <v>100</v>
      </c>
      <c r="H57" s="2524">
        <v>0.26000305825985015</v>
      </c>
      <c r="I57" s="2523">
        <v>15</v>
      </c>
      <c r="J57" s="2524">
        <v>3.5679698251694786E-2</v>
      </c>
      <c r="K57" s="2523">
        <v>50</v>
      </c>
      <c r="L57" s="2524">
        <v>0.12317141546460064</v>
      </c>
      <c r="M57" s="2523">
        <v>20</v>
      </c>
      <c r="N57" s="2524">
        <v>5.0563229522401755E-2</v>
      </c>
      <c r="O57" s="2525">
        <v>390</v>
      </c>
    </row>
    <row r="58" spans="1:15" x14ac:dyDescent="0.25">
      <c r="A58" s="2526"/>
      <c r="B58" s="2527" t="s">
        <v>1039</v>
      </c>
      <c r="C58" s="2528">
        <v>80</v>
      </c>
      <c r="D58" s="2529">
        <v>0.44264998578333808</v>
      </c>
      <c r="E58" s="2528">
        <v>15</v>
      </c>
      <c r="F58" s="2529">
        <v>7.8646573784475413E-2</v>
      </c>
      <c r="G58" s="2528">
        <v>50</v>
      </c>
      <c r="H58" s="2529">
        <v>0.29001990332669891</v>
      </c>
      <c r="I58" s="2528">
        <v>5</v>
      </c>
      <c r="J58" s="2529">
        <v>4.1740119419960191E-2</v>
      </c>
      <c r="K58" s="2528">
        <v>20</v>
      </c>
      <c r="L58" s="2529">
        <v>0.1014500995166335</v>
      </c>
      <c r="M58" s="2528">
        <v>10</v>
      </c>
      <c r="N58" s="2529">
        <v>4.5493318168893945E-2</v>
      </c>
      <c r="O58" s="2530">
        <v>175</v>
      </c>
    </row>
    <row r="59" spans="1:15" x14ac:dyDescent="0.25">
      <c r="A59" s="2521"/>
      <c r="B59" s="2522" t="s">
        <v>1041</v>
      </c>
      <c r="C59" s="2523">
        <v>30</v>
      </c>
      <c r="D59" s="2524">
        <v>0.53479853479853479</v>
      </c>
      <c r="E59" s="2523">
        <v>0</v>
      </c>
      <c r="F59" s="2524">
        <v>3.4885749171463455E-2</v>
      </c>
      <c r="G59" s="2523">
        <v>10</v>
      </c>
      <c r="H59" s="2524">
        <v>0.20931449502878074</v>
      </c>
      <c r="I59" s="2523">
        <v>5</v>
      </c>
      <c r="J59" s="2524">
        <v>5.2328623757195186E-2</v>
      </c>
      <c r="K59" s="2523">
        <v>5</v>
      </c>
      <c r="L59" s="2524">
        <v>0.12210012210012211</v>
      </c>
      <c r="M59" s="2523">
        <v>5</v>
      </c>
      <c r="N59" s="2524">
        <v>4.6572475143903717E-2</v>
      </c>
      <c r="O59" s="2525">
        <v>55</v>
      </c>
    </row>
    <row r="60" spans="1:15" x14ac:dyDescent="0.25">
      <c r="A60" s="2526"/>
      <c r="B60" s="2527" t="s">
        <v>1042</v>
      </c>
      <c r="C60" s="2528">
        <v>20</v>
      </c>
      <c r="D60" s="2529">
        <v>0.3894993894993895</v>
      </c>
      <c r="E60" s="2528">
        <v>5</v>
      </c>
      <c r="F60" s="2529">
        <v>8.7214372928658648E-2</v>
      </c>
      <c r="G60" s="2528">
        <v>20</v>
      </c>
      <c r="H60" s="2529">
        <v>0.38374324088609801</v>
      </c>
      <c r="I60" s="2528">
        <v>0</v>
      </c>
      <c r="J60" s="2529">
        <v>3.4885749171463455E-2</v>
      </c>
      <c r="K60" s="2528">
        <v>5</v>
      </c>
      <c r="L60" s="2529">
        <v>8.7214372928658648E-2</v>
      </c>
      <c r="M60" s="2528">
        <v>0</v>
      </c>
      <c r="N60" s="2529">
        <v>1.7442874585731728E-2</v>
      </c>
      <c r="O60" s="2530">
        <v>55</v>
      </c>
    </row>
    <row r="61" spans="1:15" x14ac:dyDescent="0.25">
      <c r="A61" s="2511" t="s">
        <v>1085</v>
      </c>
      <c r="B61" s="2512" t="s">
        <v>400</v>
      </c>
      <c r="C61" s="2513">
        <v>20</v>
      </c>
      <c r="D61" s="2514">
        <v>0.84615384615384615</v>
      </c>
      <c r="E61" s="2513">
        <v>0</v>
      </c>
      <c r="F61" s="2514">
        <v>3.8461538461538464E-2</v>
      </c>
      <c r="G61" s="2513">
        <v>0</v>
      </c>
      <c r="H61" s="2514">
        <v>3.8461538461538464E-2</v>
      </c>
      <c r="I61" s="2513">
        <v>0</v>
      </c>
      <c r="J61" s="2514">
        <v>3.8461538461538464E-2</v>
      </c>
      <c r="K61" s="2513">
        <v>0</v>
      </c>
      <c r="L61" s="2514">
        <v>0</v>
      </c>
      <c r="M61" s="2513">
        <v>0</v>
      </c>
      <c r="N61" s="2514">
        <v>3.8461538461538464E-2</v>
      </c>
      <c r="O61" s="2515">
        <v>25</v>
      </c>
    </row>
    <row r="62" spans="1:15" x14ac:dyDescent="0.25">
      <c r="A62" s="2531"/>
      <c r="B62" s="2517" t="s">
        <v>822</v>
      </c>
      <c r="C62" s="2518">
        <v>10</v>
      </c>
      <c r="D62" s="2519" t="s">
        <v>1089</v>
      </c>
      <c r="E62" s="2518">
        <v>0</v>
      </c>
      <c r="F62" s="2519" t="s">
        <v>1089</v>
      </c>
      <c r="G62" s="2518">
        <v>0</v>
      </c>
      <c r="H62" s="2519" t="s">
        <v>1089</v>
      </c>
      <c r="I62" s="2518">
        <v>0</v>
      </c>
      <c r="J62" s="2519" t="s">
        <v>1089</v>
      </c>
      <c r="K62" s="2518">
        <v>0</v>
      </c>
      <c r="L62" s="2519" t="s">
        <v>1089</v>
      </c>
      <c r="M62" s="2518">
        <v>0</v>
      </c>
      <c r="N62" s="2519" t="s">
        <v>1089</v>
      </c>
      <c r="O62" s="2520">
        <v>10</v>
      </c>
    </row>
    <row r="63" spans="1:15" x14ac:dyDescent="0.25">
      <c r="A63" s="2512"/>
      <c r="B63" s="2522" t="s">
        <v>1040</v>
      </c>
      <c r="C63" s="2523">
        <v>5</v>
      </c>
      <c r="D63" s="2524" t="s">
        <v>1089</v>
      </c>
      <c r="E63" s="2523">
        <v>0</v>
      </c>
      <c r="F63" s="2524" t="s">
        <v>1089</v>
      </c>
      <c r="G63" s="2523">
        <v>0</v>
      </c>
      <c r="H63" s="2524" t="s">
        <v>1089</v>
      </c>
      <c r="I63" s="2523">
        <v>0</v>
      </c>
      <c r="J63" s="2524" t="s">
        <v>1089</v>
      </c>
      <c r="K63" s="2523">
        <v>0</v>
      </c>
      <c r="L63" s="2524" t="s">
        <v>1089</v>
      </c>
      <c r="M63" s="2523">
        <v>0</v>
      </c>
      <c r="N63" s="2524" t="s">
        <v>1089</v>
      </c>
      <c r="O63" s="2525">
        <v>5</v>
      </c>
    </row>
    <row r="64" spans="1:15" x14ac:dyDescent="0.25">
      <c r="A64" s="2507"/>
      <c r="B64" s="2527" t="s">
        <v>1039</v>
      </c>
      <c r="C64" s="2528">
        <v>5</v>
      </c>
      <c r="D64" s="2529" t="s">
        <v>1089</v>
      </c>
      <c r="E64" s="2528">
        <v>0</v>
      </c>
      <c r="F64" s="2529" t="s">
        <v>1089</v>
      </c>
      <c r="G64" s="2528">
        <v>0</v>
      </c>
      <c r="H64" s="2529" t="s">
        <v>1089</v>
      </c>
      <c r="I64" s="2528">
        <v>0</v>
      </c>
      <c r="J64" s="2529" t="s">
        <v>1089</v>
      </c>
      <c r="K64" s="2528">
        <v>0</v>
      </c>
      <c r="L64" s="2529" t="s">
        <v>1089</v>
      </c>
      <c r="M64" s="2528">
        <v>0</v>
      </c>
      <c r="N64" s="2529" t="s">
        <v>1089</v>
      </c>
      <c r="O64" s="2530">
        <v>5</v>
      </c>
    </row>
    <row r="65" spans="1:15" x14ac:dyDescent="0.25">
      <c r="A65" s="2512"/>
      <c r="B65" s="2522" t="s">
        <v>1041</v>
      </c>
      <c r="C65" s="2523">
        <v>0</v>
      </c>
      <c r="D65" s="2524" t="s">
        <v>1089</v>
      </c>
      <c r="E65" s="2523">
        <v>0</v>
      </c>
      <c r="F65" s="2524" t="s">
        <v>1089</v>
      </c>
      <c r="G65" s="2523">
        <v>0</v>
      </c>
      <c r="H65" s="2524" t="s">
        <v>1089</v>
      </c>
      <c r="I65" s="2523">
        <v>0</v>
      </c>
      <c r="J65" s="2524" t="s">
        <v>1089</v>
      </c>
      <c r="K65" s="2523">
        <v>0</v>
      </c>
      <c r="L65" s="2524" t="s">
        <v>1089</v>
      </c>
      <c r="M65" s="2523">
        <v>0</v>
      </c>
      <c r="N65" s="2524" t="s">
        <v>1089</v>
      </c>
      <c r="O65" s="2525">
        <v>0</v>
      </c>
    </row>
    <row r="66" spans="1:15" x14ac:dyDescent="0.25">
      <c r="A66" s="2507"/>
      <c r="B66" s="2527" t="s">
        <v>1042</v>
      </c>
      <c r="C66" s="2528">
        <v>0</v>
      </c>
      <c r="D66" s="2529" t="s">
        <v>1089</v>
      </c>
      <c r="E66" s="2528">
        <v>0</v>
      </c>
      <c r="F66" s="2529" t="s">
        <v>1089</v>
      </c>
      <c r="G66" s="2528">
        <v>0</v>
      </c>
      <c r="H66" s="2529" t="s">
        <v>1089</v>
      </c>
      <c r="I66" s="2528">
        <v>0</v>
      </c>
      <c r="J66" s="2529" t="s">
        <v>1089</v>
      </c>
      <c r="K66" s="2528">
        <v>0</v>
      </c>
      <c r="L66" s="2529" t="s">
        <v>1089</v>
      </c>
      <c r="M66" s="2528">
        <v>0</v>
      </c>
      <c r="N66" s="2529" t="s">
        <v>1089</v>
      </c>
      <c r="O66" s="2530">
        <v>0</v>
      </c>
    </row>
    <row r="67" spans="1:15" s="2506" customFormat="1" x14ac:dyDescent="0.25">
      <c r="A67" s="2484" t="s">
        <v>1086</v>
      </c>
      <c r="B67" s="2484" t="s">
        <v>400</v>
      </c>
      <c r="C67" s="2503">
        <v>775</v>
      </c>
      <c r="D67" s="2504">
        <v>0.56036972429916698</v>
      </c>
      <c r="E67" s="2503">
        <v>175</v>
      </c>
      <c r="F67" s="2504">
        <v>0.12632005616798281</v>
      </c>
      <c r="G67" s="2503">
        <v>240</v>
      </c>
      <c r="H67" s="2504">
        <v>0.17455503528594279</v>
      </c>
      <c r="I67" s="2503">
        <v>55</v>
      </c>
      <c r="J67" s="2504">
        <v>4.1402172894605412E-2</v>
      </c>
      <c r="K67" s="2503">
        <v>85</v>
      </c>
      <c r="L67" s="2504">
        <v>6.2790882850669888E-2</v>
      </c>
      <c r="M67" s="2503">
        <v>50</v>
      </c>
      <c r="N67" s="2504">
        <v>3.4562128592832794E-2</v>
      </c>
      <c r="O67" s="2505">
        <v>1380</v>
      </c>
    </row>
    <row r="68" spans="1:15" s="2506" customFormat="1" x14ac:dyDescent="0.25">
      <c r="A68" s="2507"/>
      <c r="B68" s="2507" t="s">
        <v>1423</v>
      </c>
      <c r="C68" s="2508">
        <v>100</v>
      </c>
      <c r="D68" s="2509">
        <v>0.41236438116683721</v>
      </c>
      <c r="E68" s="2508">
        <v>35</v>
      </c>
      <c r="F68" s="2509">
        <v>0.13703172978505629</v>
      </c>
      <c r="G68" s="2508">
        <v>65</v>
      </c>
      <c r="H68" s="2509">
        <v>0.25928352102354146</v>
      </c>
      <c r="I68" s="2508">
        <v>5</v>
      </c>
      <c r="J68" s="2509">
        <v>2.9068577326509724E-2</v>
      </c>
      <c r="K68" s="2508">
        <v>30</v>
      </c>
      <c r="L68" s="2509">
        <v>0.12040941658137154</v>
      </c>
      <c r="M68" s="2508">
        <v>10</v>
      </c>
      <c r="N68" s="2509">
        <v>4.1842374861821907E-2</v>
      </c>
      <c r="O68" s="2510">
        <v>245</v>
      </c>
    </row>
    <row r="69" spans="1:15" x14ac:dyDescent="0.25">
      <c r="A69" s="2511" t="s">
        <v>1087</v>
      </c>
      <c r="B69" s="2512" t="s">
        <v>400</v>
      </c>
      <c r="C69" s="2513">
        <v>40</v>
      </c>
      <c r="D69" s="2514">
        <v>0.88235294117647056</v>
      </c>
      <c r="E69" s="2513">
        <v>0</v>
      </c>
      <c r="F69" s="2514">
        <v>0</v>
      </c>
      <c r="G69" s="2513">
        <v>0</v>
      </c>
      <c r="H69" s="2514">
        <v>2.3529411764705882E-2</v>
      </c>
      <c r="I69" s="2513">
        <v>0</v>
      </c>
      <c r="J69" s="2514">
        <v>0</v>
      </c>
      <c r="K69" s="2513">
        <v>0</v>
      </c>
      <c r="L69" s="2514">
        <v>2.3529411764705882E-2</v>
      </c>
      <c r="M69" s="2513">
        <v>5</v>
      </c>
      <c r="N69" s="2514">
        <v>7.0588235294117646E-2</v>
      </c>
      <c r="O69" s="2515">
        <v>45</v>
      </c>
    </row>
    <row r="70" spans="1:15" x14ac:dyDescent="0.25">
      <c r="A70" s="2516"/>
      <c r="B70" s="2517" t="s">
        <v>822</v>
      </c>
      <c r="C70" s="2518">
        <v>0</v>
      </c>
      <c r="D70" s="2519" t="s">
        <v>1089</v>
      </c>
      <c r="E70" s="2518">
        <v>0</v>
      </c>
      <c r="F70" s="2519" t="s">
        <v>1089</v>
      </c>
      <c r="G70" s="2518">
        <v>0</v>
      </c>
      <c r="H70" s="2519" t="s">
        <v>1089</v>
      </c>
      <c r="I70" s="2518">
        <v>0</v>
      </c>
      <c r="J70" s="2519" t="s">
        <v>1089</v>
      </c>
      <c r="K70" s="2518">
        <v>0</v>
      </c>
      <c r="L70" s="2519" t="s">
        <v>1089</v>
      </c>
      <c r="M70" s="2518">
        <v>0</v>
      </c>
      <c r="N70" s="2519" t="s">
        <v>1089</v>
      </c>
      <c r="O70" s="2520">
        <v>5</v>
      </c>
    </row>
    <row r="71" spans="1:15" x14ac:dyDescent="0.25">
      <c r="A71" s="2521"/>
      <c r="B71" s="2512" t="s">
        <v>1040</v>
      </c>
      <c r="C71" s="2513">
        <v>0</v>
      </c>
      <c r="D71" s="2514" t="s">
        <v>1089</v>
      </c>
      <c r="E71" s="2513">
        <v>0</v>
      </c>
      <c r="F71" s="2514" t="s">
        <v>1089</v>
      </c>
      <c r="G71" s="2513">
        <v>0</v>
      </c>
      <c r="H71" s="2514" t="s">
        <v>1089</v>
      </c>
      <c r="I71" s="2513">
        <v>0</v>
      </c>
      <c r="J71" s="2514" t="s">
        <v>1089</v>
      </c>
      <c r="K71" s="2513">
        <v>0</v>
      </c>
      <c r="L71" s="2514" t="s">
        <v>1089</v>
      </c>
      <c r="M71" s="2513">
        <v>0</v>
      </c>
      <c r="N71" s="2514" t="s">
        <v>1089</v>
      </c>
      <c r="O71" s="2515">
        <v>0</v>
      </c>
    </row>
    <row r="72" spans="1:15" x14ac:dyDescent="0.25">
      <c r="A72" s="2521"/>
      <c r="B72" s="2527" t="s">
        <v>1039</v>
      </c>
      <c r="C72" s="2528">
        <v>0</v>
      </c>
      <c r="D72" s="2529" t="s">
        <v>1089</v>
      </c>
      <c r="E72" s="2528">
        <v>0</v>
      </c>
      <c r="F72" s="2529" t="s">
        <v>1089</v>
      </c>
      <c r="G72" s="2528">
        <v>0</v>
      </c>
      <c r="H72" s="2529" t="s">
        <v>1089</v>
      </c>
      <c r="I72" s="2528">
        <v>0</v>
      </c>
      <c r="J72" s="2529" t="s">
        <v>1089</v>
      </c>
      <c r="K72" s="2528">
        <v>0</v>
      </c>
      <c r="L72" s="2529" t="s">
        <v>1089</v>
      </c>
      <c r="M72" s="2528">
        <v>0</v>
      </c>
      <c r="N72" s="2529" t="s">
        <v>1089</v>
      </c>
      <c r="O72" s="2515">
        <v>0</v>
      </c>
    </row>
    <row r="73" spans="1:15" x14ac:dyDescent="0.25">
      <c r="A73" s="2521"/>
      <c r="B73" s="2522" t="s">
        <v>1041</v>
      </c>
      <c r="C73" s="2528">
        <v>0</v>
      </c>
      <c r="D73" s="2529" t="s">
        <v>1089</v>
      </c>
      <c r="E73" s="2528">
        <v>0</v>
      </c>
      <c r="F73" s="2529" t="s">
        <v>1089</v>
      </c>
      <c r="G73" s="2528">
        <v>0</v>
      </c>
      <c r="H73" s="2529" t="s">
        <v>1089</v>
      </c>
      <c r="I73" s="2528">
        <v>0</v>
      </c>
      <c r="J73" s="2529" t="s">
        <v>1089</v>
      </c>
      <c r="K73" s="2528">
        <v>0</v>
      </c>
      <c r="L73" s="2529" t="s">
        <v>1089</v>
      </c>
      <c r="M73" s="2528">
        <v>0</v>
      </c>
      <c r="N73" s="2529" t="s">
        <v>1089</v>
      </c>
      <c r="O73" s="2515">
        <v>5</v>
      </c>
    </row>
    <row r="74" spans="1:15" x14ac:dyDescent="0.25">
      <c r="A74" s="2521"/>
      <c r="B74" s="2527" t="s">
        <v>1042</v>
      </c>
      <c r="C74" s="2528">
        <v>0</v>
      </c>
      <c r="D74" s="2529" t="s">
        <v>1089</v>
      </c>
      <c r="E74" s="2528">
        <v>0</v>
      </c>
      <c r="F74" s="2529" t="s">
        <v>1089</v>
      </c>
      <c r="G74" s="2528">
        <v>0</v>
      </c>
      <c r="H74" s="2529" t="s">
        <v>1089</v>
      </c>
      <c r="I74" s="2528">
        <v>0</v>
      </c>
      <c r="J74" s="2529" t="s">
        <v>1089</v>
      </c>
      <c r="K74" s="2528">
        <v>0</v>
      </c>
      <c r="L74" s="2529" t="s">
        <v>1089</v>
      </c>
      <c r="M74" s="2528">
        <v>0</v>
      </c>
      <c r="N74" s="2529" t="s">
        <v>1089</v>
      </c>
      <c r="O74" s="2515">
        <v>0</v>
      </c>
    </row>
    <row r="75" spans="1:15" x14ac:dyDescent="0.25">
      <c r="A75" s="2516" t="s">
        <v>1088</v>
      </c>
      <c r="B75" s="2507" t="s">
        <v>400</v>
      </c>
      <c r="C75" s="2508">
        <v>30</v>
      </c>
      <c r="D75" s="2509">
        <v>0.80509701708659132</v>
      </c>
      <c r="E75" s="2508">
        <v>0</v>
      </c>
      <c r="F75" s="2509">
        <v>4.3440486533449174E-2</v>
      </c>
      <c r="G75" s="2508">
        <v>5</v>
      </c>
      <c r="H75" s="2509">
        <v>8.1957717926440771E-2</v>
      </c>
      <c r="I75" s="2508">
        <v>0</v>
      </c>
      <c r="J75" s="2509">
        <v>1.1584129916015059E-2</v>
      </c>
      <c r="K75" s="2508">
        <v>0</v>
      </c>
      <c r="L75" s="2509">
        <v>4.3440486533449174E-2</v>
      </c>
      <c r="M75" s="2508">
        <v>0</v>
      </c>
      <c r="N75" s="2509">
        <v>1.4480162177816391E-2</v>
      </c>
      <c r="O75" s="2510">
        <v>35</v>
      </c>
    </row>
    <row r="76" spans="1:15" x14ac:dyDescent="0.25">
      <c r="A76" s="2521"/>
      <c r="B76" s="2532" t="s">
        <v>822</v>
      </c>
      <c r="C76" s="2533">
        <v>10</v>
      </c>
      <c r="D76" s="2534" t="s">
        <v>1089</v>
      </c>
      <c r="E76" s="2533">
        <v>0</v>
      </c>
      <c r="F76" s="2534" t="s">
        <v>1089</v>
      </c>
      <c r="G76" s="2533">
        <v>0</v>
      </c>
      <c r="H76" s="2534" t="s">
        <v>1089</v>
      </c>
      <c r="I76" s="2533">
        <v>0</v>
      </c>
      <c r="J76" s="2534" t="s">
        <v>1089</v>
      </c>
      <c r="K76" s="2533">
        <v>0</v>
      </c>
      <c r="L76" s="2534" t="s">
        <v>1089</v>
      </c>
      <c r="M76" s="2533">
        <v>0</v>
      </c>
      <c r="N76" s="2534" t="s">
        <v>1089</v>
      </c>
      <c r="O76" s="2535">
        <v>15</v>
      </c>
    </row>
    <row r="77" spans="1:15" x14ac:dyDescent="0.25">
      <c r="A77" s="2516"/>
      <c r="B77" s="2507" t="s">
        <v>1040</v>
      </c>
      <c r="C77" s="2508">
        <v>5</v>
      </c>
      <c r="D77" s="2509" t="s">
        <v>1089</v>
      </c>
      <c r="E77" s="2508">
        <v>0</v>
      </c>
      <c r="F77" s="2509" t="s">
        <v>1089</v>
      </c>
      <c r="G77" s="2508">
        <v>0</v>
      </c>
      <c r="H77" s="2509" t="s">
        <v>1089</v>
      </c>
      <c r="I77" s="2508">
        <v>0</v>
      </c>
      <c r="J77" s="2509" t="s">
        <v>1089</v>
      </c>
      <c r="K77" s="2508">
        <v>0</v>
      </c>
      <c r="L77" s="2509" t="s">
        <v>1089</v>
      </c>
      <c r="M77" s="2508">
        <v>0</v>
      </c>
      <c r="N77" s="2509" t="s">
        <v>1089</v>
      </c>
      <c r="O77" s="2510">
        <v>5</v>
      </c>
    </row>
    <row r="78" spans="1:15" x14ac:dyDescent="0.25">
      <c r="A78" s="2516"/>
      <c r="B78" s="2527" t="s">
        <v>1039</v>
      </c>
      <c r="C78" s="2528">
        <v>5</v>
      </c>
      <c r="D78" s="2529" t="s">
        <v>1089</v>
      </c>
      <c r="E78" s="2528">
        <v>0</v>
      </c>
      <c r="F78" s="2529" t="s">
        <v>1089</v>
      </c>
      <c r="G78" s="2528">
        <v>0</v>
      </c>
      <c r="H78" s="2529" t="s">
        <v>1089</v>
      </c>
      <c r="I78" s="2528">
        <v>0</v>
      </c>
      <c r="J78" s="2529" t="s">
        <v>1089</v>
      </c>
      <c r="K78" s="2528">
        <v>0</v>
      </c>
      <c r="L78" s="2529" t="s">
        <v>1089</v>
      </c>
      <c r="M78" s="2528">
        <v>0</v>
      </c>
      <c r="N78" s="2529" t="s">
        <v>1089</v>
      </c>
      <c r="O78" s="2515">
        <v>5</v>
      </c>
    </row>
    <row r="79" spans="1:15" x14ac:dyDescent="0.25">
      <c r="A79" s="2521"/>
      <c r="B79" s="2512" t="s">
        <v>1041</v>
      </c>
      <c r="C79" s="2513">
        <v>5</v>
      </c>
      <c r="D79" s="2514" t="s">
        <v>1089</v>
      </c>
      <c r="E79" s="2513">
        <v>0</v>
      </c>
      <c r="F79" s="2514" t="s">
        <v>1089</v>
      </c>
      <c r="G79" s="2513">
        <v>0</v>
      </c>
      <c r="H79" s="2514" t="s">
        <v>1089</v>
      </c>
      <c r="I79" s="2513">
        <v>0</v>
      </c>
      <c r="J79" s="2514" t="s">
        <v>1089</v>
      </c>
      <c r="K79" s="2513">
        <v>0</v>
      </c>
      <c r="L79" s="2514" t="s">
        <v>1089</v>
      </c>
      <c r="M79" s="2513">
        <v>0</v>
      </c>
      <c r="N79" s="2514" t="s">
        <v>1089</v>
      </c>
      <c r="O79" s="2515">
        <v>5</v>
      </c>
    </row>
    <row r="80" spans="1:15" x14ac:dyDescent="0.25">
      <c r="A80" s="2521"/>
      <c r="B80" s="2527" t="s">
        <v>1042</v>
      </c>
      <c r="C80" s="2528">
        <v>0</v>
      </c>
      <c r="D80" s="2529" t="s">
        <v>1089</v>
      </c>
      <c r="E80" s="2528">
        <v>0</v>
      </c>
      <c r="F80" s="2529" t="s">
        <v>1089</v>
      </c>
      <c r="G80" s="2528">
        <v>0</v>
      </c>
      <c r="H80" s="2529" t="s">
        <v>1089</v>
      </c>
      <c r="I80" s="2528">
        <v>0</v>
      </c>
      <c r="J80" s="2529" t="s">
        <v>1089</v>
      </c>
      <c r="K80" s="2528">
        <v>0</v>
      </c>
      <c r="L80" s="2529" t="s">
        <v>1089</v>
      </c>
      <c r="M80" s="2528">
        <v>0</v>
      </c>
      <c r="N80" s="2529" t="s">
        <v>1089</v>
      </c>
      <c r="O80" s="2515">
        <v>0</v>
      </c>
    </row>
    <row r="81" spans="1:15" x14ac:dyDescent="0.25">
      <c r="A81" s="2516" t="s">
        <v>1090</v>
      </c>
      <c r="B81" s="2507" t="s">
        <v>400</v>
      </c>
      <c r="C81" s="2508">
        <v>0</v>
      </c>
      <c r="D81" s="2509" t="s">
        <v>1089</v>
      </c>
      <c r="E81" s="2508">
        <v>5</v>
      </c>
      <c r="F81" s="2509" t="s">
        <v>1089</v>
      </c>
      <c r="G81" s="2508">
        <v>0</v>
      </c>
      <c r="H81" s="2509" t="s">
        <v>1089</v>
      </c>
      <c r="I81" s="2508">
        <v>0</v>
      </c>
      <c r="J81" s="2509" t="s">
        <v>1089</v>
      </c>
      <c r="K81" s="2508">
        <v>0</v>
      </c>
      <c r="L81" s="2509" t="s">
        <v>1089</v>
      </c>
      <c r="M81" s="2508">
        <v>5</v>
      </c>
      <c r="N81" s="2509" t="s">
        <v>1089</v>
      </c>
      <c r="O81" s="2510">
        <v>15</v>
      </c>
    </row>
    <row r="82" spans="1:15" x14ac:dyDescent="0.25">
      <c r="A82" s="2521"/>
      <c r="B82" s="2532" t="s">
        <v>822</v>
      </c>
      <c r="C82" s="2533">
        <v>0</v>
      </c>
      <c r="D82" s="2534" t="s">
        <v>1089</v>
      </c>
      <c r="E82" s="2533">
        <v>0</v>
      </c>
      <c r="F82" s="2534" t="s">
        <v>1089</v>
      </c>
      <c r="G82" s="2533">
        <v>0</v>
      </c>
      <c r="H82" s="2534" t="s">
        <v>1089</v>
      </c>
      <c r="I82" s="2533">
        <v>0</v>
      </c>
      <c r="J82" s="2534" t="s">
        <v>1089</v>
      </c>
      <c r="K82" s="2533">
        <v>0</v>
      </c>
      <c r="L82" s="2534" t="s">
        <v>1089</v>
      </c>
      <c r="M82" s="2533">
        <v>0</v>
      </c>
      <c r="N82" s="2534" t="s">
        <v>1089</v>
      </c>
      <c r="O82" s="2535">
        <v>0</v>
      </c>
    </row>
    <row r="83" spans="1:15" x14ac:dyDescent="0.25">
      <c r="A83" s="2516"/>
      <c r="B83" s="2507" t="s">
        <v>1040</v>
      </c>
      <c r="C83" s="2508">
        <v>0</v>
      </c>
      <c r="D83" s="2509" t="s">
        <v>1089</v>
      </c>
      <c r="E83" s="2508">
        <v>0</v>
      </c>
      <c r="F83" s="2509" t="s">
        <v>1089</v>
      </c>
      <c r="G83" s="2508">
        <v>0</v>
      </c>
      <c r="H83" s="2509" t="s">
        <v>1089</v>
      </c>
      <c r="I83" s="2508">
        <v>0</v>
      </c>
      <c r="J83" s="2509" t="s">
        <v>1089</v>
      </c>
      <c r="K83" s="2508">
        <v>0</v>
      </c>
      <c r="L83" s="2509" t="s">
        <v>1089</v>
      </c>
      <c r="M83" s="2508">
        <v>0</v>
      </c>
      <c r="N83" s="2509" t="s">
        <v>1089</v>
      </c>
      <c r="O83" s="2510">
        <v>0</v>
      </c>
    </row>
    <row r="84" spans="1:15" x14ac:dyDescent="0.25">
      <c r="A84" s="2511" t="s">
        <v>1091</v>
      </c>
      <c r="B84" s="2512" t="s">
        <v>400</v>
      </c>
      <c r="C84" s="2513">
        <v>65</v>
      </c>
      <c r="D84" s="2514">
        <v>0.63729909839278709</v>
      </c>
      <c r="E84" s="2513">
        <v>15</v>
      </c>
      <c r="F84" s="2514">
        <v>0.14886319090552724</v>
      </c>
      <c r="G84" s="2513">
        <v>10</v>
      </c>
      <c r="H84" s="2514">
        <v>9.4668758330066632E-2</v>
      </c>
      <c r="I84" s="2513">
        <v>5</v>
      </c>
      <c r="J84" s="2514">
        <v>3.6554292434339469E-2</v>
      </c>
      <c r="K84" s="2513">
        <v>5</v>
      </c>
      <c r="L84" s="2514">
        <v>2.9498236181889455E-2</v>
      </c>
      <c r="M84" s="2513">
        <v>5</v>
      </c>
      <c r="N84" s="2514">
        <v>5.3116424931399446E-2</v>
      </c>
      <c r="O84" s="2515">
        <v>100</v>
      </c>
    </row>
    <row r="85" spans="1:15" x14ac:dyDescent="0.25">
      <c r="A85" s="2526"/>
      <c r="B85" s="2517" t="s">
        <v>822</v>
      </c>
      <c r="C85" s="2518">
        <v>15</v>
      </c>
      <c r="D85" s="2519" t="s">
        <v>1089</v>
      </c>
      <c r="E85" s="2518">
        <v>5</v>
      </c>
      <c r="F85" s="2519" t="s">
        <v>1089</v>
      </c>
      <c r="G85" s="2518">
        <v>0</v>
      </c>
      <c r="H85" s="2519" t="s">
        <v>1089</v>
      </c>
      <c r="I85" s="2518">
        <v>0</v>
      </c>
      <c r="J85" s="2519" t="s">
        <v>1089</v>
      </c>
      <c r="K85" s="2518">
        <v>0</v>
      </c>
      <c r="L85" s="2519" t="s">
        <v>1089</v>
      </c>
      <c r="M85" s="2518">
        <v>0</v>
      </c>
      <c r="N85" s="2519" t="s">
        <v>1089</v>
      </c>
      <c r="O85" s="2520">
        <v>20</v>
      </c>
    </row>
    <row r="86" spans="1:15" x14ac:dyDescent="0.25">
      <c r="A86" s="2511"/>
      <c r="B86" s="2512" t="s">
        <v>1040</v>
      </c>
      <c r="C86" s="2513">
        <v>10</v>
      </c>
      <c r="D86" s="2514" t="s">
        <v>1089</v>
      </c>
      <c r="E86" s="2513">
        <v>0</v>
      </c>
      <c r="F86" s="2514" t="s">
        <v>1089</v>
      </c>
      <c r="G86" s="2513">
        <v>0</v>
      </c>
      <c r="H86" s="2514" t="s">
        <v>1089</v>
      </c>
      <c r="I86" s="2513">
        <v>0</v>
      </c>
      <c r="J86" s="2514" t="s">
        <v>1089</v>
      </c>
      <c r="K86" s="2513">
        <v>0</v>
      </c>
      <c r="L86" s="2514" t="s">
        <v>1089</v>
      </c>
      <c r="M86" s="2513">
        <v>0</v>
      </c>
      <c r="N86" s="2514" t="s">
        <v>1089</v>
      </c>
      <c r="O86" s="2515">
        <v>15</v>
      </c>
    </row>
    <row r="87" spans="1:15" x14ac:dyDescent="0.25">
      <c r="A87" s="2526"/>
      <c r="B87" s="2507" t="s">
        <v>1039</v>
      </c>
      <c r="C87" s="2508">
        <v>0</v>
      </c>
      <c r="D87" s="2509" t="s">
        <v>1089</v>
      </c>
      <c r="E87" s="2508">
        <v>0</v>
      </c>
      <c r="F87" s="2509" t="s">
        <v>1089</v>
      </c>
      <c r="G87" s="2508">
        <v>0</v>
      </c>
      <c r="H87" s="2509" t="s">
        <v>1089</v>
      </c>
      <c r="I87" s="2508">
        <v>0</v>
      </c>
      <c r="J87" s="2509" t="s">
        <v>1089</v>
      </c>
      <c r="K87" s="2508">
        <v>0</v>
      </c>
      <c r="L87" s="2509" t="s">
        <v>1089</v>
      </c>
      <c r="M87" s="2508">
        <v>0</v>
      </c>
      <c r="N87" s="2509" t="s">
        <v>1089</v>
      </c>
      <c r="O87" s="2510">
        <v>5</v>
      </c>
    </row>
    <row r="88" spans="1:15" x14ac:dyDescent="0.25">
      <c r="A88" s="2521"/>
      <c r="B88" s="2512" t="s">
        <v>1041</v>
      </c>
      <c r="C88" s="2513">
        <v>0</v>
      </c>
      <c r="D88" s="2514" t="s">
        <v>1089</v>
      </c>
      <c r="E88" s="2513">
        <v>0</v>
      </c>
      <c r="F88" s="2514" t="s">
        <v>1089</v>
      </c>
      <c r="G88" s="2513">
        <v>0</v>
      </c>
      <c r="H88" s="2514" t="s">
        <v>1089</v>
      </c>
      <c r="I88" s="2513">
        <v>0</v>
      </c>
      <c r="J88" s="2514" t="s">
        <v>1089</v>
      </c>
      <c r="K88" s="2513">
        <v>0</v>
      </c>
      <c r="L88" s="2514" t="s">
        <v>1089</v>
      </c>
      <c r="M88" s="2513">
        <v>0</v>
      </c>
      <c r="N88" s="2514" t="s">
        <v>1089</v>
      </c>
      <c r="O88" s="2515">
        <v>0</v>
      </c>
    </row>
    <row r="89" spans="1:15" x14ac:dyDescent="0.25">
      <c r="A89" s="2521"/>
      <c r="B89" s="2527" t="s">
        <v>1042</v>
      </c>
      <c r="C89" s="2528">
        <v>0</v>
      </c>
      <c r="D89" s="2529" t="s">
        <v>1089</v>
      </c>
      <c r="E89" s="2528">
        <v>0</v>
      </c>
      <c r="F89" s="2529" t="s">
        <v>1089</v>
      </c>
      <c r="G89" s="2528">
        <v>0</v>
      </c>
      <c r="H89" s="2529" t="s">
        <v>1089</v>
      </c>
      <c r="I89" s="2528">
        <v>0</v>
      </c>
      <c r="J89" s="2529" t="s">
        <v>1089</v>
      </c>
      <c r="K89" s="2528">
        <v>0</v>
      </c>
      <c r="L89" s="2529" t="s">
        <v>1089</v>
      </c>
      <c r="M89" s="2528">
        <v>0</v>
      </c>
      <c r="N89" s="2529" t="s">
        <v>1089</v>
      </c>
      <c r="O89" s="2515">
        <v>0</v>
      </c>
    </row>
    <row r="90" spans="1:15" ht="30" x14ac:dyDescent="0.25">
      <c r="A90" s="2516" t="s">
        <v>1092</v>
      </c>
      <c r="B90" s="2507" t="s">
        <v>400</v>
      </c>
      <c r="C90" s="2508">
        <v>115</v>
      </c>
      <c r="D90" s="2509">
        <v>0.56133995037220841</v>
      </c>
      <c r="E90" s="2508">
        <v>10</v>
      </c>
      <c r="F90" s="2509">
        <v>5.7071960297766747E-2</v>
      </c>
      <c r="G90" s="2508">
        <v>50</v>
      </c>
      <c r="H90" s="2509">
        <v>0.2476426799007444</v>
      </c>
      <c r="I90" s="2508">
        <v>5</v>
      </c>
      <c r="J90" s="2509">
        <v>2.729528535980149E-2</v>
      </c>
      <c r="K90" s="2508">
        <v>10</v>
      </c>
      <c r="L90" s="2509">
        <v>4.8784119106699754E-2</v>
      </c>
      <c r="M90" s="2508">
        <v>10</v>
      </c>
      <c r="N90" s="2509">
        <v>5.7866004962779154E-2</v>
      </c>
      <c r="O90" s="2510">
        <v>200</v>
      </c>
    </row>
    <row r="91" spans="1:15" x14ac:dyDescent="0.25">
      <c r="A91" s="2521"/>
      <c r="B91" s="2532" t="s">
        <v>822</v>
      </c>
      <c r="C91" s="2533">
        <v>25</v>
      </c>
      <c r="D91" s="2534">
        <v>0.37677923527770024</v>
      </c>
      <c r="E91" s="2533">
        <v>5</v>
      </c>
      <c r="F91" s="2534">
        <v>9.768350544236673E-2</v>
      </c>
      <c r="G91" s="2533">
        <v>30</v>
      </c>
      <c r="H91" s="2534">
        <v>0.41166620150711697</v>
      </c>
      <c r="I91" s="2533">
        <v>0</v>
      </c>
      <c r="J91" s="2534">
        <v>2.7909572983533353E-2</v>
      </c>
      <c r="K91" s="2533">
        <v>5</v>
      </c>
      <c r="L91" s="2534">
        <v>5.5819145967066705E-2</v>
      </c>
      <c r="M91" s="2533">
        <v>0</v>
      </c>
      <c r="N91" s="2534">
        <v>3.0142338961763888E-2</v>
      </c>
      <c r="O91" s="2535">
        <v>70</v>
      </c>
    </row>
    <row r="92" spans="1:15" x14ac:dyDescent="0.25">
      <c r="A92" s="2526"/>
      <c r="B92" s="2527" t="s">
        <v>1040</v>
      </c>
      <c r="C92" s="2528">
        <v>15</v>
      </c>
      <c r="D92" s="2529">
        <v>0.33468802295003586</v>
      </c>
      <c r="E92" s="2528">
        <v>5</v>
      </c>
      <c r="F92" s="2529">
        <v>8.3672005737508964E-2</v>
      </c>
      <c r="G92" s="2528">
        <v>20</v>
      </c>
      <c r="H92" s="2529">
        <v>0.49007889074826683</v>
      </c>
      <c r="I92" s="2528">
        <v>0</v>
      </c>
      <c r="J92" s="2529">
        <v>2.3906287353573991E-2</v>
      </c>
      <c r="K92" s="2528">
        <v>0</v>
      </c>
      <c r="L92" s="2529">
        <v>2.3906287353573991E-2</v>
      </c>
      <c r="M92" s="2528">
        <v>0</v>
      </c>
      <c r="N92" s="2529">
        <v>4.3748505857040404E-2</v>
      </c>
      <c r="O92" s="2530">
        <v>40</v>
      </c>
    </row>
    <row r="93" spans="1:15" x14ac:dyDescent="0.25">
      <c r="A93" s="2511"/>
      <c r="B93" s="2522" t="s">
        <v>1039</v>
      </c>
      <c r="C93" s="2523">
        <v>5</v>
      </c>
      <c r="D93" s="2524" t="s">
        <v>1089</v>
      </c>
      <c r="E93" s="2523">
        <v>0</v>
      </c>
      <c r="F93" s="2524" t="s">
        <v>1089</v>
      </c>
      <c r="G93" s="2523">
        <v>5</v>
      </c>
      <c r="H93" s="2524" t="s">
        <v>1089</v>
      </c>
      <c r="I93" s="2523">
        <v>0</v>
      </c>
      <c r="J93" s="2524" t="s">
        <v>1089</v>
      </c>
      <c r="K93" s="2523">
        <v>0</v>
      </c>
      <c r="L93" s="2524" t="s">
        <v>1089</v>
      </c>
      <c r="M93" s="2523">
        <v>0</v>
      </c>
      <c r="N93" s="2524" t="s">
        <v>1089</v>
      </c>
      <c r="O93" s="2525">
        <v>15</v>
      </c>
    </row>
    <row r="94" spans="1:15" x14ac:dyDescent="0.25">
      <c r="A94" s="2526"/>
      <c r="B94" s="2527" t="s">
        <v>1041</v>
      </c>
      <c r="C94" s="2528">
        <v>5</v>
      </c>
      <c r="D94" s="2529" t="s">
        <v>1089</v>
      </c>
      <c r="E94" s="2528">
        <v>0</v>
      </c>
      <c r="F94" s="2529" t="s">
        <v>1089</v>
      </c>
      <c r="G94" s="2528">
        <v>0</v>
      </c>
      <c r="H94" s="2529" t="s">
        <v>1089</v>
      </c>
      <c r="I94" s="2528">
        <v>0</v>
      </c>
      <c r="J94" s="2529" t="s">
        <v>1089</v>
      </c>
      <c r="K94" s="2528">
        <v>0</v>
      </c>
      <c r="L94" s="2529" t="s">
        <v>1089</v>
      </c>
      <c r="M94" s="2528">
        <v>0</v>
      </c>
      <c r="N94" s="2529" t="s">
        <v>1089</v>
      </c>
      <c r="O94" s="2530">
        <v>5</v>
      </c>
    </row>
    <row r="95" spans="1:15" x14ac:dyDescent="0.25">
      <c r="A95" s="2521"/>
      <c r="B95" s="2522" t="s">
        <v>1042</v>
      </c>
      <c r="C95" s="2523">
        <v>5</v>
      </c>
      <c r="D95" s="2524" t="s">
        <v>1089</v>
      </c>
      <c r="E95" s="2523">
        <v>0</v>
      </c>
      <c r="F95" s="2524" t="s">
        <v>1089</v>
      </c>
      <c r="G95" s="2523">
        <v>5</v>
      </c>
      <c r="H95" s="2524" t="s">
        <v>1089</v>
      </c>
      <c r="I95" s="2523">
        <v>0</v>
      </c>
      <c r="J95" s="2524" t="s">
        <v>1089</v>
      </c>
      <c r="K95" s="2523">
        <v>0</v>
      </c>
      <c r="L95" s="2524" t="s">
        <v>1089</v>
      </c>
      <c r="M95" s="2523">
        <v>0</v>
      </c>
      <c r="N95" s="2524" t="s">
        <v>1089</v>
      </c>
      <c r="O95" s="2525">
        <v>10</v>
      </c>
    </row>
    <row r="96" spans="1:15" x14ac:dyDescent="0.25">
      <c r="A96" s="2516" t="s">
        <v>1093</v>
      </c>
      <c r="B96" s="2507" t="s">
        <v>400</v>
      </c>
      <c r="C96" s="2508">
        <v>125</v>
      </c>
      <c r="D96" s="2509">
        <v>0.63331308836926803</v>
      </c>
      <c r="E96" s="2508">
        <v>10</v>
      </c>
      <c r="F96" s="2509">
        <v>6.0734892195566346E-2</v>
      </c>
      <c r="G96" s="2508">
        <v>35</v>
      </c>
      <c r="H96" s="2509">
        <v>0.1887842899078854</v>
      </c>
      <c r="I96" s="2508">
        <v>10</v>
      </c>
      <c r="J96" s="2509">
        <v>5.0612410162971959E-2</v>
      </c>
      <c r="K96" s="2508">
        <v>10</v>
      </c>
      <c r="L96" s="2509">
        <v>4.3779734790970748E-2</v>
      </c>
      <c r="M96" s="2508">
        <v>5</v>
      </c>
      <c r="N96" s="2509">
        <v>2.2775584573337383E-2</v>
      </c>
      <c r="O96" s="2510">
        <v>200</v>
      </c>
    </row>
    <row r="97" spans="1:15" x14ac:dyDescent="0.25">
      <c r="A97" s="2521"/>
      <c r="B97" s="2532" t="s">
        <v>822</v>
      </c>
      <c r="C97" s="2533">
        <v>0</v>
      </c>
      <c r="D97" s="2534" t="s">
        <v>1089</v>
      </c>
      <c r="E97" s="2533">
        <v>0</v>
      </c>
      <c r="F97" s="2534" t="s">
        <v>1089</v>
      </c>
      <c r="G97" s="2533">
        <v>0</v>
      </c>
      <c r="H97" s="2534" t="s">
        <v>1089</v>
      </c>
      <c r="I97" s="2533">
        <v>0</v>
      </c>
      <c r="J97" s="2534" t="s">
        <v>1089</v>
      </c>
      <c r="K97" s="2533">
        <v>0</v>
      </c>
      <c r="L97" s="2534" t="s">
        <v>1089</v>
      </c>
      <c r="M97" s="2533">
        <v>0</v>
      </c>
      <c r="N97" s="2534" t="s">
        <v>1089</v>
      </c>
      <c r="O97" s="2535">
        <v>5</v>
      </c>
    </row>
    <row r="98" spans="1:15" x14ac:dyDescent="0.25">
      <c r="A98" s="2526"/>
      <c r="B98" s="2527" t="s">
        <v>1040</v>
      </c>
      <c r="C98" s="2528">
        <v>0</v>
      </c>
      <c r="D98" s="2529" t="s">
        <v>1089</v>
      </c>
      <c r="E98" s="2528">
        <v>0</v>
      </c>
      <c r="F98" s="2529" t="s">
        <v>1089</v>
      </c>
      <c r="G98" s="2528">
        <v>0</v>
      </c>
      <c r="H98" s="2529" t="s">
        <v>1089</v>
      </c>
      <c r="I98" s="2528">
        <v>0</v>
      </c>
      <c r="J98" s="2529" t="s">
        <v>1089</v>
      </c>
      <c r="K98" s="2528">
        <v>0</v>
      </c>
      <c r="L98" s="2529" t="s">
        <v>1089</v>
      </c>
      <c r="M98" s="2528">
        <v>0</v>
      </c>
      <c r="N98" s="2529" t="s">
        <v>1089</v>
      </c>
      <c r="O98" s="2530">
        <v>5</v>
      </c>
    </row>
    <row r="99" spans="1:15" x14ac:dyDescent="0.25">
      <c r="A99" s="2511"/>
      <c r="B99" s="2522" t="s">
        <v>1039</v>
      </c>
      <c r="C99" s="2523">
        <v>0</v>
      </c>
      <c r="D99" s="2524" t="s">
        <v>1089</v>
      </c>
      <c r="E99" s="2523">
        <v>0</v>
      </c>
      <c r="F99" s="2524" t="s">
        <v>1089</v>
      </c>
      <c r="G99" s="2523">
        <v>0</v>
      </c>
      <c r="H99" s="2524" t="s">
        <v>1089</v>
      </c>
      <c r="I99" s="2523">
        <v>0</v>
      </c>
      <c r="J99" s="2524" t="s">
        <v>1089</v>
      </c>
      <c r="K99" s="2523">
        <v>0</v>
      </c>
      <c r="L99" s="2524" t="s">
        <v>1089</v>
      </c>
      <c r="M99" s="2523">
        <v>0</v>
      </c>
      <c r="N99" s="2524" t="s">
        <v>1089</v>
      </c>
      <c r="O99" s="2525">
        <v>0</v>
      </c>
    </row>
    <row r="100" spans="1:15" x14ac:dyDescent="0.25">
      <c r="A100" s="2526"/>
      <c r="B100" s="2527" t="s">
        <v>1041</v>
      </c>
      <c r="C100" s="2528">
        <v>0</v>
      </c>
      <c r="D100" s="2529" t="s">
        <v>1089</v>
      </c>
      <c r="E100" s="2528">
        <v>0</v>
      </c>
      <c r="F100" s="2529" t="s">
        <v>1089</v>
      </c>
      <c r="G100" s="2528">
        <v>0</v>
      </c>
      <c r="H100" s="2529" t="s">
        <v>1089</v>
      </c>
      <c r="I100" s="2528">
        <v>0</v>
      </c>
      <c r="J100" s="2529" t="s">
        <v>1089</v>
      </c>
      <c r="K100" s="2528">
        <v>0</v>
      </c>
      <c r="L100" s="2529" t="s">
        <v>1089</v>
      </c>
      <c r="M100" s="2528">
        <v>0</v>
      </c>
      <c r="N100" s="2529" t="s">
        <v>1089</v>
      </c>
      <c r="O100" s="2530">
        <v>0</v>
      </c>
    </row>
    <row r="101" spans="1:15" x14ac:dyDescent="0.25">
      <c r="A101" s="2521"/>
      <c r="B101" s="2522" t="s">
        <v>1042</v>
      </c>
      <c r="C101" s="2523">
        <v>0</v>
      </c>
      <c r="D101" s="2524" t="s">
        <v>1089</v>
      </c>
      <c r="E101" s="2523">
        <v>0</v>
      </c>
      <c r="F101" s="2524" t="s">
        <v>1089</v>
      </c>
      <c r="G101" s="2523">
        <v>0</v>
      </c>
      <c r="H101" s="2524" t="s">
        <v>1089</v>
      </c>
      <c r="I101" s="2523">
        <v>0</v>
      </c>
      <c r="J101" s="2524" t="s">
        <v>1089</v>
      </c>
      <c r="K101" s="2523">
        <v>0</v>
      </c>
      <c r="L101" s="2524" t="s">
        <v>1089</v>
      </c>
      <c r="M101" s="2523">
        <v>0</v>
      </c>
      <c r="N101" s="2524" t="s">
        <v>1089</v>
      </c>
      <c r="O101" s="2525">
        <v>0</v>
      </c>
    </row>
    <row r="102" spans="1:15" x14ac:dyDescent="0.25">
      <c r="A102" s="2516" t="s">
        <v>1094</v>
      </c>
      <c r="B102" s="2507" t="s">
        <v>400</v>
      </c>
      <c r="C102" s="2508">
        <v>45</v>
      </c>
      <c r="D102" s="2509">
        <v>0.58253947540127893</v>
      </c>
      <c r="E102" s="2508">
        <v>5</v>
      </c>
      <c r="F102" s="2509">
        <v>7.8298316586193406E-2</v>
      </c>
      <c r="G102" s="2508">
        <v>20</v>
      </c>
      <c r="H102" s="2509">
        <v>0.2303275479577189</v>
      </c>
      <c r="I102" s="2508">
        <v>5</v>
      </c>
      <c r="J102" s="2509">
        <v>4.136761059637218E-2</v>
      </c>
      <c r="K102" s="2508">
        <v>5</v>
      </c>
      <c r="L102" s="2509">
        <v>4.7892470311888299E-2</v>
      </c>
      <c r="M102" s="2508">
        <v>0</v>
      </c>
      <c r="N102" s="2509">
        <v>1.9574579146548352E-2</v>
      </c>
      <c r="O102" s="2510">
        <v>75</v>
      </c>
    </row>
    <row r="103" spans="1:15" x14ac:dyDescent="0.25">
      <c r="A103" s="2521"/>
      <c r="B103" s="2532" t="s">
        <v>822</v>
      </c>
      <c r="C103" s="2533">
        <v>15</v>
      </c>
      <c r="D103" s="2534">
        <v>0.49206349206349204</v>
      </c>
      <c r="E103" s="2533">
        <v>5</v>
      </c>
      <c r="F103" s="2534">
        <v>7.9365079365079361E-2</v>
      </c>
      <c r="G103" s="2533">
        <v>10</v>
      </c>
      <c r="H103" s="2534">
        <v>0.23809523809523808</v>
      </c>
      <c r="I103" s="2533">
        <v>0</v>
      </c>
      <c r="J103" s="2534">
        <v>0</v>
      </c>
      <c r="K103" s="2533">
        <v>5</v>
      </c>
      <c r="L103" s="2534">
        <v>0.17460317460317459</v>
      </c>
      <c r="M103" s="2533">
        <v>0</v>
      </c>
      <c r="N103" s="2534">
        <v>1.5873015873015872E-2</v>
      </c>
      <c r="O103" s="2535">
        <v>30</v>
      </c>
    </row>
    <row r="104" spans="1:15" x14ac:dyDescent="0.25">
      <c r="A104" s="2526"/>
      <c r="B104" s="2507" t="s">
        <v>1040</v>
      </c>
      <c r="C104" s="2508">
        <v>10</v>
      </c>
      <c r="D104" s="2509" t="s">
        <v>1089</v>
      </c>
      <c r="E104" s="2508">
        <v>0</v>
      </c>
      <c r="F104" s="2509" t="s">
        <v>1089</v>
      </c>
      <c r="G104" s="2508">
        <v>0</v>
      </c>
      <c r="H104" s="2509" t="s">
        <v>1089</v>
      </c>
      <c r="I104" s="2508">
        <v>0</v>
      </c>
      <c r="J104" s="2509" t="s">
        <v>1089</v>
      </c>
      <c r="K104" s="2508">
        <v>5</v>
      </c>
      <c r="L104" s="2509" t="s">
        <v>1089</v>
      </c>
      <c r="M104" s="2508">
        <v>0</v>
      </c>
      <c r="N104" s="2509" t="s">
        <v>1089</v>
      </c>
      <c r="O104" s="2510">
        <v>20</v>
      </c>
    </row>
    <row r="105" spans="1:15" x14ac:dyDescent="0.25">
      <c r="A105" s="2511"/>
      <c r="B105" s="2512" t="s">
        <v>1039</v>
      </c>
      <c r="C105" s="2513">
        <v>5</v>
      </c>
      <c r="D105" s="2514" t="s">
        <v>1089</v>
      </c>
      <c r="E105" s="2513">
        <v>0</v>
      </c>
      <c r="F105" s="2514" t="s">
        <v>1089</v>
      </c>
      <c r="G105" s="2513">
        <v>5</v>
      </c>
      <c r="H105" s="2514" t="s">
        <v>1089</v>
      </c>
      <c r="I105" s="2513">
        <v>0</v>
      </c>
      <c r="J105" s="2514" t="s">
        <v>1089</v>
      </c>
      <c r="K105" s="2513">
        <v>0</v>
      </c>
      <c r="L105" s="2514" t="s">
        <v>1089</v>
      </c>
      <c r="M105" s="2513">
        <v>0</v>
      </c>
      <c r="N105" s="2514" t="s">
        <v>1089</v>
      </c>
      <c r="O105" s="2515">
        <v>10</v>
      </c>
    </row>
    <row r="106" spans="1:15" x14ac:dyDescent="0.25">
      <c r="A106" s="2526"/>
      <c r="B106" s="2507" t="s">
        <v>1041</v>
      </c>
      <c r="C106" s="2508">
        <v>0</v>
      </c>
      <c r="D106" s="2509" t="s">
        <v>1089</v>
      </c>
      <c r="E106" s="2508">
        <v>0</v>
      </c>
      <c r="F106" s="2509" t="s">
        <v>1089</v>
      </c>
      <c r="G106" s="2508">
        <v>0</v>
      </c>
      <c r="H106" s="2509" t="s">
        <v>1089</v>
      </c>
      <c r="I106" s="2508">
        <v>0</v>
      </c>
      <c r="J106" s="2509" t="s">
        <v>1089</v>
      </c>
      <c r="K106" s="2508">
        <v>0</v>
      </c>
      <c r="L106" s="2509" t="s">
        <v>1089</v>
      </c>
      <c r="M106" s="2508">
        <v>0</v>
      </c>
      <c r="N106" s="2509" t="s">
        <v>1089</v>
      </c>
      <c r="O106" s="2510">
        <v>5</v>
      </c>
    </row>
    <row r="107" spans="1:15" x14ac:dyDescent="0.25">
      <c r="A107" s="2526"/>
      <c r="B107" s="2527" t="s">
        <v>1042</v>
      </c>
      <c r="C107" s="2528">
        <v>0</v>
      </c>
      <c r="D107" s="2529" t="s">
        <v>1089</v>
      </c>
      <c r="E107" s="2528">
        <v>0</v>
      </c>
      <c r="F107" s="2529" t="s">
        <v>1089</v>
      </c>
      <c r="G107" s="2528">
        <v>0</v>
      </c>
      <c r="H107" s="2529" t="s">
        <v>1089</v>
      </c>
      <c r="I107" s="2528">
        <v>0</v>
      </c>
      <c r="J107" s="2529" t="s">
        <v>1089</v>
      </c>
      <c r="K107" s="2528">
        <v>0</v>
      </c>
      <c r="L107" s="2529" t="s">
        <v>1089</v>
      </c>
      <c r="M107" s="2528">
        <v>0</v>
      </c>
      <c r="N107" s="2529" t="s">
        <v>1089</v>
      </c>
      <c r="O107" s="2515">
        <v>0</v>
      </c>
    </row>
    <row r="108" spans="1:15" x14ac:dyDescent="0.25">
      <c r="A108" s="2511" t="s">
        <v>1095</v>
      </c>
      <c r="B108" s="2512" t="s">
        <v>400</v>
      </c>
      <c r="C108" s="2513">
        <v>360</v>
      </c>
      <c r="D108" s="2514">
        <v>0.50292102719287191</v>
      </c>
      <c r="E108" s="2513">
        <v>125</v>
      </c>
      <c r="F108" s="2514">
        <v>0.17278191064598833</v>
      </c>
      <c r="G108" s="2513">
        <v>125</v>
      </c>
      <c r="H108" s="2514">
        <v>0.17206741478586138</v>
      </c>
      <c r="I108" s="2513">
        <v>30</v>
      </c>
      <c r="J108" s="2514">
        <v>4.5391501702181314E-2</v>
      </c>
      <c r="K108" s="2513">
        <v>60</v>
      </c>
      <c r="L108" s="2514">
        <v>8.2783451715490564E-2</v>
      </c>
      <c r="M108" s="2513">
        <v>15</v>
      </c>
      <c r="N108" s="2514">
        <v>2.4054693957606583E-2</v>
      </c>
      <c r="O108" s="2515">
        <v>715</v>
      </c>
    </row>
    <row r="109" spans="1:15" x14ac:dyDescent="0.25">
      <c r="A109" s="2526"/>
      <c r="B109" s="2517" t="s">
        <v>822</v>
      </c>
      <c r="C109" s="2518">
        <v>30</v>
      </c>
      <c r="D109" s="2519">
        <v>0.31749734888653236</v>
      </c>
      <c r="E109" s="2518">
        <v>20</v>
      </c>
      <c r="F109" s="2519">
        <v>0.2159066808059385</v>
      </c>
      <c r="G109" s="2518">
        <v>20</v>
      </c>
      <c r="H109" s="2519">
        <v>0.21208907741251326</v>
      </c>
      <c r="I109" s="2518">
        <v>5</v>
      </c>
      <c r="J109" s="2519">
        <v>3.6267232237539769E-2</v>
      </c>
      <c r="K109" s="2518">
        <v>15</v>
      </c>
      <c r="L109" s="2519">
        <v>0.15811240721102865</v>
      </c>
      <c r="M109" s="2518">
        <v>5</v>
      </c>
      <c r="N109" s="2519">
        <v>6.0127253446447509E-2</v>
      </c>
      <c r="O109" s="2520">
        <v>95</v>
      </c>
    </row>
    <row r="110" spans="1:15" x14ac:dyDescent="0.25">
      <c r="A110" s="2521"/>
      <c r="B110" s="2522" t="s">
        <v>1040</v>
      </c>
      <c r="C110" s="2523">
        <v>10</v>
      </c>
      <c r="D110" s="2524">
        <v>0.44222131482237653</v>
      </c>
      <c r="E110" s="2523">
        <v>5</v>
      </c>
      <c r="F110" s="2524">
        <v>0.21763985300122501</v>
      </c>
      <c r="G110" s="2523">
        <v>5</v>
      </c>
      <c r="H110" s="2524">
        <v>0.20416496529195591</v>
      </c>
      <c r="I110" s="2523">
        <v>0</v>
      </c>
      <c r="J110" s="2524">
        <v>0</v>
      </c>
      <c r="K110" s="2523">
        <v>5</v>
      </c>
      <c r="L110" s="2524">
        <v>0.13597386688444263</v>
      </c>
      <c r="M110" s="2523">
        <v>0</v>
      </c>
      <c r="N110" s="2524">
        <v>0</v>
      </c>
      <c r="O110" s="2525">
        <v>25</v>
      </c>
    </row>
    <row r="111" spans="1:15" x14ac:dyDescent="0.25">
      <c r="A111" s="2516"/>
      <c r="B111" s="2527" t="s">
        <v>1039</v>
      </c>
      <c r="C111" s="2528">
        <v>10</v>
      </c>
      <c r="D111" s="2529">
        <v>0.32274678111587979</v>
      </c>
      <c r="E111" s="2528">
        <v>0</v>
      </c>
      <c r="F111" s="2529">
        <v>5.722460658082975E-2</v>
      </c>
      <c r="G111" s="2528">
        <v>10</v>
      </c>
      <c r="H111" s="2529">
        <v>0.31473533619456362</v>
      </c>
      <c r="I111" s="2528">
        <v>5</v>
      </c>
      <c r="J111" s="2529">
        <v>9.0701001430615158E-2</v>
      </c>
      <c r="K111" s="2528">
        <v>5</v>
      </c>
      <c r="L111" s="2529">
        <v>0.14306151645207438</v>
      </c>
      <c r="M111" s="2528">
        <v>5</v>
      </c>
      <c r="N111" s="2529">
        <v>7.1530758226037189E-2</v>
      </c>
      <c r="O111" s="2530">
        <v>35</v>
      </c>
    </row>
    <row r="112" spans="1:15" x14ac:dyDescent="0.25">
      <c r="A112" s="2512"/>
      <c r="B112" s="2522" t="s">
        <v>1041</v>
      </c>
      <c r="C112" s="2523">
        <v>5</v>
      </c>
      <c r="D112" s="2524">
        <v>0.19052523171987643</v>
      </c>
      <c r="E112" s="2523">
        <v>10</v>
      </c>
      <c r="F112" s="2524">
        <v>0.4033642293168555</v>
      </c>
      <c r="G112" s="2523">
        <v>5</v>
      </c>
      <c r="H112" s="2524">
        <v>0.13731548232063165</v>
      </c>
      <c r="I112" s="2523">
        <v>0</v>
      </c>
      <c r="J112" s="2524">
        <v>8.5822176450394781E-3</v>
      </c>
      <c r="K112" s="2523">
        <v>5</v>
      </c>
      <c r="L112" s="2524">
        <v>0.19155509783728117</v>
      </c>
      <c r="M112" s="2523">
        <v>0</v>
      </c>
      <c r="N112" s="2524">
        <v>6.8657741160315824E-2</v>
      </c>
      <c r="O112" s="2525">
        <v>30</v>
      </c>
    </row>
    <row r="113" spans="1:15" x14ac:dyDescent="0.25">
      <c r="A113" s="2507"/>
      <c r="B113" s="2527" t="s">
        <v>1042</v>
      </c>
      <c r="C113" s="2528">
        <v>0</v>
      </c>
      <c r="D113" s="2529" t="s">
        <v>1089</v>
      </c>
      <c r="E113" s="2528">
        <v>0</v>
      </c>
      <c r="F113" s="2529" t="s">
        <v>1089</v>
      </c>
      <c r="G113" s="2528">
        <v>0</v>
      </c>
      <c r="H113" s="2529" t="s">
        <v>1089</v>
      </c>
      <c r="I113" s="2528">
        <v>0</v>
      </c>
      <c r="J113" s="2529" t="s">
        <v>1089</v>
      </c>
      <c r="K113" s="2528">
        <v>0</v>
      </c>
      <c r="L113" s="2529" t="s">
        <v>1089</v>
      </c>
      <c r="M113" s="2528">
        <v>0</v>
      </c>
      <c r="N113" s="2529" t="s">
        <v>1089</v>
      </c>
      <c r="O113" s="2530">
        <v>5</v>
      </c>
    </row>
    <row r="114" spans="1:15" x14ac:dyDescent="0.25">
      <c r="A114" s="2495" t="s">
        <v>1422</v>
      </c>
      <c r="B114" s="2495" t="s">
        <v>400</v>
      </c>
      <c r="C114" s="2536">
        <v>7330</v>
      </c>
      <c r="D114" s="2497">
        <v>0.65619655423310608</v>
      </c>
      <c r="E114" s="2536">
        <v>735</v>
      </c>
      <c r="F114" s="2497">
        <v>6.5997775134668799E-2</v>
      </c>
      <c r="G114" s="2536">
        <v>1585</v>
      </c>
      <c r="H114" s="2497">
        <v>0.14203339803878928</v>
      </c>
      <c r="I114" s="2536">
        <v>365</v>
      </c>
      <c r="J114" s="2497">
        <v>3.2701761545628087E-2</v>
      </c>
      <c r="K114" s="2536">
        <v>700</v>
      </c>
      <c r="L114" s="2497">
        <v>6.2587090590323191E-2</v>
      </c>
      <c r="M114" s="2536">
        <v>450</v>
      </c>
      <c r="N114" s="2497">
        <v>4.0483420457484584E-2</v>
      </c>
      <c r="O114" s="2537">
        <v>11175</v>
      </c>
    </row>
    <row r="115" spans="1:15" x14ac:dyDescent="0.25">
      <c r="A115" s="2485"/>
      <c r="B115" s="2538" t="s">
        <v>822</v>
      </c>
      <c r="C115" s="2539">
        <v>1915</v>
      </c>
      <c r="D115" s="2540">
        <v>0.48644711923433787</v>
      </c>
      <c r="E115" s="2539">
        <v>440</v>
      </c>
      <c r="F115" s="2540">
        <v>0.11208612428028522</v>
      </c>
      <c r="G115" s="2539">
        <v>825</v>
      </c>
      <c r="H115" s="2540">
        <v>0.21002834373450946</v>
      </c>
      <c r="I115" s="2539">
        <v>130</v>
      </c>
      <c r="J115" s="2540">
        <v>3.2563519198749315E-2</v>
      </c>
      <c r="K115" s="2539">
        <v>445</v>
      </c>
      <c r="L115" s="2540">
        <v>0.1126479148925353</v>
      </c>
      <c r="M115" s="2539">
        <v>180</v>
      </c>
      <c r="N115" s="2540">
        <v>4.6226978659582849E-2</v>
      </c>
      <c r="O115" s="2541">
        <v>3935</v>
      </c>
    </row>
    <row r="116" spans="1:15" x14ac:dyDescent="0.25">
      <c r="A116" s="2495"/>
      <c r="B116" s="2542" t="s">
        <v>1040</v>
      </c>
      <c r="C116" s="2543">
        <v>1055</v>
      </c>
      <c r="D116" s="2544">
        <v>0.49166111362227805</v>
      </c>
      <c r="E116" s="2543">
        <v>230</v>
      </c>
      <c r="F116" s="2544">
        <v>0.10710774148753245</v>
      </c>
      <c r="G116" s="2543">
        <v>450</v>
      </c>
      <c r="H116" s="2544">
        <v>0.20853972795519043</v>
      </c>
      <c r="I116" s="2543">
        <v>55</v>
      </c>
      <c r="J116" s="2544">
        <v>2.5396440770374239E-2</v>
      </c>
      <c r="K116" s="2543">
        <v>255</v>
      </c>
      <c r="L116" s="2544">
        <v>0.11895786054791074</v>
      </c>
      <c r="M116" s="2543">
        <v>105</v>
      </c>
      <c r="N116" s="2544">
        <v>4.8337115616714124E-2</v>
      </c>
      <c r="O116" s="2545">
        <v>2145</v>
      </c>
    </row>
    <row r="117" spans="1:15" x14ac:dyDescent="0.25">
      <c r="A117" s="2485"/>
      <c r="B117" s="2546" t="s">
        <v>1039</v>
      </c>
      <c r="C117" s="2547">
        <v>445</v>
      </c>
      <c r="D117" s="2548">
        <v>0.45979738128780973</v>
      </c>
      <c r="E117" s="2547">
        <v>135</v>
      </c>
      <c r="F117" s="2548">
        <v>0.14096295682439713</v>
      </c>
      <c r="G117" s="2547">
        <v>210</v>
      </c>
      <c r="H117" s="2548">
        <v>0.21894422805999836</v>
      </c>
      <c r="I117" s="2547">
        <v>40</v>
      </c>
      <c r="J117" s="2548">
        <v>3.8949200298334298E-2</v>
      </c>
      <c r="K117" s="2547">
        <v>95</v>
      </c>
      <c r="L117" s="2548">
        <v>9.9434407889284815E-2</v>
      </c>
      <c r="M117" s="2547">
        <v>40</v>
      </c>
      <c r="N117" s="2548">
        <v>4.1911825640175683E-2</v>
      </c>
      <c r="O117" s="2549">
        <v>965</v>
      </c>
    </row>
    <row r="118" spans="1:15" x14ac:dyDescent="0.25">
      <c r="A118" s="2495"/>
      <c r="B118" s="2542" t="s">
        <v>1041</v>
      </c>
      <c r="C118" s="2543">
        <v>265</v>
      </c>
      <c r="D118" s="2544">
        <v>0.5394424430980842</v>
      </c>
      <c r="E118" s="2543">
        <v>45</v>
      </c>
      <c r="F118" s="2544">
        <v>9.108400196495825E-2</v>
      </c>
      <c r="G118" s="2543">
        <v>80</v>
      </c>
      <c r="H118" s="2544">
        <v>0.16853610610774522</v>
      </c>
      <c r="I118" s="2543">
        <v>25</v>
      </c>
      <c r="J118" s="2544">
        <v>4.8100540363517276E-2</v>
      </c>
      <c r="K118" s="2543">
        <v>45</v>
      </c>
      <c r="L118" s="2544">
        <v>9.6549042082855738E-2</v>
      </c>
      <c r="M118" s="2543">
        <v>30</v>
      </c>
      <c r="N118" s="2544">
        <v>5.6287866382839363E-2</v>
      </c>
      <c r="O118" s="2545">
        <v>490</v>
      </c>
    </row>
    <row r="119" spans="1:15" x14ac:dyDescent="0.25">
      <c r="A119" s="2485"/>
      <c r="B119" s="2546" t="s">
        <v>1042</v>
      </c>
      <c r="C119" s="2547">
        <v>150</v>
      </c>
      <c r="D119" s="2548">
        <v>0.45244939513714216</v>
      </c>
      <c r="E119" s="2547">
        <v>30</v>
      </c>
      <c r="F119" s="2548">
        <v>9.1328302790753393E-2</v>
      </c>
      <c r="G119" s="2547">
        <v>85</v>
      </c>
      <c r="H119" s="2548">
        <v>0.25452149958078812</v>
      </c>
      <c r="I119" s="2547">
        <v>15</v>
      </c>
      <c r="J119" s="2548">
        <v>3.742963229129237E-2</v>
      </c>
      <c r="K119" s="2547">
        <v>45</v>
      </c>
      <c r="L119" s="2548">
        <v>0.13384836507366155</v>
      </c>
      <c r="M119" s="2547">
        <v>10</v>
      </c>
      <c r="N119" s="2548">
        <v>3.0422805126362442E-2</v>
      </c>
      <c r="O119" s="2549">
        <v>335</v>
      </c>
    </row>
    <row r="120" spans="1:15" x14ac:dyDescent="0.25">
      <c r="A120" s="2265" t="s">
        <v>1424</v>
      </c>
      <c r="B120" s="2265" t="s">
        <v>400</v>
      </c>
      <c r="C120" s="2265">
        <v>133160</v>
      </c>
      <c r="D120" s="2267">
        <v>0.58629658318946321</v>
      </c>
      <c r="E120" s="2265">
        <v>27110</v>
      </c>
      <c r="F120" s="2267">
        <v>0.11937092894694701</v>
      </c>
      <c r="G120" s="2265">
        <v>35410</v>
      </c>
      <c r="H120" s="2267">
        <v>0.15591279845583148</v>
      </c>
      <c r="I120" s="2265">
        <v>12160</v>
      </c>
      <c r="J120" s="2267">
        <v>5.3542552274831984E-2</v>
      </c>
      <c r="K120" s="2265">
        <v>10030</v>
      </c>
      <c r="L120" s="2267">
        <v>4.416897319037414E-2</v>
      </c>
      <c r="M120" s="2265">
        <v>9245</v>
      </c>
      <c r="N120" s="2267">
        <v>4.0708163942552202E-2</v>
      </c>
      <c r="O120" s="2265">
        <v>227120</v>
      </c>
    </row>
    <row r="121" spans="1:15" x14ac:dyDescent="0.25">
      <c r="A121" s="673"/>
      <c r="B121" s="1122" t="s">
        <v>822</v>
      </c>
      <c r="C121" s="1122">
        <v>29810</v>
      </c>
      <c r="D121" s="2269">
        <v>0.5211964860042505</v>
      </c>
      <c r="E121" s="1122">
        <v>7555</v>
      </c>
      <c r="F121" s="2269">
        <v>0.13209515308820918</v>
      </c>
      <c r="G121" s="1122">
        <v>9865</v>
      </c>
      <c r="H121" s="2269">
        <v>0.17246134438574573</v>
      </c>
      <c r="I121" s="1122">
        <v>2870</v>
      </c>
      <c r="J121" s="2269">
        <v>5.017820878533906E-2</v>
      </c>
      <c r="K121" s="1122">
        <v>4395</v>
      </c>
      <c r="L121" s="2269">
        <v>7.6823591223927609E-2</v>
      </c>
      <c r="M121" s="1122">
        <v>2700</v>
      </c>
      <c r="N121" s="2269">
        <v>4.7245216512527943E-2</v>
      </c>
      <c r="O121" s="1122">
        <v>57195</v>
      </c>
    </row>
    <row r="122" spans="1:15" x14ac:dyDescent="0.25">
      <c r="A122" s="2254"/>
      <c r="B122" s="2542" t="s">
        <v>1040</v>
      </c>
      <c r="C122" s="2542">
        <v>14945</v>
      </c>
      <c r="D122" s="2550">
        <v>0.52861518825330245</v>
      </c>
      <c r="E122" s="2542">
        <v>3565</v>
      </c>
      <c r="F122" s="2550">
        <v>0.12611950673605485</v>
      </c>
      <c r="G122" s="2542">
        <v>4770</v>
      </c>
      <c r="H122" s="2550">
        <v>0.1686880903975268</v>
      </c>
      <c r="I122" s="2542">
        <v>1365</v>
      </c>
      <c r="J122" s="2550">
        <v>4.8199326235326627E-2</v>
      </c>
      <c r="K122" s="2542">
        <v>2330</v>
      </c>
      <c r="L122" s="2550">
        <v>8.2344613331739064E-2</v>
      </c>
      <c r="M122" s="2542">
        <v>1300</v>
      </c>
      <c r="N122" s="2550">
        <v>4.6033275046050259E-2</v>
      </c>
      <c r="O122" s="2542">
        <v>28270</v>
      </c>
    </row>
    <row r="123" spans="1:15" x14ac:dyDescent="0.25">
      <c r="A123" s="673"/>
      <c r="B123" s="2546" t="s">
        <v>1039</v>
      </c>
      <c r="C123" s="2546">
        <v>8010</v>
      </c>
      <c r="D123" s="2551">
        <v>0.50183650759039677</v>
      </c>
      <c r="E123" s="2546">
        <v>2350</v>
      </c>
      <c r="F123" s="2551">
        <v>0.14736673258294047</v>
      </c>
      <c r="G123" s="2546">
        <v>2825</v>
      </c>
      <c r="H123" s="2551">
        <v>0.17711176442576398</v>
      </c>
      <c r="I123" s="2546">
        <v>845</v>
      </c>
      <c r="J123" s="2551">
        <v>5.2908461594371806E-2</v>
      </c>
      <c r="K123" s="2546">
        <v>1205</v>
      </c>
      <c r="L123" s="2551">
        <v>7.5378266677694483E-2</v>
      </c>
      <c r="M123" s="2546">
        <v>725</v>
      </c>
      <c r="N123" s="2551">
        <v>4.5398267128832479E-2</v>
      </c>
      <c r="O123" s="2546">
        <v>15960</v>
      </c>
    </row>
    <row r="124" spans="1:15" x14ac:dyDescent="0.25">
      <c r="A124" s="2254"/>
      <c r="B124" s="2542" t="s">
        <v>1041</v>
      </c>
      <c r="C124" s="2542">
        <v>5260</v>
      </c>
      <c r="D124" s="2550">
        <v>0.54412269527598778</v>
      </c>
      <c r="E124" s="2542">
        <v>1210</v>
      </c>
      <c r="F124" s="2550">
        <v>0.12516233363387458</v>
      </c>
      <c r="G124" s="2542">
        <v>1635</v>
      </c>
      <c r="H124" s="2550">
        <v>0.16891590083793107</v>
      </c>
      <c r="I124" s="2542">
        <v>520</v>
      </c>
      <c r="J124" s="2550">
        <v>5.392164972330904E-2</v>
      </c>
      <c r="K124" s="2542">
        <v>565</v>
      </c>
      <c r="L124" s="2550">
        <v>5.850524844283788E-2</v>
      </c>
      <c r="M124" s="2542">
        <v>480</v>
      </c>
      <c r="N124" s="2550">
        <v>4.9372172086059568E-2</v>
      </c>
      <c r="O124" s="2542">
        <v>9670</v>
      </c>
    </row>
    <row r="125" spans="1:15" x14ac:dyDescent="0.25">
      <c r="A125" s="673"/>
      <c r="B125" s="2546" t="s">
        <v>1042</v>
      </c>
      <c r="C125" s="2546">
        <v>1595</v>
      </c>
      <c r="D125" s="2551">
        <v>0.48403054287656605</v>
      </c>
      <c r="E125" s="2546">
        <v>430</v>
      </c>
      <c r="F125" s="2551">
        <v>0.12974045838593765</v>
      </c>
      <c r="G125" s="2546">
        <v>635</v>
      </c>
      <c r="H125" s="2551">
        <v>0.19271389725162669</v>
      </c>
      <c r="I125" s="2546">
        <v>140</v>
      </c>
      <c r="J125" s="2551">
        <v>4.2943333009614448E-2</v>
      </c>
      <c r="K125" s="2546">
        <v>295</v>
      </c>
      <c r="L125" s="2551">
        <v>9.0226522288045063E-2</v>
      </c>
      <c r="M125" s="2546">
        <v>200</v>
      </c>
      <c r="N125" s="2551">
        <v>6.0345246188210161E-2</v>
      </c>
      <c r="O125" s="2546">
        <v>3295</v>
      </c>
    </row>
    <row r="127" spans="1:15" x14ac:dyDescent="0.25">
      <c r="A127" s="98" t="s">
        <v>2349</v>
      </c>
    </row>
    <row r="128" spans="1:15" x14ac:dyDescent="0.25">
      <c r="A128" s="1064" t="s">
        <v>1000</v>
      </c>
    </row>
    <row r="129" spans="1:2" x14ac:dyDescent="0.25">
      <c r="A129" s="1064" t="s">
        <v>1001</v>
      </c>
    </row>
    <row r="130" spans="1:2" s="23" customFormat="1" ht="15" x14ac:dyDescent="0.25">
      <c r="A130"/>
      <c r="B130" s="199"/>
    </row>
    <row r="131" spans="1:2" x14ac:dyDescent="0.25">
      <c r="A131" s="1065" t="s">
        <v>135</v>
      </c>
    </row>
  </sheetData>
  <mergeCells count="6">
    <mergeCell ref="M3:N3"/>
    <mergeCell ref="C3:D3"/>
    <mergeCell ref="E3:F3"/>
    <mergeCell ref="G3:H3"/>
    <mergeCell ref="I3:J3"/>
    <mergeCell ref="K3:L3"/>
  </mergeCells>
  <hyperlinks>
    <hyperlink ref="A130:B130" location="Index!A1" display="Back to index" xr:uid="{BB669EE3-C5C0-4086-A9F6-D1529E35E844}"/>
    <hyperlink ref="A129" location="Index!A1" display="Back to index" xr:uid="{F11A946A-AEEE-482B-AE4B-1D8FA2EF06D0}"/>
    <hyperlink ref="A131" location="Index!A1" display="Back to index" xr:uid="{15ED982D-CEFA-4E12-9384-76D403ED4810}"/>
  </hyperlink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E50C4-1778-495D-9A91-ABFF578DD880}">
  <dimension ref="A1:N16"/>
  <sheetViews>
    <sheetView showGridLines="0" zoomScaleNormal="100" workbookViewId="0">
      <selection activeCell="H23" sqref="H23"/>
    </sheetView>
  </sheetViews>
  <sheetFormatPr defaultColWidth="12.5703125" defaultRowHeight="15.75" x14ac:dyDescent="0.25"/>
  <cols>
    <col min="1" max="16384" width="12.5703125" style="2499"/>
  </cols>
  <sheetData>
    <row r="1" spans="1:14" x14ac:dyDescent="0.25">
      <c r="A1" s="2552" t="s">
        <v>2358</v>
      </c>
    </row>
    <row r="3" spans="1:14" s="3448" customFormat="1" ht="30" customHeight="1" x14ac:dyDescent="0.25">
      <c r="A3" s="3447"/>
      <c r="B3" s="3798" t="s">
        <v>1388</v>
      </c>
      <c r="C3" s="3798"/>
      <c r="D3" s="3798" t="s">
        <v>1389</v>
      </c>
      <c r="E3" s="3798"/>
      <c r="F3" s="3798" t="s">
        <v>1390</v>
      </c>
      <c r="G3" s="3798"/>
      <c r="H3" s="3798" t="s">
        <v>1391</v>
      </c>
      <c r="I3" s="3798"/>
      <c r="J3" s="3798" t="s">
        <v>1392</v>
      </c>
      <c r="K3" s="3798"/>
      <c r="L3" s="3798" t="s">
        <v>1042</v>
      </c>
      <c r="M3" s="3798"/>
      <c r="N3" s="3033" t="s">
        <v>165</v>
      </c>
    </row>
    <row r="4" spans="1:14" x14ac:dyDescent="0.25">
      <c r="A4" s="2485"/>
      <c r="B4" s="2501" t="s">
        <v>151</v>
      </c>
      <c r="C4" s="2230" t="s">
        <v>150</v>
      </c>
      <c r="D4" s="2501" t="s">
        <v>151</v>
      </c>
      <c r="E4" s="2230" t="s">
        <v>150</v>
      </c>
      <c r="F4" s="2501" t="s">
        <v>151</v>
      </c>
      <c r="G4" s="2230" t="s">
        <v>150</v>
      </c>
      <c r="H4" s="2501" t="s">
        <v>151</v>
      </c>
      <c r="I4" s="2230" t="s">
        <v>150</v>
      </c>
      <c r="J4" s="2501" t="s">
        <v>151</v>
      </c>
      <c r="K4" s="2230" t="s">
        <v>150</v>
      </c>
      <c r="L4" s="2501" t="s">
        <v>151</v>
      </c>
      <c r="M4" s="2230" t="s">
        <v>150</v>
      </c>
      <c r="N4" s="2502" t="s">
        <v>151</v>
      </c>
    </row>
    <row r="5" spans="1:14" x14ac:dyDescent="0.25">
      <c r="A5" s="2184" t="s">
        <v>400</v>
      </c>
      <c r="B5" s="2184">
        <v>135790</v>
      </c>
      <c r="C5" s="2553">
        <v>0.59039542532467326</v>
      </c>
      <c r="D5" s="2184">
        <v>26670</v>
      </c>
      <c r="E5" s="2553">
        <v>0.11594881925454131</v>
      </c>
      <c r="F5" s="2184">
        <v>36485</v>
      </c>
      <c r="G5" s="2553">
        <v>0.1586365279668204</v>
      </c>
      <c r="H5" s="2184">
        <v>12300</v>
      </c>
      <c r="I5" s="2553">
        <v>5.3469387488904736E-2</v>
      </c>
      <c r="J5" s="2184">
        <v>9795</v>
      </c>
      <c r="K5" s="2553">
        <v>4.2579533223636085E-2</v>
      </c>
      <c r="L5" s="2184">
        <v>8965</v>
      </c>
      <c r="M5" s="2553">
        <v>3.8970306741424279E-2</v>
      </c>
      <c r="N5" s="2184">
        <v>229995</v>
      </c>
    </row>
    <row r="6" spans="1:14" x14ac:dyDescent="0.25">
      <c r="A6" s="449" t="s">
        <v>822</v>
      </c>
      <c r="B6" s="449">
        <v>31665</v>
      </c>
      <c r="C6" s="2554">
        <v>0.52620447384903668</v>
      </c>
      <c r="D6" s="449">
        <v>7775</v>
      </c>
      <c r="E6" s="2554">
        <v>0.12923483378404632</v>
      </c>
      <c r="F6" s="449">
        <v>10405</v>
      </c>
      <c r="G6" s="2554">
        <v>0.17289430516278928</v>
      </c>
      <c r="H6" s="449">
        <v>3135</v>
      </c>
      <c r="I6" s="2554">
        <v>5.2063123192460398E-2</v>
      </c>
      <c r="J6" s="449">
        <v>4435</v>
      </c>
      <c r="K6" s="2554">
        <v>7.3703826986043885E-2</v>
      </c>
      <c r="L6" s="449">
        <v>2760</v>
      </c>
      <c r="M6" s="2554">
        <v>4.5899437025623421E-2</v>
      </c>
      <c r="N6" s="449">
        <v>60175</v>
      </c>
    </row>
    <row r="7" spans="1:14" x14ac:dyDescent="0.25">
      <c r="A7" s="2522" t="s">
        <v>1040</v>
      </c>
      <c r="B7" s="2522">
        <v>15570</v>
      </c>
      <c r="C7" s="2555">
        <v>0.53197575785739204</v>
      </c>
      <c r="D7" s="2522">
        <v>3505</v>
      </c>
      <c r="E7" s="2555">
        <v>0.11979851290165956</v>
      </c>
      <c r="F7" s="2522">
        <v>5125</v>
      </c>
      <c r="G7" s="2555">
        <v>0.17517568787950957</v>
      </c>
      <c r="H7" s="2522">
        <v>1455</v>
      </c>
      <c r="I7" s="2555">
        <v>4.9754001091354277E-2</v>
      </c>
      <c r="J7" s="2522">
        <v>2245</v>
      </c>
      <c r="K7" s="2555">
        <v>7.6746397488723417E-2</v>
      </c>
      <c r="L7" s="2522">
        <v>1360</v>
      </c>
      <c r="M7" s="2555">
        <v>4.6549642781361145E-2</v>
      </c>
      <c r="N7" s="2522">
        <v>29265</v>
      </c>
    </row>
    <row r="8" spans="1:14" x14ac:dyDescent="0.25">
      <c r="A8" s="2527" t="s">
        <v>1039</v>
      </c>
      <c r="B8" s="2527">
        <v>8805</v>
      </c>
      <c r="C8" s="2556">
        <v>0.5200018896447467</v>
      </c>
      <c r="D8" s="2527">
        <v>2420</v>
      </c>
      <c r="E8" s="2556">
        <v>0.14295280612244898</v>
      </c>
      <c r="F8" s="2527">
        <v>2835</v>
      </c>
      <c r="G8" s="2556">
        <v>0.16730265022675736</v>
      </c>
      <c r="H8" s="2527">
        <v>945</v>
      </c>
      <c r="I8" s="2556">
        <v>5.5917540627362046E-2</v>
      </c>
      <c r="J8" s="2527">
        <v>1240</v>
      </c>
      <c r="K8" s="2556">
        <v>7.3093230347694618E-2</v>
      </c>
      <c r="L8" s="2527">
        <v>690</v>
      </c>
      <c r="M8" s="2556">
        <v>4.0731883030990172E-2</v>
      </c>
      <c r="N8" s="2527">
        <v>16935</v>
      </c>
    </row>
    <row r="9" spans="1:14" x14ac:dyDescent="0.25">
      <c r="A9" s="2522" t="s">
        <v>1041</v>
      </c>
      <c r="B9" s="2522">
        <v>5510</v>
      </c>
      <c r="C9" s="2555">
        <v>0.53290480178401156</v>
      </c>
      <c r="D9" s="2522">
        <v>1390</v>
      </c>
      <c r="E9" s="2555">
        <v>0.13436659271966997</v>
      </c>
      <c r="F9" s="2522">
        <v>1750</v>
      </c>
      <c r="G9" s="2555">
        <v>0.16924900925852504</v>
      </c>
      <c r="H9" s="2522">
        <v>550</v>
      </c>
      <c r="I9" s="2555">
        <v>5.317317716140238E-2</v>
      </c>
      <c r="J9" s="2522">
        <v>620</v>
      </c>
      <c r="K9" s="2555">
        <v>5.9917375352247525E-2</v>
      </c>
      <c r="L9" s="2522">
        <v>520</v>
      </c>
      <c r="M9" s="2555">
        <v>5.0389043724143531E-2</v>
      </c>
      <c r="N9" s="2522">
        <v>10340</v>
      </c>
    </row>
    <row r="10" spans="1:14" x14ac:dyDescent="0.25">
      <c r="A10" s="2527" t="s">
        <v>1042</v>
      </c>
      <c r="B10" s="2527">
        <v>1780</v>
      </c>
      <c r="C10" s="2556">
        <v>0.48955827714325029</v>
      </c>
      <c r="D10" s="2527">
        <v>460</v>
      </c>
      <c r="E10" s="2556">
        <v>0.12670152745286914</v>
      </c>
      <c r="F10" s="2527">
        <v>695</v>
      </c>
      <c r="G10" s="2556">
        <v>0.19095362598045962</v>
      </c>
      <c r="H10" s="2527">
        <v>180</v>
      </c>
      <c r="I10" s="2556">
        <v>4.9539011971927893E-2</v>
      </c>
      <c r="J10" s="2527">
        <v>330</v>
      </c>
      <c r="K10" s="2556">
        <v>9.1278381725608926E-2</v>
      </c>
      <c r="L10" s="2527">
        <v>190</v>
      </c>
      <c r="M10" s="2556">
        <v>5.1969175725884137E-2</v>
      </c>
      <c r="N10" s="2527">
        <v>3635</v>
      </c>
    </row>
    <row r="12" spans="1:14" x14ac:dyDescent="0.25">
      <c r="A12" s="98" t="s">
        <v>2349</v>
      </c>
    </row>
    <row r="13" spans="1:14" x14ac:dyDescent="0.25">
      <c r="A13" s="1064" t="s">
        <v>1000</v>
      </c>
    </row>
    <row r="14" spans="1:14" s="23" customFormat="1" ht="15" x14ac:dyDescent="0.25">
      <c r="A14" s="1064" t="s">
        <v>1001</v>
      </c>
      <c r="B14" s="199"/>
    </row>
    <row r="15" spans="1:14" x14ac:dyDescent="0.25">
      <c r="A15"/>
    </row>
    <row r="16" spans="1:14" x14ac:dyDescent="0.25">
      <c r="A16" s="1065" t="s">
        <v>135</v>
      </c>
    </row>
  </sheetData>
  <mergeCells count="6">
    <mergeCell ref="L3:M3"/>
    <mergeCell ref="B3:C3"/>
    <mergeCell ref="D3:E3"/>
    <mergeCell ref="F3:G3"/>
    <mergeCell ref="H3:I3"/>
    <mergeCell ref="J3:K3"/>
  </mergeCells>
  <hyperlinks>
    <hyperlink ref="A14:B14" location="Index!A1" display="Back to index" xr:uid="{EA88CDA8-1D3F-4007-B0E2-A3F7EA5E7DD2}"/>
    <hyperlink ref="A15" location="Index!A1" display="Back to index" xr:uid="{CB2F8CA5-7A90-4B2F-A152-F586AD4A4F14}"/>
    <hyperlink ref="A14" location="Index!A1" display="Back to index" xr:uid="{4D296325-0912-4EB3-BB65-2357BE237B7D}"/>
    <hyperlink ref="A16" location="Index!A1" display="Back to index" xr:uid="{9F09F442-1287-4B1B-9AAB-32EC27868FC7}"/>
  </hyperlink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922B-5E16-481B-9C2E-24A95AE50A9D}">
  <dimension ref="A1:L32"/>
  <sheetViews>
    <sheetView showGridLines="0" workbookViewId="0">
      <selection activeCell="M13" sqref="M13"/>
    </sheetView>
  </sheetViews>
  <sheetFormatPr defaultColWidth="11.42578125" defaultRowHeight="15" x14ac:dyDescent="0.25"/>
  <cols>
    <col min="1" max="1" width="19.85546875" style="145" customWidth="1"/>
    <col min="2" max="2" width="11.42578125" style="2557"/>
    <col min="3" max="3" width="11.42578125" style="2558"/>
    <col min="4" max="4" width="11.42578125" style="2559"/>
    <col min="5" max="5" width="11.42578125" style="2560"/>
    <col min="6" max="6" width="11.42578125" style="2559"/>
    <col min="7" max="7" width="11.42578125" style="2560"/>
    <col min="8" max="8" width="11.42578125" style="2423"/>
    <col min="9" max="9" width="11.42578125" style="286"/>
    <col min="10" max="10" width="11.42578125" style="2338"/>
    <col min="11" max="16384" width="11.42578125" style="145"/>
  </cols>
  <sheetData>
    <row r="1" spans="1:12" x14ac:dyDescent="0.25">
      <c r="A1" s="205" t="s">
        <v>2359</v>
      </c>
    </row>
    <row r="2" spans="1:12" ht="15.75" x14ac:dyDescent="0.25">
      <c r="A2" s="2271"/>
    </row>
    <row r="3" spans="1:12" s="3452" customFormat="1" ht="30" customHeight="1" x14ac:dyDescent="0.25">
      <c r="A3" s="3451"/>
      <c r="B3" s="3781" t="s">
        <v>1425</v>
      </c>
      <c r="C3" s="3781"/>
      <c r="D3" s="3813" t="s">
        <v>1426</v>
      </c>
      <c r="E3" s="3813"/>
      <c r="F3" s="3813" t="s">
        <v>1427</v>
      </c>
      <c r="G3" s="3813"/>
      <c r="H3" s="3781" t="s">
        <v>1428</v>
      </c>
      <c r="I3" s="3781"/>
      <c r="J3" s="3031" t="s">
        <v>165</v>
      </c>
    </row>
    <row r="4" spans="1:12" s="2562" customFormat="1" x14ac:dyDescent="0.25">
      <c r="A4" s="2561"/>
      <c r="B4" s="3453" t="s">
        <v>1417</v>
      </c>
      <c r="C4" s="2230" t="s">
        <v>150</v>
      </c>
      <c r="D4" s="3454" t="s">
        <v>151</v>
      </c>
      <c r="E4" s="2548" t="s">
        <v>150</v>
      </c>
      <c r="F4" s="3454" t="s">
        <v>151</v>
      </c>
      <c r="G4" s="2548" t="s">
        <v>150</v>
      </c>
      <c r="H4" s="2578" t="s">
        <v>151</v>
      </c>
      <c r="I4" s="2253" t="s">
        <v>150</v>
      </c>
      <c r="J4" s="2581" t="s">
        <v>151</v>
      </c>
    </row>
    <row r="5" spans="1:12" x14ac:dyDescent="0.25">
      <c r="A5" s="2184" t="s">
        <v>1429</v>
      </c>
      <c r="B5" s="2563"/>
      <c r="C5" s="2514"/>
      <c r="D5" s="2564"/>
      <c r="E5" s="2524"/>
      <c r="F5" s="2564"/>
      <c r="G5" s="2524"/>
      <c r="H5" s="2565"/>
      <c r="I5" s="2274"/>
      <c r="J5" s="2566"/>
    </row>
    <row r="6" spans="1:12" x14ac:dyDescent="0.25">
      <c r="A6" s="449" t="s">
        <v>318</v>
      </c>
      <c r="B6" s="2567">
        <v>5862.75</v>
      </c>
      <c r="C6" s="2276">
        <v>0.64700838288461282</v>
      </c>
      <c r="D6" s="2568">
        <v>5484.8</v>
      </c>
      <c r="E6" s="2569">
        <v>0.6052981243350859</v>
      </c>
      <c r="F6" s="2568">
        <v>377.95</v>
      </c>
      <c r="G6" s="2569">
        <v>4.1710258549527E-2</v>
      </c>
      <c r="H6" s="2567">
        <v>3198.57</v>
      </c>
      <c r="I6" s="2276">
        <v>0.35299161711538718</v>
      </c>
      <c r="J6" s="2570">
        <v>9061.32</v>
      </c>
      <c r="L6" s="2571"/>
    </row>
    <row r="7" spans="1:12" x14ac:dyDescent="0.25">
      <c r="A7" s="2184" t="s">
        <v>1065</v>
      </c>
      <c r="B7" s="2565">
        <v>340.42</v>
      </c>
      <c r="C7" s="2274">
        <v>0.69484813847158722</v>
      </c>
      <c r="D7" s="2572">
        <v>320.47000000000003</v>
      </c>
      <c r="E7" s="2573">
        <v>0.65412720444154149</v>
      </c>
      <c r="F7" s="2572">
        <v>19.95</v>
      </c>
      <c r="G7" s="2573">
        <v>4.0720934030045716E-2</v>
      </c>
      <c r="H7" s="2565">
        <v>149.5</v>
      </c>
      <c r="I7" s="2274">
        <v>0.30515186152841278</v>
      </c>
      <c r="J7" s="2566">
        <v>489.92</v>
      </c>
    </row>
    <row r="8" spans="1:12" x14ac:dyDescent="0.25">
      <c r="A8" s="449" t="s">
        <v>1419</v>
      </c>
      <c r="B8" s="2574"/>
      <c r="C8" s="2509"/>
      <c r="D8" s="2575"/>
      <c r="E8" s="2529"/>
      <c r="F8" s="2575"/>
      <c r="G8" s="2529"/>
      <c r="H8" s="2567"/>
      <c r="I8" s="2276"/>
      <c r="J8" s="2570"/>
    </row>
    <row r="9" spans="1:12" x14ac:dyDescent="0.25">
      <c r="A9" s="2184" t="s">
        <v>318</v>
      </c>
      <c r="B9" s="2565">
        <v>277.18</v>
      </c>
      <c r="C9" s="2274">
        <v>0.44950780857240163</v>
      </c>
      <c r="D9" s="2572">
        <v>236.85</v>
      </c>
      <c r="E9" s="2573">
        <v>0.38410391969252228</v>
      </c>
      <c r="F9" s="2572">
        <v>40.33</v>
      </c>
      <c r="G9" s="2573">
        <v>6.5403888879879343E-2</v>
      </c>
      <c r="H9" s="2565">
        <v>339.45</v>
      </c>
      <c r="I9" s="2274">
        <v>0.55049219142759842</v>
      </c>
      <c r="J9" s="2566">
        <v>616.63</v>
      </c>
    </row>
    <row r="10" spans="1:12" x14ac:dyDescent="0.25">
      <c r="A10" s="449" t="s">
        <v>1065</v>
      </c>
      <c r="B10" s="2567">
        <v>3</v>
      </c>
      <c r="C10" s="2276" t="s">
        <v>1089</v>
      </c>
      <c r="D10" s="2568">
        <v>3</v>
      </c>
      <c r="E10" s="2569" t="s">
        <v>1089</v>
      </c>
      <c r="F10" s="2568">
        <v>0</v>
      </c>
      <c r="G10" s="2569" t="s">
        <v>1089</v>
      </c>
      <c r="H10" s="2567">
        <v>9</v>
      </c>
      <c r="I10" s="2276" t="s">
        <v>1089</v>
      </c>
      <c r="J10" s="2570">
        <v>12</v>
      </c>
    </row>
    <row r="11" spans="1:12" x14ac:dyDescent="0.25">
      <c r="A11" s="2522" t="s">
        <v>1113</v>
      </c>
      <c r="B11" s="2564"/>
      <c r="C11" s="2524"/>
      <c r="D11" s="2564"/>
      <c r="E11" s="2524"/>
      <c r="F11" s="2564"/>
      <c r="G11" s="2524"/>
      <c r="H11" s="2564"/>
      <c r="I11" s="2524"/>
      <c r="J11" s="2576"/>
    </row>
    <row r="12" spans="1:12" x14ac:dyDescent="0.25">
      <c r="A12" s="2527" t="s">
        <v>318</v>
      </c>
      <c r="B12" s="2575">
        <v>165</v>
      </c>
      <c r="C12" s="2529">
        <v>0.56506849315068497</v>
      </c>
      <c r="D12" s="2575">
        <v>141</v>
      </c>
      <c r="E12" s="2529">
        <v>0.48287671232876711</v>
      </c>
      <c r="F12" s="2575">
        <v>24</v>
      </c>
      <c r="G12" s="2529">
        <v>8.2191780821917804E-2</v>
      </c>
      <c r="H12" s="2575">
        <v>127</v>
      </c>
      <c r="I12" s="2529">
        <v>0.43493150684931509</v>
      </c>
      <c r="J12" s="2577">
        <v>292</v>
      </c>
    </row>
    <row r="13" spans="1:12" x14ac:dyDescent="0.25">
      <c r="A13" s="2522" t="s">
        <v>1065</v>
      </c>
      <c r="B13" s="2564">
        <v>2</v>
      </c>
      <c r="C13" s="2524" t="s">
        <v>1089</v>
      </c>
      <c r="D13" s="2564">
        <v>2</v>
      </c>
      <c r="E13" s="2524" t="s">
        <v>1089</v>
      </c>
      <c r="F13" s="2564">
        <v>0</v>
      </c>
      <c r="G13" s="2524" t="s">
        <v>1089</v>
      </c>
      <c r="H13" s="2564">
        <v>0</v>
      </c>
      <c r="I13" s="2524" t="s">
        <v>1089</v>
      </c>
      <c r="J13" s="2576">
        <v>2</v>
      </c>
    </row>
    <row r="14" spans="1:12" x14ac:dyDescent="0.25">
      <c r="A14" s="449" t="s">
        <v>1430</v>
      </c>
      <c r="B14" s="2574"/>
      <c r="C14" s="2509"/>
      <c r="D14" s="2575"/>
      <c r="E14" s="2529"/>
      <c r="F14" s="2575"/>
      <c r="G14" s="2529"/>
      <c r="H14" s="2567"/>
      <c r="I14" s="2276"/>
      <c r="J14" s="2570"/>
    </row>
    <row r="15" spans="1:12" x14ac:dyDescent="0.25">
      <c r="A15" s="2184" t="s">
        <v>318</v>
      </c>
      <c r="B15" s="2565">
        <v>689</v>
      </c>
      <c r="C15" s="2274">
        <v>0.59544900657673006</v>
      </c>
      <c r="D15" s="2572">
        <v>620.32000000000005</v>
      </c>
      <c r="E15" s="2573">
        <v>0.53609423477456775</v>
      </c>
      <c r="F15" s="2572">
        <v>68.680000000000007</v>
      </c>
      <c r="G15" s="2573">
        <v>5.9354771802162296E-2</v>
      </c>
      <c r="H15" s="2565">
        <v>468.11</v>
      </c>
      <c r="I15" s="2274">
        <v>0.40455099342327011</v>
      </c>
      <c r="J15" s="2566">
        <v>1157.1099999999999</v>
      </c>
    </row>
    <row r="16" spans="1:12" x14ac:dyDescent="0.25">
      <c r="A16" s="449" t="s">
        <v>1065</v>
      </c>
      <c r="B16" s="2567">
        <v>528.19999999999993</v>
      </c>
      <c r="C16" s="2276">
        <v>0.68205883112522914</v>
      </c>
      <c r="D16" s="2568">
        <v>500.96</v>
      </c>
      <c r="E16" s="2569">
        <v>0.64688411972831283</v>
      </c>
      <c r="F16" s="2568">
        <v>27.24</v>
      </c>
      <c r="G16" s="2569">
        <v>3.51747113969164E-2</v>
      </c>
      <c r="H16" s="2567">
        <v>246.22</v>
      </c>
      <c r="I16" s="2276">
        <v>0.31794116887477081</v>
      </c>
      <c r="J16" s="2570">
        <v>774.42</v>
      </c>
    </row>
    <row r="17" spans="1:10" x14ac:dyDescent="0.25">
      <c r="A17" s="2184" t="s">
        <v>1398</v>
      </c>
      <c r="B17" s="2563"/>
      <c r="C17" s="2514"/>
      <c r="D17" s="2564"/>
      <c r="E17" s="2524"/>
      <c r="F17" s="2564"/>
      <c r="G17" s="2524"/>
      <c r="H17" s="2565"/>
      <c r="I17" s="2274"/>
      <c r="J17" s="2566"/>
    </row>
    <row r="18" spans="1:10" x14ac:dyDescent="0.25">
      <c r="A18" s="449" t="s">
        <v>318</v>
      </c>
      <c r="B18" s="2567">
        <v>269.22000000000003</v>
      </c>
      <c r="C18" s="2276">
        <v>0.43728681415066767</v>
      </c>
      <c r="D18" s="2568">
        <v>253.72</v>
      </c>
      <c r="E18" s="2569">
        <v>0.41211058051521948</v>
      </c>
      <c r="F18" s="2568">
        <v>15.5</v>
      </c>
      <c r="G18" s="2569">
        <v>2.5176233635448138E-2</v>
      </c>
      <c r="H18" s="2567">
        <v>346.44</v>
      </c>
      <c r="I18" s="2276">
        <v>0.5627131858493325</v>
      </c>
      <c r="J18" s="2570">
        <v>615.66</v>
      </c>
    </row>
    <row r="19" spans="1:10" x14ac:dyDescent="0.25">
      <c r="A19" s="2184" t="s">
        <v>1065</v>
      </c>
      <c r="B19" s="2565">
        <v>126.77</v>
      </c>
      <c r="C19" s="2274">
        <v>0.47171987794894693</v>
      </c>
      <c r="D19" s="2572">
        <v>115.77</v>
      </c>
      <c r="E19" s="2573">
        <v>0.43078812234873853</v>
      </c>
      <c r="F19" s="2572">
        <v>11</v>
      </c>
      <c r="G19" s="2573">
        <v>4.0931755600208376E-2</v>
      </c>
      <c r="H19" s="2565">
        <v>141.97</v>
      </c>
      <c r="I19" s="2274">
        <v>0.52828012205105301</v>
      </c>
      <c r="J19" s="2566">
        <v>268.74</v>
      </c>
    </row>
    <row r="20" spans="1:10" x14ac:dyDescent="0.25">
      <c r="A20" s="2527" t="s">
        <v>1395</v>
      </c>
      <c r="B20" s="2575"/>
      <c r="C20" s="2529"/>
      <c r="D20" s="2575"/>
      <c r="E20" s="2529"/>
      <c r="F20" s="2575"/>
      <c r="G20" s="2529"/>
      <c r="H20" s="2575"/>
      <c r="I20" s="2529"/>
      <c r="J20" s="2577"/>
    </row>
    <row r="21" spans="1:10" x14ac:dyDescent="0.25">
      <c r="A21" s="2522" t="s">
        <v>318</v>
      </c>
      <c r="B21" s="2564">
        <v>260.32</v>
      </c>
      <c r="C21" s="2524">
        <v>0.43634656967096325</v>
      </c>
      <c r="D21" s="2564">
        <v>245.82</v>
      </c>
      <c r="E21" s="2524">
        <v>0.41204177073031728</v>
      </c>
      <c r="F21" s="2564">
        <v>14.5</v>
      </c>
      <c r="G21" s="2524">
        <v>2.4304798940646005E-2</v>
      </c>
      <c r="H21" s="2564">
        <v>336.27</v>
      </c>
      <c r="I21" s="2524">
        <v>0.56365343032903659</v>
      </c>
      <c r="J21" s="2576">
        <v>596.59</v>
      </c>
    </row>
    <row r="22" spans="1:10" x14ac:dyDescent="0.25">
      <c r="A22" s="2527" t="s">
        <v>1065</v>
      </c>
      <c r="B22" s="2575">
        <v>122.27</v>
      </c>
      <c r="C22" s="2529">
        <v>0.46714296630243751</v>
      </c>
      <c r="D22" s="2575">
        <v>113.27</v>
      </c>
      <c r="E22" s="2529">
        <v>0.43275769847940704</v>
      </c>
      <c r="F22" s="2575">
        <v>9</v>
      </c>
      <c r="G22" s="2529">
        <v>3.4385267823030488E-2</v>
      </c>
      <c r="H22" s="2575">
        <v>139.47</v>
      </c>
      <c r="I22" s="2529">
        <v>0.53285703369756243</v>
      </c>
      <c r="J22" s="2577">
        <v>261.74</v>
      </c>
    </row>
    <row r="23" spans="1:10" x14ac:dyDescent="0.25">
      <c r="A23" s="2265" t="s">
        <v>1023</v>
      </c>
      <c r="B23" s="2563"/>
      <c r="C23" s="2514"/>
      <c r="D23" s="2564"/>
      <c r="E23" s="2524"/>
      <c r="F23" s="2564"/>
      <c r="G23" s="2524"/>
      <c r="H23" s="2565"/>
      <c r="I23" s="2274"/>
      <c r="J23" s="2566"/>
    </row>
    <row r="24" spans="1:10" s="448" customFormat="1" x14ac:dyDescent="0.25">
      <c r="A24" s="1122" t="s">
        <v>318</v>
      </c>
      <c r="B24" s="2578">
        <v>7098.15</v>
      </c>
      <c r="C24" s="2253">
        <v>0.61988678441180989</v>
      </c>
      <c r="D24" s="2579">
        <v>6595.69</v>
      </c>
      <c r="E24" s="2580">
        <v>0.57600657425908586</v>
      </c>
      <c r="F24" s="2579">
        <v>502.46</v>
      </c>
      <c r="G24" s="2580">
        <v>4.3880210152724024E-2</v>
      </c>
      <c r="H24" s="2578">
        <v>4352.57</v>
      </c>
      <c r="I24" s="2253">
        <v>0.38011321558819006</v>
      </c>
      <c r="J24" s="2581">
        <v>11450.72</v>
      </c>
    </row>
    <row r="25" spans="1:10" s="448" customFormat="1" x14ac:dyDescent="0.25">
      <c r="A25" s="2265" t="s">
        <v>1065</v>
      </c>
      <c r="B25" s="2582">
        <v>998.3900000000001</v>
      </c>
      <c r="C25" s="2282">
        <v>0.646173660910762</v>
      </c>
      <c r="D25" s="2583">
        <v>940.2</v>
      </c>
      <c r="E25" s="2584">
        <v>0.60851218059906287</v>
      </c>
      <c r="F25" s="2583">
        <v>58.19</v>
      </c>
      <c r="G25" s="2584">
        <v>3.7661480311699073E-2</v>
      </c>
      <c r="H25" s="2582">
        <v>546.69000000000005</v>
      </c>
      <c r="I25" s="2282">
        <v>0.35382633908923816</v>
      </c>
      <c r="J25" s="2585">
        <v>1545.08</v>
      </c>
    </row>
    <row r="27" spans="1:10" x14ac:dyDescent="0.25">
      <c r="A27" s="98" t="s">
        <v>2349</v>
      </c>
    </row>
    <row r="28" spans="1:10" x14ac:dyDescent="0.25">
      <c r="A28" s="1064" t="s">
        <v>1000</v>
      </c>
    </row>
    <row r="29" spans="1:10" x14ac:dyDescent="0.25">
      <c r="A29" s="1064" t="s">
        <v>1001</v>
      </c>
    </row>
    <row r="30" spans="1:10" s="23" customFormat="1" x14ac:dyDescent="0.25">
      <c r="A30"/>
      <c r="B30" s="199"/>
    </row>
    <row r="31" spans="1:10" x14ac:dyDescent="0.25">
      <c r="A31" s="1065" t="s">
        <v>135</v>
      </c>
    </row>
    <row r="32" spans="1:10" x14ac:dyDescent="0.25">
      <c r="A32" s="447"/>
    </row>
  </sheetData>
  <mergeCells count="4">
    <mergeCell ref="B3:C3"/>
    <mergeCell ref="D3:E3"/>
    <mergeCell ref="F3:G3"/>
    <mergeCell ref="H3:I3"/>
  </mergeCells>
  <hyperlinks>
    <hyperlink ref="A30:B30" location="Index!A1" display="Back to index" xr:uid="{D29019CD-53E7-4629-BD5B-EF2D86F5BC43}"/>
    <hyperlink ref="A30" location="Index!A1" display="Back to index" xr:uid="{002B9A75-2D62-4E65-B8CE-AA4A3AD73086}"/>
    <hyperlink ref="A29" location="Index!A1" display="Back to index" xr:uid="{766AC939-A072-4128-BD03-3C7DA5BB54CD}"/>
    <hyperlink ref="A31" location="Index!A1" display="Back to index" xr:uid="{8785E3CB-6849-41EA-84A7-64933451D21D}"/>
  </hyperlinks>
  <pageMargins left="0.75" right="0.75" top="1" bottom="1" header="0.5" footer="0.5"/>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40B1-433E-4B99-A95F-7031CA7C651D}">
  <dimension ref="A1:K31"/>
  <sheetViews>
    <sheetView showGridLines="0" workbookViewId="0">
      <selection activeCell="K10" sqref="K10"/>
    </sheetView>
  </sheetViews>
  <sheetFormatPr defaultColWidth="11.42578125" defaultRowHeight="15" x14ac:dyDescent="0.25"/>
  <cols>
    <col min="1" max="1" width="38.7109375" style="145" customWidth="1"/>
    <col min="2" max="2" width="11.42578125" style="2586"/>
    <col min="3" max="3" width="11.42578125" style="2587"/>
    <col min="4" max="4" width="11.42578125" style="2588"/>
    <col min="5" max="5" width="11.42578125" style="2560"/>
    <col min="6" max="6" width="11.42578125" style="2588"/>
    <col min="7" max="7" width="11.42578125" style="2560"/>
    <col min="8" max="8" width="11.42578125" style="2148"/>
    <col min="9" max="9" width="11.42578125" style="286"/>
    <col min="10" max="10" width="11.42578125" style="2148"/>
    <col min="11" max="16384" width="11.42578125" style="145"/>
  </cols>
  <sheetData>
    <row r="1" spans="1:11" x14ac:dyDescent="0.25">
      <c r="A1" s="1368" t="s">
        <v>2360</v>
      </c>
      <c r="H1" s="2203"/>
      <c r="J1" s="2203"/>
      <c r="K1" s="30"/>
    </row>
    <row r="2" spans="1:11" x14ac:dyDescent="0.25">
      <c r="A2" s="30"/>
      <c r="H2" s="2203"/>
      <c r="J2" s="2203"/>
      <c r="K2" s="30"/>
    </row>
    <row r="3" spans="1:11" s="3440" customFormat="1" ht="30" customHeight="1" x14ac:dyDescent="0.25">
      <c r="A3" s="2474"/>
      <c r="B3" s="3781" t="s">
        <v>1425</v>
      </c>
      <c r="C3" s="3781"/>
      <c r="D3" s="3813" t="s">
        <v>1426</v>
      </c>
      <c r="E3" s="3813"/>
      <c r="F3" s="3813" t="s">
        <v>1427</v>
      </c>
      <c r="G3" s="3813"/>
      <c r="H3" s="3781" t="s">
        <v>1428</v>
      </c>
      <c r="I3" s="3781"/>
      <c r="J3" s="3031" t="s">
        <v>165</v>
      </c>
      <c r="K3" s="62"/>
    </row>
    <row r="4" spans="1:11" x14ac:dyDescent="0.25">
      <c r="A4" s="1122"/>
      <c r="B4" s="3455" t="s">
        <v>151</v>
      </c>
      <c r="C4" s="2230" t="s">
        <v>150</v>
      </c>
      <c r="D4" s="2670" t="s">
        <v>151</v>
      </c>
      <c r="E4" s="2548" t="s">
        <v>150</v>
      </c>
      <c r="F4" s="2670" t="s">
        <v>151</v>
      </c>
      <c r="G4" s="2548" t="s">
        <v>150</v>
      </c>
      <c r="H4" s="1469" t="s">
        <v>151</v>
      </c>
      <c r="I4" s="2253" t="s">
        <v>150</v>
      </c>
      <c r="J4" s="1469" t="s">
        <v>151</v>
      </c>
      <c r="K4" s="30"/>
    </row>
    <row r="5" spans="1:11" s="30" customFormat="1" x14ac:dyDescent="0.25">
      <c r="A5" s="2483" t="s">
        <v>1075</v>
      </c>
      <c r="B5" s="3258">
        <v>6790</v>
      </c>
      <c r="C5" s="3259">
        <v>0.65973213368186179</v>
      </c>
      <c r="D5" s="3260">
        <v>6355</v>
      </c>
      <c r="E5" s="3261">
        <v>0.61739916145892426</v>
      </c>
      <c r="F5" s="3260">
        <v>435</v>
      </c>
      <c r="G5" s="3261">
        <v>4.2332972222937561E-2</v>
      </c>
      <c r="H5" s="3262">
        <v>3500</v>
      </c>
      <c r="I5" s="3263">
        <v>0.3402678662209796</v>
      </c>
      <c r="J5" s="3262">
        <v>10290</v>
      </c>
    </row>
    <row r="6" spans="1:11" ht="30" x14ac:dyDescent="0.25">
      <c r="A6" s="2592" t="s">
        <v>1076</v>
      </c>
      <c r="B6" s="3264">
        <v>0</v>
      </c>
      <c r="C6" s="2509" t="s">
        <v>1089</v>
      </c>
      <c r="D6" s="3265">
        <v>0</v>
      </c>
      <c r="E6" s="2529" t="s">
        <v>1089</v>
      </c>
      <c r="F6" s="3265">
        <v>0</v>
      </c>
      <c r="G6" s="2529" t="s">
        <v>1089</v>
      </c>
      <c r="H6" s="1427">
        <v>0</v>
      </c>
      <c r="I6" s="2569" t="s">
        <v>1089</v>
      </c>
      <c r="J6" s="1427">
        <v>0</v>
      </c>
      <c r="K6" s="30"/>
    </row>
    <row r="7" spans="1:11" x14ac:dyDescent="0.25">
      <c r="A7" s="2593" t="s">
        <v>1077</v>
      </c>
      <c r="B7" s="3266">
        <v>560</v>
      </c>
      <c r="C7" s="2514">
        <v>0.58382671720331603</v>
      </c>
      <c r="D7" s="3267">
        <v>530</v>
      </c>
      <c r="E7" s="2524">
        <v>0.55320213417986774</v>
      </c>
      <c r="F7" s="3267">
        <v>30</v>
      </c>
      <c r="G7" s="2524">
        <v>3.0624583023448358E-2</v>
      </c>
      <c r="H7" s="3268">
        <v>400</v>
      </c>
      <c r="I7" s="2573">
        <v>0.41617328175432239</v>
      </c>
      <c r="J7" s="3268">
        <v>960</v>
      </c>
      <c r="K7" s="30"/>
    </row>
    <row r="8" spans="1:11" x14ac:dyDescent="0.25">
      <c r="A8" s="2592" t="s">
        <v>1078</v>
      </c>
      <c r="B8" s="3264">
        <v>1345</v>
      </c>
      <c r="C8" s="2509">
        <v>0.77826041690766479</v>
      </c>
      <c r="D8" s="3265">
        <v>1250</v>
      </c>
      <c r="E8" s="2529">
        <v>0.72215024408301132</v>
      </c>
      <c r="F8" s="3265">
        <v>95</v>
      </c>
      <c r="G8" s="2529">
        <v>5.611017282465354E-2</v>
      </c>
      <c r="H8" s="1427">
        <v>385</v>
      </c>
      <c r="I8" s="2569">
        <v>0.2217395830923351</v>
      </c>
      <c r="J8" s="1427">
        <v>1730</v>
      </c>
      <c r="K8" s="30"/>
    </row>
    <row r="9" spans="1:11" x14ac:dyDescent="0.25">
      <c r="A9" s="2593" t="s">
        <v>1079</v>
      </c>
      <c r="B9" s="3266">
        <v>2150</v>
      </c>
      <c r="C9" s="2514">
        <v>0.68858255496571352</v>
      </c>
      <c r="D9" s="3267">
        <v>2085</v>
      </c>
      <c r="E9" s="2524">
        <v>0.6677802203428338</v>
      </c>
      <c r="F9" s="3267">
        <v>65</v>
      </c>
      <c r="G9" s="2524">
        <v>2.0802334622879688E-2</v>
      </c>
      <c r="H9" s="3268">
        <v>975</v>
      </c>
      <c r="I9" s="2573">
        <v>0.31141744503428659</v>
      </c>
      <c r="J9" s="3268">
        <v>3125</v>
      </c>
      <c r="K9" s="30"/>
    </row>
    <row r="10" spans="1:11" x14ac:dyDescent="0.25">
      <c r="A10" s="2592" t="s">
        <v>1080</v>
      </c>
      <c r="B10" s="3264">
        <v>635</v>
      </c>
      <c r="C10" s="2509">
        <v>0.6148866377231067</v>
      </c>
      <c r="D10" s="3265">
        <v>580</v>
      </c>
      <c r="E10" s="2529">
        <v>0.55989387361312115</v>
      </c>
      <c r="F10" s="3265">
        <v>55</v>
      </c>
      <c r="G10" s="2529">
        <v>5.4992764109985527E-2</v>
      </c>
      <c r="H10" s="1427">
        <v>400</v>
      </c>
      <c r="I10" s="2569">
        <v>0.38511336227689341</v>
      </c>
      <c r="J10" s="1427">
        <v>1035</v>
      </c>
      <c r="K10" s="30"/>
    </row>
    <row r="11" spans="1:11" x14ac:dyDescent="0.25">
      <c r="A11" s="2593" t="s">
        <v>1081</v>
      </c>
      <c r="B11" s="3266">
        <v>30</v>
      </c>
      <c r="C11" s="2514">
        <v>0.69444444444444442</v>
      </c>
      <c r="D11" s="3267">
        <v>30</v>
      </c>
      <c r="E11" s="2524">
        <v>0.69444444444444442</v>
      </c>
      <c r="F11" s="3267">
        <v>0</v>
      </c>
      <c r="G11" s="2524">
        <v>0</v>
      </c>
      <c r="H11" s="3268">
        <v>10</v>
      </c>
      <c r="I11" s="2573">
        <v>0.30555555555555558</v>
      </c>
      <c r="J11" s="3268">
        <v>40</v>
      </c>
      <c r="K11" s="30"/>
    </row>
    <row r="12" spans="1:11" x14ac:dyDescent="0.25">
      <c r="A12" s="2592" t="s">
        <v>1082</v>
      </c>
      <c r="B12" s="3264">
        <v>1280</v>
      </c>
      <c r="C12" s="2509">
        <v>0.6613599359057194</v>
      </c>
      <c r="D12" s="3265">
        <v>1170</v>
      </c>
      <c r="E12" s="2529">
        <v>0.60485359108882741</v>
      </c>
      <c r="F12" s="3265">
        <v>110</v>
      </c>
      <c r="G12" s="2529">
        <v>5.6506344816891936E-2</v>
      </c>
      <c r="H12" s="1427">
        <v>655</v>
      </c>
      <c r="I12" s="2569">
        <v>0.3386400640942806</v>
      </c>
      <c r="J12" s="1427">
        <v>1935</v>
      </c>
      <c r="K12" s="30"/>
    </row>
    <row r="13" spans="1:11" ht="30" x14ac:dyDescent="0.25">
      <c r="A13" s="2593" t="s">
        <v>1083</v>
      </c>
      <c r="B13" s="3266">
        <v>230</v>
      </c>
      <c r="C13" s="2514">
        <v>0.61655068241894595</v>
      </c>
      <c r="D13" s="3267">
        <v>180</v>
      </c>
      <c r="E13" s="2524">
        <v>0.48303393213572854</v>
      </c>
      <c r="F13" s="3267">
        <v>50</v>
      </c>
      <c r="G13" s="2524">
        <v>0.13351675028321736</v>
      </c>
      <c r="H13" s="3268">
        <v>140</v>
      </c>
      <c r="I13" s="2573">
        <v>0.38344931758105411</v>
      </c>
      <c r="J13" s="3268">
        <v>370</v>
      </c>
      <c r="K13" s="30"/>
    </row>
    <row r="14" spans="1:11" ht="30" x14ac:dyDescent="0.25">
      <c r="A14" s="2592" t="s">
        <v>1084</v>
      </c>
      <c r="B14" s="3264">
        <v>540</v>
      </c>
      <c r="C14" s="2509">
        <v>0.50866067648304092</v>
      </c>
      <c r="D14" s="3265">
        <v>515</v>
      </c>
      <c r="E14" s="2529">
        <v>0.48467798842734161</v>
      </c>
      <c r="F14" s="3265">
        <v>25</v>
      </c>
      <c r="G14" s="2529">
        <v>2.3982688055699301E-2</v>
      </c>
      <c r="H14" s="1427">
        <v>520</v>
      </c>
      <c r="I14" s="2569">
        <v>0.49133932351695919</v>
      </c>
      <c r="J14" s="1427">
        <v>1065</v>
      </c>
      <c r="K14" s="30"/>
    </row>
    <row r="15" spans="1:11" x14ac:dyDescent="0.25">
      <c r="A15" s="2593" t="s">
        <v>1085</v>
      </c>
      <c r="B15" s="3266">
        <v>20</v>
      </c>
      <c r="C15" s="2514">
        <v>0.56562594725674442</v>
      </c>
      <c r="D15" s="3267">
        <v>15</v>
      </c>
      <c r="E15" s="2524">
        <v>0.47468929978781449</v>
      </c>
      <c r="F15" s="3267">
        <v>5</v>
      </c>
      <c r="G15" s="2524">
        <v>9.0936647468929974E-2</v>
      </c>
      <c r="H15" s="3268">
        <v>15</v>
      </c>
      <c r="I15" s="2573">
        <v>0.43437405274325552</v>
      </c>
      <c r="J15" s="3268">
        <v>35</v>
      </c>
      <c r="K15" s="30"/>
    </row>
    <row r="16" spans="1:11" s="30" customFormat="1" x14ac:dyDescent="0.25">
      <c r="A16" s="2594" t="s">
        <v>1086</v>
      </c>
      <c r="B16" s="3269">
        <v>310</v>
      </c>
      <c r="C16" s="3270">
        <v>0.26581885052707915</v>
      </c>
      <c r="D16" s="3271">
        <v>240</v>
      </c>
      <c r="E16" s="3272">
        <v>0.20818980030562823</v>
      </c>
      <c r="F16" s="3271">
        <v>65</v>
      </c>
      <c r="G16" s="3272">
        <v>5.7629050221450956E-2</v>
      </c>
      <c r="H16" s="3273">
        <v>850</v>
      </c>
      <c r="I16" s="3274">
        <v>0.7341811503362774</v>
      </c>
      <c r="J16" s="3273">
        <v>1160</v>
      </c>
    </row>
    <row r="17" spans="1:11" x14ac:dyDescent="0.25">
      <c r="A17" s="2593" t="s">
        <v>1087</v>
      </c>
      <c r="B17" s="3266">
        <v>30</v>
      </c>
      <c r="C17" s="2514">
        <v>0.79746835443037978</v>
      </c>
      <c r="D17" s="3267">
        <v>25</v>
      </c>
      <c r="E17" s="2524">
        <v>0.569620253164557</v>
      </c>
      <c r="F17" s="3267">
        <v>10</v>
      </c>
      <c r="G17" s="2524">
        <v>0.22784810126582278</v>
      </c>
      <c r="H17" s="3268">
        <v>10</v>
      </c>
      <c r="I17" s="2573">
        <v>0.20253164556962025</v>
      </c>
      <c r="J17" s="3268">
        <v>40</v>
      </c>
      <c r="K17" s="30"/>
    </row>
    <row r="18" spans="1:11" x14ac:dyDescent="0.25">
      <c r="A18" s="2592" t="s">
        <v>1088</v>
      </c>
      <c r="B18" s="3264">
        <v>20</v>
      </c>
      <c r="C18" s="2509">
        <v>0.49756097560975604</v>
      </c>
      <c r="D18" s="3265">
        <v>20</v>
      </c>
      <c r="E18" s="2529">
        <v>0.46097560975609753</v>
      </c>
      <c r="F18" s="3265">
        <v>0</v>
      </c>
      <c r="G18" s="2529">
        <v>3.6585365853658534E-2</v>
      </c>
      <c r="H18" s="1427">
        <v>20</v>
      </c>
      <c r="I18" s="2569">
        <v>0.5024390243902439</v>
      </c>
      <c r="J18" s="1427">
        <v>40</v>
      </c>
      <c r="K18" s="30"/>
    </row>
    <row r="19" spans="1:11" x14ac:dyDescent="0.25">
      <c r="A19" s="2593" t="s">
        <v>1090</v>
      </c>
      <c r="B19" s="3266">
        <v>0</v>
      </c>
      <c r="C19" s="2514" t="s">
        <v>1089</v>
      </c>
      <c r="D19" s="3267">
        <v>0</v>
      </c>
      <c r="E19" s="2524" t="s">
        <v>1089</v>
      </c>
      <c r="F19" s="3267">
        <v>0</v>
      </c>
      <c r="G19" s="2524" t="s">
        <v>1089</v>
      </c>
      <c r="H19" s="3268">
        <v>10</v>
      </c>
      <c r="I19" s="2573" t="s">
        <v>1089</v>
      </c>
      <c r="J19" s="3268">
        <v>10</v>
      </c>
      <c r="K19" s="30"/>
    </row>
    <row r="20" spans="1:11" x14ac:dyDescent="0.25">
      <c r="A20" s="2592" t="s">
        <v>1091</v>
      </c>
      <c r="B20" s="3264">
        <v>30</v>
      </c>
      <c r="C20" s="2509">
        <v>0.30249950797087188</v>
      </c>
      <c r="D20" s="3265">
        <v>15</v>
      </c>
      <c r="E20" s="2529">
        <v>0.15518598701043101</v>
      </c>
      <c r="F20" s="3265">
        <v>15</v>
      </c>
      <c r="G20" s="2529">
        <v>0.14731352096044087</v>
      </c>
      <c r="H20" s="1427">
        <v>70</v>
      </c>
      <c r="I20" s="2569">
        <v>0.69750050186971058</v>
      </c>
      <c r="J20" s="1427">
        <v>100</v>
      </c>
      <c r="K20" s="30"/>
    </row>
    <row r="21" spans="1:11" ht="30" x14ac:dyDescent="0.25">
      <c r="A21" s="2593" t="s">
        <v>1092</v>
      </c>
      <c r="B21" s="3266">
        <v>80</v>
      </c>
      <c r="C21" s="2514">
        <v>0.46739130434782611</v>
      </c>
      <c r="D21" s="3267">
        <v>70</v>
      </c>
      <c r="E21" s="2524">
        <v>0.42113657844990554</v>
      </c>
      <c r="F21" s="3267">
        <v>10</v>
      </c>
      <c r="G21" s="2524">
        <v>4.6254725897920602E-2</v>
      </c>
      <c r="H21" s="3268">
        <v>90</v>
      </c>
      <c r="I21" s="2573">
        <v>0.53260869565217384</v>
      </c>
      <c r="J21" s="3268">
        <v>170</v>
      </c>
      <c r="K21" s="30"/>
    </row>
    <row r="22" spans="1:11" x14ac:dyDescent="0.25">
      <c r="A22" s="2592" t="s">
        <v>1093</v>
      </c>
      <c r="B22" s="3264">
        <v>40</v>
      </c>
      <c r="C22" s="2509">
        <v>0.28015564202334631</v>
      </c>
      <c r="D22" s="3265">
        <v>35</v>
      </c>
      <c r="E22" s="2529">
        <v>0.23728813559322032</v>
      </c>
      <c r="F22" s="3265">
        <v>5</v>
      </c>
      <c r="G22" s="2529">
        <v>4.2867506430125969E-2</v>
      </c>
      <c r="H22" s="1427">
        <v>110</v>
      </c>
      <c r="I22" s="2569">
        <v>0.7198443579766538</v>
      </c>
      <c r="J22" s="1427">
        <v>150</v>
      </c>
      <c r="K22" s="30"/>
    </row>
    <row r="23" spans="1:11" x14ac:dyDescent="0.25">
      <c r="A23" s="2593" t="s">
        <v>1094</v>
      </c>
      <c r="B23" s="3266">
        <v>10</v>
      </c>
      <c r="C23" s="2514">
        <v>0.11575992514369736</v>
      </c>
      <c r="D23" s="3267">
        <v>5</v>
      </c>
      <c r="E23" s="2524">
        <v>6.8974735997861247E-2</v>
      </c>
      <c r="F23" s="3267">
        <v>5</v>
      </c>
      <c r="G23" s="2524">
        <v>4.6785189145836119E-2</v>
      </c>
      <c r="H23" s="3268">
        <v>65</v>
      </c>
      <c r="I23" s="2573">
        <v>0.88424007485630274</v>
      </c>
      <c r="J23" s="3268">
        <v>75</v>
      </c>
      <c r="K23" s="30"/>
    </row>
    <row r="24" spans="1:11" x14ac:dyDescent="0.25">
      <c r="A24" s="2592" t="s">
        <v>1095</v>
      </c>
      <c r="B24" s="3264">
        <v>95</v>
      </c>
      <c r="C24" s="2509">
        <v>0.16652349981592837</v>
      </c>
      <c r="D24" s="3265">
        <v>70</v>
      </c>
      <c r="E24" s="2529">
        <v>0.12541416124677876</v>
      </c>
      <c r="F24" s="3265">
        <v>25</v>
      </c>
      <c r="G24" s="2529">
        <v>4.1109338569149591E-2</v>
      </c>
      <c r="H24" s="1427">
        <v>475</v>
      </c>
      <c r="I24" s="2569">
        <v>0.83347650018407171</v>
      </c>
      <c r="J24" s="1427">
        <v>570</v>
      </c>
      <c r="K24" s="30"/>
    </row>
    <row r="25" spans="1:11" x14ac:dyDescent="0.25">
      <c r="A25" s="2265" t="s">
        <v>1148</v>
      </c>
      <c r="B25" s="3275">
        <v>7100</v>
      </c>
      <c r="C25" s="2497">
        <v>0.61988678441180989</v>
      </c>
      <c r="D25" s="3276">
        <v>6595</v>
      </c>
      <c r="E25" s="2544">
        <v>0.57600657425908586</v>
      </c>
      <c r="F25" s="3276">
        <v>500</v>
      </c>
      <c r="G25" s="2544">
        <v>4.3880210152724024E-2</v>
      </c>
      <c r="H25" s="2905">
        <v>4355</v>
      </c>
      <c r="I25" s="2282">
        <v>0.38011321558819006</v>
      </c>
      <c r="J25" s="2905">
        <v>11450</v>
      </c>
      <c r="K25" s="30"/>
    </row>
    <row r="26" spans="1:11" x14ac:dyDescent="0.25">
      <c r="A26" s="30"/>
      <c r="H26" s="2203"/>
      <c r="J26" s="2203"/>
      <c r="K26" s="30"/>
    </row>
    <row r="27" spans="1:11" x14ac:dyDescent="0.25">
      <c r="A27" s="98" t="s">
        <v>2349</v>
      </c>
      <c r="H27" s="2203"/>
      <c r="J27" s="2203"/>
      <c r="K27" s="30"/>
    </row>
    <row r="28" spans="1:11" x14ac:dyDescent="0.25">
      <c r="A28" s="1064" t="s">
        <v>1000</v>
      </c>
      <c r="H28" s="2203"/>
      <c r="J28" s="2203"/>
      <c r="K28" s="30"/>
    </row>
    <row r="29" spans="1:11" x14ac:dyDescent="0.25">
      <c r="A29" s="1064" t="s">
        <v>1001</v>
      </c>
      <c r="H29" s="2203"/>
      <c r="J29" s="2203"/>
      <c r="K29" s="30"/>
    </row>
    <row r="30" spans="1:11" s="23" customFormat="1" x14ac:dyDescent="0.25">
      <c r="A30"/>
      <c r="B30" s="199"/>
    </row>
    <row r="31" spans="1:11" x14ac:dyDescent="0.25">
      <c r="A31" s="1065" t="s">
        <v>135</v>
      </c>
      <c r="H31" s="2203"/>
      <c r="J31" s="2203"/>
      <c r="K31" s="30"/>
    </row>
  </sheetData>
  <mergeCells count="4">
    <mergeCell ref="B3:C3"/>
    <mergeCell ref="D3:E3"/>
    <mergeCell ref="F3:G3"/>
    <mergeCell ref="H3:I3"/>
  </mergeCells>
  <hyperlinks>
    <hyperlink ref="A30:B30" location="Index!A1" display="Back to index" xr:uid="{D235039B-DCF9-49BD-BA14-534E8D692168}"/>
    <hyperlink ref="A30" location="Index!A1" display="Back to index" xr:uid="{1B2A6D2B-3D76-494F-82B2-372753BC7FA1}"/>
    <hyperlink ref="A29" location="Index!A1" display="Back to index" xr:uid="{445106DC-D211-4F7C-AB0D-554CE943E255}"/>
    <hyperlink ref="A31" location="Index!A1" display="Back to index" xr:uid="{8859CC22-7C0D-48F0-94F1-BAABDC54A65A}"/>
  </hyperlinks>
  <pageMargins left="0.75" right="0.75" top="1" bottom="1" header="0.5" footer="0.5"/>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6EE58-86CF-4603-BA81-5D1213362408}">
  <dimension ref="A1:K24"/>
  <sheetViews>
    <sheetView showGridLines="0" workbookViewId="0">
      <selection activeCell="H22" sqref="H22"/>
    </sheetView>
  </sheetViews>
  <sheetFormatPr defaultColWidth="12.140625" defaultRowHeight="15" x14ac:dyDescent="0.25"/>
  <cols>
    <col min="1" max="1" width="27" customWidth="1"/>
    <col min="2" max="2" width="9.7109375" customWidth="1"/>
    <col min="9" max="9" width="13.42578125" customWidth="1"/>
    <col min="10" max="10" width="14" customWidth="1"/>
  </cols>
  <sheetData>
    <row r="1" spans="1:11" x14ac:dyDescent="0.25">
      <c r="A1" s="2226" t="s">
        <v>2361</v>
      </c>
      <c r="B1" s="282"/>
      <c r="C1" s="282"/>
      <c r="D1" s="282"/>
      <c r="E1" s="282"/>
      <c r="F1" s="282"/>
      <c r="G1" s="282"/>
      <c r="H1" s="282"/>
      <c r="I1" s="282"/>
      <c r="J1" s="282"/>
      <c r="K1" s="282"/>
    </row>
    <row r="2" spans="1:11" x14ac:dyDescent="0.25">
      <c r="A2" s="282"/>
      <c r="B2" s="282"/>
      <c r="C2" s="282"/>
      <c r="D2" s="282"/>
      <c r="E2" s="282"/>
      <c r="F2" s="282"/>
      <c r="G2" s="282"/>
      <c r="H2" s="282"/>
      <c r="I2" s="282"/>
      <c r="J2" s="282"/>
      <c r="K2" s="282"/>
    </row>
    <row r="3" spans="1:11" s="672" customFormat="1" ht="30" customHeight="1" x14ac:dyDescent="0.25">
      <c r="A3" s="3456"/>
      <c r="B3" s="3456"/>
      <c r="C3" s="3457" t="s">
        <v>1425</v>
      </c>
      <c r="D3" s="3457"/>
      <c r="E3" s="3814" t="s">
        <v>1426</v>
      </c>
      <c r="F3" s="3814"/>
      <c r="G3" s="3814" t="s">
        <v>1427</v>
      </c>
      <c r="H3" s="3814"/>
      <c r="I3" s="3457" t="s">
        <v>1428</v>
      </c>
      <c r="J3" s="3457"/>
      <c r="K3" s="3457" t="s">
        <v>165</v>
      </c>
    </row>
    <row r="4" spans="1:11" x14ac:dyDescent="0.25">
      <c r="A4" s="2600"/>
      <c r="B4" s="2600"/>
      <c r="C4" s="3277" t="s">
        <v>151</v>
      </c>
      <c r="D4" s="3278" t="s">
        <v>150</v>
      </c>
      <c r="E4" s="3279" t="s">
        <v>151</v>
      </c>
      <c r="F4" s="3280" t="s">
        <v>150</v>
      </c>
      <c r="G4" s="3279" t="s">
        <v>151</v>
      </c>
      <c r="H4" s="3280" t="s">
        <v>150</v>
      </c>
      <c r="I4" s="3281" t="s">
        <v>151</v>
      </c>
      <c r="J4" s="3282" t="s">
        <v>150</v>
      </c>
      <c r="K4" s="3281" t="s">
        <v>151</v>
      </c>
    </row>
    <row r="5" spans="1:11" x14ac:dyDescent="0.25">
      <c r="A5" s="2599" t="s">
        <v>1003</v>
      </c>
      <c r="B5" s="2599" t="s">
        <v>440</v>
      </c>
      <c r="C5" s="2607">
        <v>4795</v>
      </c>
      <c r="D5" s="2591">
        <v>0.64758973112726737</v>
      </c>
      <c r="E5" s="2608">
        <v>4445</v>
      </c>
      <c r="F5" s="2609">
        <v>0.60042663210406588</v>
      </c>
      <c r="G5" s="2608">
        <v>350</v>
      </c>
      <c r="H5" s="2609">
        <v>4.7163099023201489E-2</v>
      </c>
      <c r="I5" s="2610">
        <v>2610</v>
      </c>
      <c r="J5" s="2611">
        <v>0.35241026887273263</v>
      </c>
      <c r="K5" s="2610">
        <v>7405</v>
      </c>
    </row>
    <row r="6" spans="1:11" x14ac:dyDescent="0.25">
      <c r="A6" s="2612"/>
      <c r="B6" s="2612" t="s">
        <v>441</v>
      </c>
      <c r="C6" s="2613">
        <v>730</v>
      </c>
      <c r="D6" s="2595">
        <v>0.58552520688022214</v>
      </c>
      <c r="E6" s="2614">
        <v>650</v>
      </c>
      <c r="F6" s="2615">
        <v>0.52201237669457168</v>
      </c>
      <c r="G6" s="2614">
        <v>80</v>
      </c>
      <c r="H6" s="2615">
        <v>6.3512830185650404E-2</v>
      </c>
      <c r="I6" s="2596">
        <v>515</v>
      </c>
      <c r="J6" s="2597">
        <v>0.41447479311977781</v>
      </c>
      <c r="K6" s="2596">
        <v>1245</v>
      </c>
    </row>
    <row r="7" spans="1:11" x14ac:dyDescent="0.25">
      <c r="A7" s="2599" t="s">
        <v>1004</v>
      </c>
      <c r="B7" s="2599" t="s">
        <v>440</v>
      </c>
      <c r="C7" s="2607">
        <v>270</v>
      </c>
      <c r="D7" s="2591">
        <v>0.44639240296178234</v>
      </c>
      <c r="E7" s="2608">
        <v>245</v>
      </c>
      <c r="F7" s="2609">
        <v>0.40812497924760105</v>
      </c>
      <c r="G7" s="2608">
        <v>25</v>
      </c>
      <c r="H7" s="2609">
        <v>3.8267423714181362E-2</v>
      </c>
      <c r="I7" s="2610">
        <v>335</v>
      </c>
      <c r="J7" s="2611">
        <v>0.5536075970382176</v>
      </c>
      <c r="K7" s="2610">
        <v>600</v>
      </c>
    </row>
    <row r="8" spans="1:11" x14ac:dyDescent="0.25">
      <c r="A8" s="2612"/>
      <c r="B8" s="2612" t="s">
        <v>441</v>
      </c>
      <c r="C8" s="2613">
        <v>25</v>
      </c>
      <c r="D8" s="2595">
        <v>0.3711250181924029</v>
      </c>
      <c r="E8" s="2614">
        <v>20</v>
      </c>
      <c r="F8" s="2615">
        <v>0.30563236792315535</v>
      </c>
      <c r="G8" s="2614">
        <v>5</v>
      </c>
      <c r="H8" s="2615">
        <v>6.5492650269247568E-2</v>
      </c>
      <c r="I8" s="2596">
        <v>45</v>
      </c>
      <c r="J8" s="2597">
        <v>0.62887498180759727</v>
      </c>
      <c r="K8" s="2596">
        <v>70</v>
      </c>
    </row>
    <row r="9" spans="1:11" x14ac:dyDescent="0.25">
      <c r="A9" s="2616" t="s">
        <v>1113</v>
      </c>
      <c r="B9" s="2617" t="s">
        <v>440</v>
      </c>
      <c r="C9" s="2618">
        <v>150</v>
      </c>
      <c r="D9" s="2619">
        <v>0.57976653696498059</v>
      </c>
      <c r="E9" s="2608">
        <v>125</v>
      </c>
      <c r="F9" s="2609">
        <v>0.49416342412451364</v>
      </c>
      <c r="G9" s="2608">
        <v>20</v>
      </c>
      <c r="H9" s="2609">
        <v>8.5603112840466927E-2</v>
      </c>
      <c r="I9" s="2608">
        <v>110</v>
      </c>
      <c r="J9" s="2609">
        <v>0.42023346303501946</v>
      </c>
      <c r="K9" s="2608">
        <v>255</v>
      </c>
    </row>
    <row r="10" spans="1:11" x14ac:dyDescent="0.25">
      <c r="A10" s="2620"/>
      <c r="B10" s="2621" t="s">
        <v>441</v>
      </c>
      <c r="C10" s="2622">
        <v>15</v>
      </c>
      <c r="D10" s="2623">
        <v>0.45714285714285713</v>
      </c>
      <c r="E10" s="2614">
        <v>15</v>
      </c>
      <c r="F10" s="2615">
        <v>0.4</v>
      </c>
      <c r="G10" s="2614">
        <v>0</v>
      </c>
      <c r="H10" s="2615">
        <v>5.7142857142857141E-2</v>
      </c>
      <c r="I10" s="2614">
        <v>20</v>
      </c>
      <c r="J10" s="2615">
        <v>0.54285714285714282</v>
      </c>
      <c r="K10" s="2614">
        <v>35</v>
      </c>
    </row>
    <row r="11" spans="1:11" x14ac:dyDescent="0.25">
      <c r="A11" s="2599" t="s">
        <v>1005</v>
      </c>
      <c r="B11" s="2599" t="s">
        <v>440</v>
      </c>
      <c r="C11" s="2607">
        <v>525</v>
      </c>
      <c r="D11" s="2591">
        <v>0.60996378697951015</v>
      </c>
      <c r="E11" s="2608">
        <v>475</v>
      </c>
      <c r="F11" s="2609">
        <v>0.5472909652563257</v>
      </c>
      <c r="G11" s="2608">
        <v>55</v>
      </c>
      <c r="H11" s="2609">
        <v>6.2672821723184433E-2</v>
      </c>
      <c r="I11" s="2610">
        <v>335</v>
      </c>
      <c r="J11" s="2611">
        <v>0.39003621302048985</v>
      </c>
      <c r="K11" s="2610">
        <v>865</v>
      </c>
    </row>
    <row r="12" spans="1:11" x14ac:dyDescent="0.25">
      <c r="A12" s="2612"/>
      <c r="B12" s="2612" t="s">
        <v>441</v>
      </c>
      <c r="C12" s="2613">
        <v>105</v>
      </c>
      <c r="D12" s="2595">
        <v>0.49906872343473901</v>
      </c>
      <c r="E12" s="2614">
        <v>95</v>
      </c>
      <c r="F12" s="2615">
        <v>0.45928649887769241</v>
      </c>
      <c r="G12" s="2614">
        <v>10</v>
      </c>
      <c r="H12" s="2615">
        <v>3.9782224557046664E-2</v>
      </c>
      <c r="I12" s="2596">
        <v>105</v>
      </c>
      <c r="J12" s="2597">
        <v>0.50093127656526104</v>
      </c>
      <c r="K12" s="2596">
        <v>210</v>
      </c>
    </row>
    <row r="13" spans="1:11" x14ac:dyDescent="0.25">
      <c r="A13" s="2599" t="s">
        <v>1006</v>
      </c>
      <c r="B13" s="2599" t="s">
        <v>440</v>
      </c>
      <c r="C13" s="2607">
        <v>250</v>
      </c>
      <c r="D13" s="2591">
        <v>0.51186891961085512</v>
      </c>
      <c r="E13" s="2608">
        <v>240</v>
      </c>
      <c r="F13" s="2609">
        <v>0.49273937532002049</v>
      </c>
      <c r="G13" s="2608">
        <v>10</v>
      </c>
      <c r="H13" s="2609">
        <v>1.9129544290834612E-2</v>
      </c>
      <c r="I13" s="2610">
        <v>240</v>
      </c>
      <c r="J13" s="2611">
        <v>0.48813108038914493</v>
      </c>
      <c r="K13" s="2610">
        <v>490</v>
      </c>
    </row>
    <row r="14" spans="1:11" x14ac:dyDescent="0.25">
      <c r="A14" s="2612"/>
      <c r="B14" s="2612" t="s">
        <v>441</v>
      </c>
      <c r="C14" s="2613">
        <v>55</v>
      </c>
      <c r="D14" s="2595">
        <v>0.34559717830211628</v>
      </c>
      <c r="E14" s="2614">
        <v>55</v>
      </c>
      <c r="F14" s="2615">
        <v>0.33951593286305037</v>
      </c>
      <c r="G14" s="2614">
        <v>0</v>
      </c>
      <c r="H14" s="2615">
        <v>6.0812454390659207E-3</v>
      </c>
      <c r="I14" s="2596">
        <v>110</v>
      </c>
      <c r="J14" s="2597">
        <v>0.65440282169788377</v>
      </c>
      <c r="K14" s="2596">
        <v>165</v>
      </c>
    </row>
    <row r="15" spans="1:11" x14ac:dyDescent="0.25">
      <c r="A15" s="2617" t="s">
        <v>1194</v>
      </c>
      <c r="B15" s="2617" t="s">
        <v>440</v>
      </c>
      <c r="C15" s="2618">
        <v>220</v>
      </c>
      <c r="D15" s="2619">
        <v>0.47455050812125421</v>
      </c>
      <c r="E15" s="2608">
        <v>205</v>
      </c>
      <c r="F15" s="2609">
        <v>0.44523582037696519</v>
      </c>
      <c r="G15" s="2608">
        <v>15</v>
      </c>
      <c r="H15" s="2609">
        <v>2.9314687744289067E-2</v>
      </c>
      <c r="I15" s="2608">
        <v>240</v>
      </c>
      <c r="J15" s="2609">
        <v>0.52544949187874579</v>
      </c>
      <c r="K15" s="2608">
        <v>460</v>
      </c>
    </row>
    <row r="16" spans="1:11" x14ac:dyDescent="0.25">
      <c r="A16" s="2621"/>
      <c r="B16" s="2621" t="s">
        <v>441</v>
      </c>
      <c r="C16" s="2622">
        <v>40</v>
      </c>
      <c r="D16" s="2623">
        <v>0.30704784302197402</v>
      </c>
      <c r="E16" s="2614">
        <v>40</v>
      </c>
      <c r="F16" s="2615">
        <v>0.2996986845006247</v>
      </c>
      <c r="G16" s="2614">
        <v>0</v>
      </c>
      <c r="H16" s="2615">
        <v>7.3491585213493055E-3</v>
      </c>
      <c r="I16" s="2614">
        <v>95</v>
      </c>
      <c r="J16" s="2615">
        <v>0.69295215697802615</v>
      </c>
      <c r="K16" s="2614">
        <v>135</v>
      </c>
    </row>
    <row r="17" spans="1:11" x14ac:dyDescent="0.25">
      <c r="A17" s="2624" t="s">
        <v>1023</v>
      </c>
      <c r="B17" s="2624" t="s">
        <v>440</v>
      </c>
      <c r="C17" s="2625">
        <v>6135</v>
      </c>
      <c r="D17" s="2626">
        <v>0.63335776671966293</v>
      </c>
      <c r="E17" s="2627">
        <v>5705</v>
      </c>
      <c r="F17" s="2628">
        <v>0.58896058309760269</v>
      </c>
      <c r="G17" s="2627">
        <v>430</v>
      </c>
      <c r="H17" s="2628">
        <v>4.439718362206025E-2</v>
      </c>
      <c r="I17" s="2629">
        <v>3550</v>
      </c>
      <c r="J17" s="2630">
        <v>0.36664223328033696</v>
      </c>
      <c r="K17" s="2629">
        <v>9685</v>
      </c>
    </row>
    <row r="18" spans="1:11" x14ac:dyDescent="0.25">
      <c r="A18" s="2600"/>
      <c r="B18" s="2600" t="s">
        <v>441</v>
      </c>
      <c r="C18" s="2601">
        <v>960</v>
      </c>
      <c r="D18" s="2602">
        <v>0.54529460505556115</v>
      </c>
      <c r="E18" s="2603">
        <v>890</v>
      </c>
      <c r="F18" s="2604">
        <v>0.5041940500107831</v>
      </c>
      <c r="G18" s="2603">
        <v>70</v>
      </c>
      <c r="H18" s="2604">
        <v>4.110055504477815E-2</v>
      </c>
      <c r="I18" s="2605">
        <v>800</v>
      </c>
      <c r="J18" s="2606">
        <v>0.45470539494443879</v>
      </c>
      <c r="K18" s="2605">
        <v>1760</v>
      </c>
    </row>
    <row r="19" spans="1:11" x14ac:dyDescent="0.25">
      <c r="A19" s="282"/>
      <c r="B19" s="282"/>
      <c r="C19" s="282"/>
      <c r="D19" s="282"/>
      <c r="E19" s="282"/>
      <c r="F19" s="282"/>
      <c r="G19" s="282"/>
      <c r="H19" s="282"/>
      <c r="I19" s="282"/>
      <c r="J19" s="282"/>
      <c r="K19" s="282"/>
    </row>
    <row r="20" spans="1:11" x14ac:dyDescent="0.25">
      <c r="A20" s="98" t="s">
        <v>2349</v>
      </c>
      <c r="B20" s="282"/>
      <c r="C20" s="282"/>
      <c r="D20" s="282"/>
      <c r="E20" s="282"/>
      <c r="F20" s="282"/>
      <c r="G20" s="282"/>
      <c r="H20" s="282"/>
      <c r="I20" s="282"/>
      <c r="J20" s="282"/>
      <c r="K20" s="282"/>
    </row>
    <row r="21" spans="1:11" x14ac:dyDescent="0.25">
      <c r="A21" s="1064" t="s">
        <v>1000</v>
      </c>
      <c r="B21" s="282"/>
      <c r="C21" s="282"/>
      <c r="D21" s="282"/>
      <c r="E21" s="282"/>
      <c r="F21" s="282"/>
      <c r="G21" s="282"/>
      <c r="H21" s="282"/>
      <c r="I21" s="282"/>
      <c r="J21" s="282"/>
      <c r="K21" s="282"/>
    </row>
    <row r="22" spans="1:11" s="23" customFormat="1" x14ac:dyDescent="0.25">
      <c r="A22" s="1064" t="s">
        <v>1001</v>
      </c>
      <c r="B22" s="199"/>
    </row>
    <row r="24" spans="1:11" x14ac:dyDescent="0.25">
      <c r="A24" s="1065" t="s">
        <v>135</v>
      </c>
    </row>
  </sheetData>
  <mergeCells count="2">
    <mergeCell ref="E3:F3"/>
    <mergeCell ref="G3:H3"/>
  </mergeCells>
  <hyperlinks>
    <hyperlink ref="A22:B22" location="Index!A1" display="Back to index" xr:uid="{F8ECFE15-758B-4570-944D-BB447C38726E}"/>
    <hyperlink ref="A23" location="Index!A1" display="Back to index" xr:uid="{FAD0774E-79CA-465A-96C3-F9FAF3AD686E}"/>
    <hyperlink ref="A22" location="Index!A1" display="Back to index" xr:uid="{E69620F9-B172-43D0-8FF5-6C1B93519FE1}"/>
    <hyperlink ref="A24" location="Index!A1" display="Back to index" xr:uid="{E2F82078-9627-4EAD-A99A-EF4F1DA44748}"/>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6A6C5-CECB-4403-BCE1-ACEFFAF161A7}">
  <dimension ref="A1:K45"/>
  <sheetViews>
    <sheetView showGridLines="0" zoomScaleNormal="100" workbookViewId="0">
      <selection activeCell="E4" sqref="E4"/>
    </sheetView>
  </sheetViews>
  <sheetFormatPr defaultColWidth="12.5703125" defaultRowHeight="15.75" x14ac:dyDescent="0.25"/>
  <cols>
    <col min="1" max="1" width="25.140625" style="2499" customWidth="1"/>
    <col min="2" max="16384" width="12.5703125" style="2499"/>
  </cols>
  <sheetData>
    <row r="1" spans="1:11" x14ac:dyDescent="0.25">
      <c r="A1" s="205" t="s">
        <v>2362</v>
      </c>
    </row>
    <row r="3" spans="1:11" s="3449" customFormat="1" ht="30" customHeight="1" x14ac:dyDescent="0.25">
      <c r="A3" s="3447"/>
      <c r="B3" s="3447"/>
      <c r="C3" s="3798" t="s">
        <v>1425</v>
      </c>
      <c r="D3" s="3798"/>
      <c r="E3" s="3815" t="s">
        <v>1426</v>
      </c>
      <c r="F3" s="3815"/>
      <c r="G3" s="3815" t="s">
        <v>1427</v>
      </c>
      <c r="H3" s="3815"/>
      <c r="I3" s="3798" t="s">
        <v>1428</v>
      </c>
      <c r="J3" s="3798"/>
      <c r="K3" s="3033" t="s">
        <v>165</v>
      </c>
    </row>
    <row r="4" spans="1:11" x14ac:dyDescent="0.25">
      <c r="A4" s="1122"/>
      <c r="B4" s="1122"/>
      <c r="C4" s="2644" t="s">
        <v>151</v>
      </c>
      <c r="D4" s="2230" t="s">
        <v>150</v>
      </c>
      <c r="E4" s="2645" t="s">
        <v>151</v>
      </c>
      <c r="F4" s="2548" t="s">
        <v>150</v>
      </c>
      <c r="G4" s="2646" t="s">
        <v>151</v>
      </c>
      <c r="H4" s="2548" t="s">
        <v>150</v>
      </c>
      <c r="I4" s="2647" t="s">
        <v>151</v>
      </c>
      <c r="J4" s="2253" t="s">
        <v>150</v>
      </c>
      <c r="K4" s="2647" t="s">
        <v>151</v>
      </c>
    </row>
    <row r="5" spans="1:11" x14ac:dyDescent="0.25">
      <c r="A5" s="2254" t="s">
        <v>1003</v>
      </c>
      <c r="B5" s="2254" t="s">
        <v>400</v>
      </c>
      <c r="C5" s="2631">
        <v>4640</v>
      </c>
      <c r="D5" s="2504">
        <v>0.67377775970064269</v>
      </c>
      <c r="E5" s="2632">
        <v>4365</v>
      </c>
      <c r="F5" s="2524">
        <v>0.63375788776423292</v>
      </c>
      <c r="G5" s="2633">
        <v>275</v>
      </c>
      <c r="H5" s="2524">
        <v>4.0019871936409802E-2</v>
      </c>
      <c r="I5" s="2634">
        <v>2245</v>
      </c>
      <c r="J5" s="2274">
        <v>0.32622224029935731</v>
      </c>
      <c r="K5" s="2634">
        <v>6885</v>
      </c>
    </row>
    <row r="6" spans="1:11" x14ac:dyDescent="0.25">
      <c r="A6" s="673"/>
      <c r="B6" s="673" t="s">
        <v>401</v>
      </c>
      <c r="C6" s="2635">
        <v>1180</v>
      </c>
      <c r="D6" s="2636">
        <v>0.56177095136977828</v>
      </c>
      <c r="E6" s="2637">
        <v>1080</v>
      </c>
      <c r="F6" s="2529">
        <v>0.51489758800956031</v>
      </c>
      <c r="G6" s="2638">
        <v>100</v>
      </c>
      <c r="H6" s="2529">
        <v>4.6873363360217871E-2</v>
      </c>
      <c r="I6" s="2639">
        <v>920</v>
      </c>
      <c r="J6" s="2276">
        <v>0.43822904863022177</v>
      </c>
      <c r="K6" s="2639">
        <v>2100</v>
      </c>
    </row>
    <row r="7" spans="1:11" x14ac:dyDescent="0.25">
      <c r="A7" s="2254"/>
      <c r="B7" s="2522" t="s">
        <v>1040</v>
      </c>
      <c r="C7" s="2632">
        <v>665</v>
      </c>
      <c r="D7" s="2524">
        <v>0.56484071681670989</v>
      </c>
      <c r="E7" s="2632">
        <v>600</v>
      </c>
      <c r="F7" s="2524">
        <v>0.51048607225810827</v>
      </c>
      <c r="G7" s="2633">
        <v>65</v>
      </c>
      <c r="H7" s="2524">
        <v>5.4354644558601631E-2</v>
      </c>
      <c r="I7" s="2632">
        <v>515</v>
      </c>
      <c r="J7" s="2524">
        <v>0.43515928318329011</v>
      </c>
      <c r="K7" s="2632">
        <v>1180</v>
      </c>
    </row>
    <row r="8" spans="1:11" x14ac:dyDescent="0.25">
      <c r="A8" s="673"/>
      <c r="B8" s="2527" t="s">
        <v>1039</v>
      </c>
      <c r="C8" s="2637">
        <v>250</v>
      </c>
      <c r="D8" s="2529">
        <v>0.52214773510431678</v>
      </c>
      <c r="E8" s="2637">
        <v>230</v>
      </c>
      <c r="F8" s="2529">
        <v>0.48491113756448012</v>
      </c>
      <c r="G8" s="2638">
        <v>20</v>
      </c>
      <c r="H8" s="2529">
        <v>3.7236597539836686E-2</v>
      </c>
      <c r="I8" s="2637">
        <v>230</v>
      </c>
      <c r="J8" s="2529">
        <v>0.47785226489568322</v>
      </c>
      <c r="K8" s="2637">
        <v>480</v>
      </c>
    </row>
    <row r="9" spans="1:11" x14ac:dyDescent="0.25">
      <c r="A9" s="2254"/>
      <c r="B9" s="2522" t="s">
        <v>1041</v>
      </c>
      <c r="C9" s="2632">
        <v>185</v>
      </c>
      <c r="D9" s="2524">
        <v>0.62735168852074175</v>
      </c>
      <c r="E9" s="2632">
        <v>175</v>
      </c>
      <c r="F9" s="2524">
        <v>0.58543210704584325</v>
      </c>
      <c r="G9" s="2633">
        <v>15</v>
      </c>
      <c r="H9" s="2524">
        <v>4.1919581474898555E-2</v>
      </c>
      <c r="I9" s="2632">
        <v>110</v>
      </c>
      <c r="J9" s="2524">
        <v>0.3726483114792582</v>
      </c>
      <c r="K9" s="2632">
        <v>300</v>
      </c>
    </row>
    <row r="10" spans="1:11" x14ac:dyDescent="0.25">
      <c r="A10" s="673"/>
      <c r="B10" s="2527" t="s">
        <v>1042</v>
      </c>
      <c r="C10" s="2637">
        <v>75</v>
      </c>
      <c r="D10" s="2529">
        <v>0.53250730892384801</v>
      </c>
      <c r="E10" s="2637">
        <v>75</v>
      </c>
      <c r="F10" s="2529">
        <v>0.50466378950299318</v>
      </c>
      <c r="G10" s="2638">
        <v>5</v>
      </c>
      <c r="H10" s="2529">
        <v>2.7843519420854796E-2</v>
      </c>
      <c r="I10" s="2637">
        <v>65</v>
      </c>
      <c r="J10" s="2529">
        <v>0.46749269107615199</v>
      </c>
      <c r="K10" s="2637">
        <v>145</v>
      </c>
    </row>
    <row r="11" spans="1:11" x14ac:dyDescent="0.25">
      <c r="A11" s="2254" t="s">
        <v>1004</v>
      </c>
      <c r="B11" s="2254" t="s">
        <v>400</v>
      </c>
      <c r="C11" s="2631">
        <v>245</v>
      </c>
      <c r="D11" s="2504">
        <v>0.46605121526115184</v>
      </c>
      <c r="E11" s="2632">
        <v>210</v>
      </c>
      <c r="F11" s="2524">
        <v>0.39934113500986379</v>
      </c>
      <c r="G11" s="2633">
        <v>35</v>
      </c>
      <c r="H11" s="2524">
        <v>6.6710080251288037E-2</v>
      </c>
      <c r="I11" s="2634">
        <v>280</v>
      </c>
      <c r="J11" s="2274">
        <v>0.5339487847388481</v>
      </c>
      <c r="K11" s="2634">
        <v>520</v>
      </c>
    </row>
    <row r="12" spans="1:11" x14ac:dyDescent="0.25">
      <c r="A12" s="673"/>
      <c r="B12" s="673" t="s">
        <v>401</v>
      </c>
      <c r="C12" s="2635">
        <v>25</v>
      </c>
      <c r="D12" s="2636">
        <v>0.31679580104973754</v>
      </c>
      <c r="E12" s="2637">
        <v>20</v>
      </c>
      <c r="F12" s="2529">
        <v>0.25431142214446389</v>
      </c>
      <c r="G12" s="2638">
        <v>5</v>
      </c>
      <c r="H12" s="2529">
        <v>6.2484378905273676E-2</v>
      </c>
      <c r="I12" s="2639">
        <v>55</v>
      </c>
      <c r="J12" s="2276">
        <v>0.68320419895026241</v>
      </c>
      <c r="K12" s="2639">
        <v>80</v>
      </c>
    </row>
    <row r="13" spans="1:11" x14ac:dyDescent="0.25">
      <c r="A13" s="2254"/>
      <c r="B13" s="2522" t="s">
        <v>1040</v>
      </c>
      <c r="C13" s="2632">
        <v>10</v>
      </c>
      <c r="D13" s="2524">
        <v>0.29593758407317727</v>
      </c>
      <c r="E13" s="2632">
        <v>10</v>
      </c>
      <c r="F13" s="2524">
        <v>0.26903416733925206</v>
      </c>
      <c r="G13" s="2633">
        <v>0</v>
      </c>
      <c r="H13" s="2524">
        <v>2.6903416733925208E-2</v>
      </c>
      <c r="I13" s="2632">
        <v>25</v>
      </c>
      <c r="J13" s="2524">
        <v>0.70406241592682273</v>
      </c>
      <c r="K13" s="2632">
        <v>35</v>
      </c>
    </row>
    <row r="14" spans="1:11" x14ac:dyDescent="0.25">
      <c r="A14" s="673"/>
      <c r="B14" s="2527" t="s">
        <v>1039</v>
      </c>
      <c r="C14" s="2637">
        <v>10</v>
      </c>
      <c r="D14" s="2529">
        <v>0.31098696461824948</v>
      </c>
      <c r="E14" s="2637">
        <v>5</v>
      </c>
      <c r="F14" s="2529">
        <v>0.19925512104283052</v>
      </c>
      <c r="G14" s="2638">
        <v>5</v>
      </c>
      <c r="H14" s="2529">
        <v>0.11173184357541899</v>
      </c>
      <c r="I14" s="2637">
        <v>20</v>
      </c>
      <c r="J14" s="2529">
        <v>0.6890130353817504</v>
      </c>
      <c r="K14" s="2637">
        <v>25</v>
      </c>
    </row>
    <row r="15" spans="1:11" x14ac:dyDescent="0.25">
      <c r="A15" s="2254"/>
      <c r="B15" s="2522" t="s">
        <v>1041</v>
      </c>
      <c r="C15" s="2632">
        <v>5</v>
      </c>
      <c r="D15" s="2524" t="s">
        <v>1089</v>
      </c>
      <c r="E15" s="2632">
        <v>5</v>
      </c>
      <c r="F15" s="2524" t="s">
        <v>1089</v>
      </c>
      <c r="G15" s="2633">
        <v>0</v>
      </c>
      <c r="H15" s="2524" t="s">
        <v>1089</v>
      </c>
      <c r="I15" s="2632">
        <v>10</v>
      </c>
      <c r="J15" s="2524" t="s">
        <v>1089</v>
      </c>
      <c r="K15" s="2632">
        <v>15</v>
      </c>
    </row>
    <row r="16" spans="1:11" x14ac:dyDescent="0.25">
      <c r="A16" s="673"/>
      <c r="B16" s="2527" t="s">
        <v>1042</v>
      </c>
      <c r="C16" s="3283">
        <v>0</v>
      </c>
      <c r="D16" s="2529" t="s">
        <v>1089</v>
      </c>
      <c r="E16" s="3283">
        <v>0</v>
      </c>
      <c r="F16" s="2529" t="s">
        <v>1089</v>
      </c>
      <c r="G16" s="2638">
        <v>0</v>
      </c>
      <c r="H16" s="2529" t="s">
        <v>1089</v>
      </c>
      <c r="I16" s="3283">
        <v>0</v>
      </c>
      <c r="J16" s="2529" t="s">
        <v>1089</v>
      </c>
      <c r="K16" s="3283">
        <v>0</v>
      </c>
    </row>
    <row r="17" spans="1:11" x14ac:dyDescent="0.25">
      <c r="A17" s="2522" t="s">
        <v>1113</v>
      </c>
      <c r="B17" s="2522" t="s">
        <v>400</v>
      </c>
      <c r="C17" s="2632">
        <v>155</v>
      </c>
      <c r="D17" s="2524">
        <v>0.56617647058823528</v>
      </c>
      <c r="E17" s="2632">
        <v>130</v>
      </c>
      <c r="F17" s="2524">
        <v>0.47794117647058826</v>
      </c>
      <c r="G17" s="2633">
        <v>25</v>
      </c>
      <c r="H17" s="2524">
        <v>8.8235294117647065E-2</v>
      </c>
      <c r="I17" s="2632">
        <v>120</v>
      </c>
      <c r="J17" s="2524">
        <v>0.43382352941176472</v>
      </c>
      <c r="K17" s="2632">
        <v>270</v>
      </c>
    </row>
    <row r="18" spans="1:11" x14ac:dyDescent="0.25">
      <c r="A18" s="2527"/>
      <c r="B18" s="2527" t="s">
        <v>401</v>
      </c>
      <c r="C18" s="2637">
        <v>5</v>
      </c>
      <c r="D18" s="2529" t="s">
        <v>1089</v>
      </c>
      <c r="E18" s="2637">
        <v>5</v>
      </c>
      <c r="F18" s="2529" t="s">
        <v>1089</v>
      </c>
      <c r="G18" s="2638">
        <v>0</v>
      </c>
      <c r="H18" s="2529" t="s">
        <v>1089</v>
      </c>
      <c r="I18" s="2637">
        <v>5</v>
      </c>
      <c r="J18" s="2529" t="s">
        <v>1089</v>
      </c>
      <c r="K18" s="2637">
        <v>10</v>
      </c>
    </row>
    <row r="19" spans="1:11" x14ac:dyDescent="0.25">
      <c r="A19" s="2254" t="s">
        <v>1005</v>
      </c>
      <c r="B19" s="2254" t="s">
        <v>400</v>
      </c>
      <c r="C19" s="2631">
        <v>435</v>
      </c>
      <c r="D19" s="2504">
        <v>0.5913313949557103</v>
      </c>
      <c r="E19" s="2632">
        <v>390</v>
      </c>
      <c r="F19" s="2524">
        <v>0.5270944621002096</v>
      </c>
      <c r="G19" s="2633">
        <v>50</v>
      </c>
      <c r="H19" s="2524">
        <v>6.4236932855500709E-2</v>
      </c>
      <c r="I19" s="2634">
        <v>300</v>
      </c>
      <c r="J19" s="2274">
        <v>0.40866860504428965</v>
      </c>
      <c r="K19" s="2634">
        <v>740</v>
      </c>
    </row>
    <row r="20" spans="1:11" x14ac:dyDescent="0.25">
      <c r="A20" s="673"/>
      <c r="B20" s="673" t="s">
        <v>401</v>
      </c>
      <c r="C20" s="2635">
        <v>245</v>
      </c>
      <c r="D20" s="2636">
        <v>0.60568405818798821</v>
      </c>
      <c r="E20" s="2637">
        <v>220</v>
      </c>
      <c r="F20" s="2529">
        <v>0.55283579110212844</v>
      </c>
      <c r="G20" s="2638">
        <v>20</v>
      </c>
      <c r="H20" s="2529">
        <v>5.2848267085859719E-2</v>
      </c>
      <c r="I20" s="2639">
        <v>160</v>
      </c>
      <c r="J20" s="2276">
        <v>0.39431594181201191</v>
      </c>
      <c r="K20" s="2639">
        <v>400</v>
      </c>
    </row>
    <row r="21" spans="1:11" x14ac:dyDescent="0.25">
      <c r="A21" s="2254"/>
      <c r="B21" s="2522" t="s">
        <v>1040</v>
      </c>
      <c r="C21" s="2632">
        <v>125</v>
      </c>
      <c r="D21" s="2524">
        <v>0.56224011324427148</v>
      </c>
      <c r="E21" s="2632">
        <v>120</v>
      </c>
      <c r="F21" s="2524">
        <v>0.52534725294169693</v>
      </c>
      <c r="G21" s="2633">
        <v>10</v>
      </c>
      <c r="H21" s="2524">
        <v>3.6892860302574534E-2</v>
      </c>
      <c r="I21" s="2632">
        <v>100</v>
      </c>
      <c r="J21" s="2524">
        <v>0.43775988675572852</v>
      </c>
      <c r="K21" s="2632">
        <v>225</v>
      </c>
    </row>
    <row r="22" spans="1:11" x14ac:dyDescent="0.25">
      <c r="A22" s="673"/>
      <c r="B22" s="2527" t="s">
        <v>1039</v>
      </c>
      <c r="C22" s="2637">
        <v>70</v>
      </c>
      <c r="D22" s="2529">
        <v>0.67228446176327328</v>
      </c>
      <c r="E22" s="2637">
        <v>60</v>
      </c>
      <c r="F22" s="2529">
        <v>0.56668290306867997</v>
      </c>
      <c r="G22" s="2638">
        <v>10</v>
      </c>
      <c r="H22" s="2529">
        <v>0.10560155869459327</v>
      </c>
      <c r="I22" s="2637">
        <v>35</v>
      </c>
      <c r="J22" s="2529">
        <v>0.32771553823672672</v>
      </c>
      <c r="K22" s="2637">
        <v>105</v>
      </c>
    </row>
    <row r="23" spans="1:11" x14ac:dyDescent="0.25">
      <c r="A23" s="2254"/>
      <c r="B23" s="2522" t="s">
        <v>1041</v>
      </c>
      <c r="C23" s="2632">
        <v>25</v>
      </c>
      <c r="D23" s="2524">
        <v>0.70206489675516226</v>
      </c>
      <c r="E23" s="2632">
        <v>25</v>
      </c>
      <c r="F23" s="2524">
        <v>0.67256637168141598</v>
      </c>
      <c r="G23" s="2633">
        <v>0</v>
      </c>
      <c r="H23" s="2524">
        <v>2.9498525073746312E-2</v>
      </c>
      <c r="I23" s="2632">
        <v>10</v>
      </c>
      <c r="J23" s="2524">
        <v>0.29793510324483774</v>
      </c>
      <c r="K23" s="2632">
        <v>35</v>
      </c>
    </row>
    <row r="24" spans="1:11" x14ac:dyDescent="0.25">
      <c r="A24" s="673"/>
      <c r="B24" s="2527" t="s">
        <v>1042</v>
      </c>
      <c r="C24" s="2637">
        <v>25</v>
      </c>
      <c r="D24" s="2529">
        <v>0.59827044025157239</v>
      </c>
      <c r="E24" s="2637">
        <v>20</v>
      </c>
      <c r="F24" s="2529">
        <v>0.5720649895178197</v>
      </c>
      <c r="G24" s="2638">
        <v>0</v>
      </c>
      <c r="H24" s="2529">
        <v>2.6205450733752623E-2</v>
      </c>
      <c r="I24" s="2637">
        <v>15</v>
      </c>
      <c r="J24" s="2529">
        <v>0.40172955974842772</v>
      </c>
      <c r="K24" s="2637">
        <v>40</v>
      </c>
    </row>
    <row r="25" spans="1:11" x14ac:dyDescent="0.25">
      <c r="A25" s="2254" t="s">
        <v>1022</v>
      </c>
      <c r="B25" s="2254" t="s">
        <v>400</v>
      </c>
      <c r="C25" s="2631">
        <v>210</v>
      </c>
      <c r="D25" s="2504">
        <v>0.44458903534547894</v>
      </c>
      <c r="E25" s="2632">
        <v>200</v>
      </c>
      <c r="F25" s="2524">
        <v>0.41835278314163377</v>
      </c>
      <c r="G25" s="2633">
        <v>15</v>
      </c>
      <c r="H25" s="2524">
        <v>2.6236252203845185E-2</v>
      </c>
      <c r="I25" s="2634">
        <v>265</v>
      </c>
      <c r="J25" s="2274">
        <v>0.555410964654521</v>
      </c>
      <c r="K25" s="2634">
        <v>475</v>
      </c>
    </row>
    <row r="26" spans="1:11" x14ac:dyDescent="0.25">
      <c r="A26" s="673"/>
      <c r="B26" s="673" t="s">
        <v>401</v>
      </c>
      <c r="C26" s="2635">
        <v>45</v>
      </c>
      <c r="D26" s="2636">
        <v>0.39427715854267176</v>
      </c>
      <c r="E26" s="2637">
        <v>45</v>
      </c>
      <c r="F26" s="2529">
        <v>0.36932290800199635</v>
      </c>
      <c r="G26" s="2638">
        <v>5</v>
      </c>
      <c r="H26" s="2529">
        <v>2.4954250540675429E-2</v>
      </c>
      <c r="I26" s="2639">
        <v>75</v>
      </c>
      <c r="J26" s="2276">
        <v>0.60572284145732813</v>
      </c>
      <c r="K26" s="2639">
        <v>120</v>
      </c>
    </row>
    <row r="27" spans="1:11" x14ac:dyDescent="0.25">
      <c r="A27" s="2254"/>
      <c r="B27" s="2522" t="s">
        <v>1040</v>
      </c>
      <c r="C27" s="2632">
        <v>25</v>
      </c>
      <c r="D27" s="2524">
        <v>0.4450219262627903</v>
      </c>
      <c r="E27" s="2632">
        <v>25</v>
      </c>
      <c r="F27" s="2524">
        <v>0.42878025012181253</v>
      </c>
      <c r="G27" s="2633">
        <v>0</v>
      </c>
      <c r="H27" s="2524">
        <v>1.624167614097775E-2</v>
      </c>
      <c r="I27" s="2632">
        <v>35</v>
      </c>
      <c r="J27" s="2524">
        <v>0.55497807373720975</v>
      </c>
      <c r="K27" s="2632">
        <v>60</v>
      </c>
    </row>
    <row r="28" spans="1:11" x14ac:dyDescent="0.25">
      <c r="A28" s="673"/>
      <c r="B28" s="2527" t="s">
        <v>1039</v>
      </c>
      <c r="C28" s="2637">
        <v>10</v>
      </c>
      <c r="D28" s="2529">
        <v>0.35714285714285715</v>
      </c>
      <c r="E28" s="2637">
        <v>10</v>
      </c>
      <c r="F28" s="2529">
        <v>0.2857142857142857</v>
      </c>
      <c r="G28" s="2638">
        <v>0</v>
      </c>
      <c r="H28" s="2529">
        <v>7.1428571428571425E-2</v>
      </c>
      <c r="I28" s="2637">
        <v>20</v>
      </c>
      <c r="J28" s="2529">
        <v>0.6428571428571429</v>
      </c>
      <c r="K28" s="2637">
        <v>30</v>
      </c>
    </row>
    <row r="29" spans="1:11" x14ac:dyDescent="0.25">
      <c r="A29" s="2254"/>
      <c r="B29" s="2522" t="s">
        <v>1041</v>
      </c>
      <c r="C29" s="3284">
        <v>0</v>
      </c>
      <c r="D29" s="2524" t="s">
        <v>1089</v>
      </c>
      <c r="E29" s="3284">
        <v>0</v>
      </c>
      <c r="F29" s="2524" t="s">
        <v>1089</v>
      </c>
      <c r="G29" s="2633">
        <v>0</v>
      </c>
      <c r="H29" s="2524" t="s">
        <v>1089</v>
      </c>
      <c r="I29" s="2632">
        <v>10</v>
      </c>
      <c r="J29" s="2524" t="s">
        <v>1089</v>
      </c>
      <c r="K29" s="2632">
        <v>10</v>
      </c>
    </row>
    <row r="30" spans="1:11" x14ac:dyDescent="0.25">
      <c r="A30" s="673"/>
      <c r="B30" s="2527" t="s">
        <v>1042</v>
      </c>
      <c r="C30" s="2637">
        <v>10</v>
      </c>
      <c r="D30" s="2529" t="s">
        <v>1089</v>
      </c>
      <c r="E30" s="2637">
        <v>10</v>
      </c>
      <c r="F30" s="2529" t="s">
        <v>1089</v>
      </c>
      <c r="G30" s="2638">
        <v>0</v>
      </c>
      <c r="H30" s="2529" t="s">
        <v>1089</v>
      </c>
      <c r="I30" s="2637">
        <v>15</v>
      </c>
      <c r="J30" s="2529" t="s">
        <v>1089</v>
      </c>
      <c r="K30" s="2637">
        <v>20</v>
      </c>
    </row>
    <row r="31" spans="1:11" x14ac:dyDescent="0.25">
      <c r="A31" s="2522" t="s">
        <v>1194</v>
      </c>
      <c r="B31" s="2522" t="s">
        <v>400</v>
      </c>
      <c r="C31" s="2632">
        <v>205</v>
      </c>
      <c r="D31" s="2524">
        <v>0.44158878504672899</v>
      </c>
      <c r="E31" s="2632">
        <v>190</v>
      </c>
      <c r="F31" s="2524">
        <v>0.41454655590169609</v>
      </c>
      <c r="G31" s="2633">
        <v>15</v>
      </c>
      <c r="H31" s="2524">
        <v>2.7042229145032882E-2</v>
      </c>
      <c r="I31" s="2632">
        <v>260</v>
      </c>
      <c r="J31" s="2524">
        <v>0.55841121495327106</v>
      </c>
      <c r="K31" s="2632">
        <v>460</v>
      </c>
    </row>
    <row r="32" spans="1:11" x14ac:dyDescent="0.25">
      <c r="A32" s="2527"/>
      <c r="B32" s="2527" t="s">
        <v>401</v>
      </c>
      <c r="C32" s="2637">
        <v>45</v>
      </c>
      <c r="D32" s="2529">
        <v>0.40052015604681407</v>
      </c>
      <c r="E32" s="2637">
        <v>45</v>
      </c>
      <c r="F32" s="2529">
        <v>0.38318162115301263</v>
      </c>
      <c r="G32" s="2638">
        <v>0</v>
      </c>
      <c r="H32" s="2529">
        <v>1.7338534893801473E-2</v>
      </c>
      <c r="I32" s="2637">
        <v>70</v>
      </c>
      <c r="J32" s="2529">
        <v>0.59947984395318599</v>
      </c>
      <c r="K32" s="2637">
        <v>115</v>
      </c>
    </row>
    <row r="33" spans="1:11" x14ac:dyDescent="0.25">
      <c r="A33" s="2265" t="s">
        <v>1023</v>
      </c>
      <c r="B33" s="2265" t="s">
        <v>400</v>
      </c>
      <c r="C33" s="2640">
        <v>5530</v>
      </c>
      <c r="D33" s="2497">
        <v>0.64146354475950118</v>
      </c>
      <c r="E33" s="2641">
        <v>5160</v>
      </c>
      <c r="F33" s="2544">
        <v>0.59851219195368177</v>
      </c>
      <c r="G33" s="2642">
        <v>370</v>
      </c>
      <c r="H33" s="2544">
        <v>4.2951352805819479E-2</v>
      </c>
      <c r="I33" s="2643">
        <v>3090</v>
      </c>
      <c r="J33" s="2282">
        <v>0.35853645524049882</v>
      </c>
      <c r="K33" s="2643">
        <v>8620</v>
      </c>
    </row>
    <row r="34" spans="1:11" x14ac:dyDescent="0.25">
      <c r="A34" s="673"/>
      <c r="B34" s="1122" t="s">
        <v>401</v>
      </c>
      <c r="C34" s="2644">
        <v>1495</v>
      </c>
      <c r="D34" s="2230">
        <v>0.55357506431969206</v>
      </c>
      <c r="E34" s="2645">
        <v>1370</v>
      </c>
      <c r="F34" s="2548">
        <v>0.50632831732282013</v>
      </c>
      <c r="G34" s="2646">
        <v>130</v>
      </c>
      <c r="H34" s="2548">
        <v>4.7246746996871931E-2</v>
      </c>
      <c r="I34" s="2647">
        <v>1205</v>
      </c>
      <c r="J34" s="2253">
        <v>0.446424935680308</v>
      </c>
      <c r="K34" s="2647">
        <v>2700</v>
      </c>
    </row>
    <row r="35" spans="1:11" x14ac:dyDescent="0.25">
      <c r="A35" s="2254"/>
      <c r="B35" s="2542" t="s">
        <v>1040</v>
      </c>
      <c r="C35" s="2641">
        <v>830</v>
      </c>
      <c r="D35" s="2544">
        <v>0.55290270263084429</v>
      </c>
      <c r="E35" s="2641">
        <v>755</v>
      </c>
      <c r="F35" s="2544">
        <v>0.50340986134559906</v>
      </c>
      <c r="G35" s="2642">
        <v>75</v>
      </c>
      <c r="H35" s="2544">
        <v>4.9492841285245198E-2</v>
      </c>
      <c r="I35" s="2641">
        <v>675</v>
      </c>
      <c r="J35" s="2544">
        <v>0.44709729736915571</v>
      </c>
      <c r="K35" s="2641">
        <v>1505</v>
      </c>
    </row>
    <row r="36" spans="1:11" x14ac:dyDescent="0.25">
      <c r="A36" s="673"/>
      <c r="B36" s="2546" t="s">
        <v>1039</v>
      </c>
      <c r="C36" s="2645">
        <v>335</v>
      </c>
      <c r="D36" s="2548">
        <v>0.53019659610579417</v>
      </c>
      <c r="E36" s="2645">
        <v>305</v>
      </c>
      <c r="F36" s="2548">
        <v>0.47728379928653364</v>
      </c>
      <c r="G36" s="2646">
        <v>35</v>
      </c>
      <c r="H36" s="2548">
        <v>5.2912796819260449E-2</v>
      </c>
      <c r="I36" s="2645">
        <v>300</v>
      </c>
      <c r="J36" s="2548">
        <v>0.46980340389420577</v>
      </c>
      <c r="K36" s="2645">
        <v>635</v>
      </c>
    </row>
    <row r="37" spans="1:11" x14ac:dyDescent="0.25">
      <c r="A37" s="2254"/>
      <c r="B37" s="2542" t="s">
        <v>1041</v>
      </c>
      <c r="C37" s="2641">
        <v>220</v>
      </c>
      <c r="D37" s="2544">
        <v>0.61072489768458826</v>
      </c>
      <c r="E37" s="2641">
        <v>205</v>
      </c>
      <c r="F37" s="2544">
        <v>0.57007904916746088</v>
      </c>
      <c r="G37" s="2642">
        <v>15</v>
      </c>
      <c r="H37" s="2544">
        <v>4.0645848517127318E-2</v>
      </c>
      <c r="I37" s="2641">
        <v>140</v>
      </c>
      <c r="J37" s="2544">
        <v>0.38927510231541179</v>
      </c>
      <c r="K37" s="2641">
        <v>355</v>
      </c>
    </row>
    <row r="38" spans="1:11" x14ac:dyDescent="0.25">
      <c r="A38" s="673"/>
      <c r="B38" s="2546" t="s">
        <v>1042</v>
      </c>
      <c r="C38" s="2645">
        <v>110</v>
      </c>
      <c r="D38" s="2548">
        <v>0.53149838092434498</v>
      </c>
      <c r="E38" s="2645">
        <v>105</v>
      </c>
      <c r="F38" s="2548">
        <v>0.50696693160631934</v>
      </c>
      <c r="G38" s="2646">
        <v>5</v>
      </c>
      <c r="H38" s="2548">
        <v>2.453144931802571E-2</v>
      </c>
      <c r="I38" s="2645">
        <v>95</v>
      </c>
      <c r="J38" s="2548">
        <v>0.46850161907565496</v>
      </c>
      <c r="K38" s="2645">
        <v>205</v>
      </c>
    </row>
    <row r="40" spans="1:11" x14ac:dyDescent="0.25">
      <c r="A40" s="98" t="s">
        <v>2349</v>
      </c>
    </row>
    <row r="41" spans="1:11" x14ac:dyDescent="0.25">
      <c r="A41" s="1064" t="s">
        <v>1000</v>
      </c>
    </row>
    <row r="42" spans="1:11" x14ac:dyDescent="0.25">
      <c r="A42" s="1064" t="s">
        <v>1001</v>
      </c>
    </row>
    <row r="43" spans="1:11" s="23" customFormat="1" ht="15" x14ac:dyDescent="0.25">
      <c r="A43"/>
      <c r="B43" s="199"/>
    </row>
    <row r="44" spans="1:11" x14ac:dyDescent="0.25">
      <c r="A44" s="1065" t="s">
        <v>135</v>
      </c>
    </row>
    <row r="45" spans="1:11" x14ac:dyDescent="0.25">
      <c r="A45" s="2648"/>
    </row>
  </sheetData>
  <mergeCells count="4">
    <mergeCell ref="C3:D3"/>
    <mergeCell ref="E3:F3"/>
    <mergeCell ref="G3:H3"/>
    <mergeCell ref="I3:J3"/>
  </mergeCells>
  <hyperlinks>
    <hyperlink ref="A43:B43" location="Index!A1" display="Back to index" xr:uid="{883EF0B0-0D1D-4280-A877-5F589AC3E313}"/>
    <hyperlink ref="A42" location="Index!A1" display="Back to index" xr:uid="{10071B42-6971-4C08-88F2-D971F2A5B3C0}"/>
    <hyperlink ref="A43" location="Index!A1" display="Back to index" xr:uid="{0EA53F19-4425-4FD8-A2AA-C7FFC4BF01BB}"/>
    <hyperlink ref="A44" location="Index!A1" display="Back to index" xr:uid="{DC370EBF-2434-40A7-82E7-B2023D45D257}"/>
  </hyperlinks>
  <pageMargins left="0.75" right="0.75" top="1" bottom="1" header="0.5" footer="0.5"/>
  <pageSetup paperSize="9" orientation="portrait" horizontalDpi="4294967292" verticalDpi="429496729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28A65-9ECC-46E1-B4A6-7ECE668EDD73}">
  <dimension ref="A1:K25"/>
  <sheetViews>
    <sheetView showGridLines="0" workbookViewId="0">
      <selection activeCell="M10" sqref="M10"/>
    </sheetView>
  </sheetViews>
  <sheetFormatPr defaultColWidth="13" defaultRowHeight="15" x14ac:dyDescent="0.25"/>
  <cols>
    <col min="1" max="1" width="20.7109375" style="177" customWidth="1"/>
    <col min="2" max="2" width="20.42578125" style="177" customWidth="1"/>
  </cols>
  <sheetData>
    <row r="1" spans="1:11" s="161" customFormat="1" x14ac:dyDescent="0.25">
      <c r="A1" s="2051" t="s">
        <v>2363</v>
      </c>
      <c r="B1" s="177"/>
    </row>
    <row r="3" spans="1:11" s="3410" customFormat="1" ht="30" customHeight="1" x14ac:dyDescent="0.25">
      <c r="A3" s="3458"/>
      <c r="B3" s="3802" t="s">
        <v>1064</v>
      </c>
      <c r="C3" s="3802"/>
      <c r="D3" s="3802"/>
      <c r="E3" s="3802"/>
      <c r="F3" s="3802"/>
      <c r="G3" s="3802"/>
      <c r="H3" s="3802"/>
      <c r="I3" s="3802"/>
      <c r="J3" s="3802"/>
      <c r="K3" s="3798" t="s">
        <v>165</v>
      </c>
    </row>
    <row r="4" spans="1:11" s="672" customFormat="1" ht="30" customHeight="1" x14ac:dyDescent="0.25">
      <c r="A4" s="3450"/>
      <c r="B4" s="3450"/>
      <c r="C4" s="3798" t="s">
        <v>1425</v>
      </c>
      <c r="D4" s="3798"/>
      <c r="E4" s="3815" t="s">
        <v>1426</v>
      </c>
      <c r="F4" s="3815"/>
      <c r="G4" s="3815" t="s">
        <v>1427</v>
      </c>
      <c r="H4" s="3815"/>
      <c r="I4" s="3798" t="s">
        <v>1431</v>
      </c>
      <c r="J4" s="3798"/>
      <c r="K4" s="3798"/>
    </row>
    <row r="5" spans="1:11" s="2652" customFormat="1" x14ac:dyDescent="0.25">
      <c r="A5" s="2650"/>
      <c r="B5" s="2650"/>
      <c r="C5" s="2651" t="s">
        <v>151</v>
      </c>
      <c r="D5" s="2230" t="s">
        <v>150</v>
      </c>
      <c r="E5" s="2646" t="s">
        <v>151</v>
      </c>
      <c r="F5" s="2548" t="s">
        <v>150</v>
      </c>
      <c r="G5" s="2646" t="s">
        <v>151</v>
      </c>
      <c r="H5" s="2548" t="s">
        <v>150</v>
      </c>
      <c r="I5" s="1469" t="s">
        <v>151</v>
      </c>
      <c r="J5" s="2253" t="s">
        <v>150</v>
      </c>
      <c r="K5" s="1469" t="s">
        <v>151</v>
      </c>
    </row>
    <row r="6" spans="1:11" x14ac:dyDescent="0.25">
      <c r="A6" s="2250" t="s">
        <v>1003</v>
      </c>
      <c r="B6" s="2250" t="s">
        <v>1067</v>
      </c>
      <c r="C6" s="3285">
        <v>660</v>
      </c>
      <c r="D6" s="2504">
        <v>0.63641103376362562</v>
      </c>
      <c r="E6" s="2633">
        <v>600</v>
      </c>
      <c r="F6" s="2524">
        <v>0.57950431096907495</v>
      </c>
      <c r="G6" s="2633">
        <v>60</v>
      </c>
      <c r="H6" s="2524">
        <v>5.6906722794550703E-2</v>
      </c>
      <c r="I6" s="3286">
        <v>375</v>
      </c>
      <c r="J6" s="2274">
        <v>0.36358896623637432</v>
      </c>
      <c r="K6" s="3286">
        <v>1035</v>
      </c>
    </row>
    <row r="7" spans="1:11" ht="30" x14ac:dyDescent="0.25">
      <c r="A7" s="2286"/>
      <c r="B7" s="2286" t="s">
        <v>1396</v>
      </c>
      <c r="C7" s="3287">
        <v>5205</v>
      </c>
      <c r="D7" s="2636">
        <v>0.64837600724681932</v>
      </c>
      <c r="E7" s="2638">
        <v>4885</v>
      </c>
      <c r="F7" s="2529">
        <v>0.60862690468862723</v>
      </c>
      <c r="G7" s="2638">
        <v>320</v>
      </c>
      <c r="H7" s="2529">
        <v>3.974910255819198E-2</v>
      </c>
      <c r="I7" s="3288">
        <v>2820</v>
      </c>
      <c r="J7" s="2276">
        <v>0.35162399275318074</v>
      </c>
      <c r="K7" s="3288">
        <v>8025</v>
      </c>
    </row>
    <row r="8" spans="1:11" x14ac:dyDescent="0.25">
      <c r="A8" s="2250" t="s">
        <v>1004</v>
      </c>
      <c r="B8" s="2250" t="s">
        <v>1067</v>
      </c>
      <c r="C8" s="3285">
        <v>20</v>
      </c>
      <c r="D8" s="2504">
        <v>0.28376844494892167</v>
      </c>
      <c r="E8" s="2633">
        <v>15</v>
      </c>
      <c r="F8" s="2524">
        <v>0.25133776552618775</v>
      </c>
      <c r="G8" s="2633">
        <v>0</v>
      </c>
      <c r="H8" s="2524">
        <v>3.2430679422733907E-2</v>
      </c>
      <c r="I8" s="3286">
        <v>45</v>
      </c>
      <c r="J8" s="2274">
        <v>0.71623155505107827</v>
      </c>
      <c r="K8" s="3286">
        <v>60</v>
      </c>
    </row>
    <row r="9" spans="1:11" ht="30" x14ac:dyDescent="0.25">
      <c r="A9" s="2286"/>
      <c r="B9" s="2286" t="s">
        <v>1396</v>
      </c>
      <c r="C9" s="3287">
        <v>260</v>
      </c>
      <c r="D9" s="2636">
        <v>0.46792561626063139</v>
      </c>
      <c r="E9" s="2638">
        <v>220</v>
      </c>
      <c r="F9" s="2529">
        <v>0.39885757532074378</v>
      </c>
      <c r="G9" s="2638">
        <v>40</v>
      </c>
      <c r="H9" s="2529">
        <v>6.9068040939887554E-2</v>
      </c>
      <c r="I9" s="3288">
        <v>295</v>
      </c>
      <c r="J9" s="2276">
        <v>0.53207438373936855</v>
      </c>
      <c r="K9" s="3288">
        <v>555</v>
      </c>
    </row>
    <row r="10" spans="1:11" s="180" customFormat="1" x14ac:dyDescent="0.25">
      <c r="A10" s="2661" t="s">
        <v>1113</v>
      </c>
      <c r="B10" s="2661" t="s">
        <v>1067</v>
      </c>
      <c r="C10" s="3289">
        <v>5</v>
      </c>
      <c r="D10" s="2278" t="s">
        <v>1089</v>
      </c>
      <c r="E10" s="2633">
        <v>5</v>
      </c>
      <c r="F10" s="2524" t="s">
        <v>1089</v>
      </c>
      <c r="G10" s="2633">
        <v>0</v>
      </c>
      <c r="H10" s="2524" t="s">
        <v>1089</v>
      </c>
      <c r="I10" s="2633">
        <v>15</v>
      </c>
      <c r="J10" s="2524" t="s">
        <v>1089</v>
      </c>
      <c r="K10" s="2633">
        <v>20</v>
      </c>
    </row>
    <row r="11" spans="1:11" s="180" customFormat="1" ht="30" x14ac:dyDescent="0.25">
      <c r="A11" s="2662"/>
      <c r="B11" s="2662" t="s">
        <v>1396</v>
      </c>
      <c r="C11" s="3290">
        <v>160</v>
      </c>
      <c r="D11" s="2280">
        <v>0.5845588235294118</v>
      </c>
      <c r="E11" s="2638">
        <v>135</v>
      </c>
      <c r="F11" s="2529">
        <v>0.49632352941176472</v>
      </c>
      <c r="G11" s="2638">
        <v>25</v>
      </c>
      <c r="H11" s="2529">
        <v>8.8235294117647065E-2</v>
      </c>
      <c r="I11" s="2638">
        <v>115</v>
      </c>
      <c r="J11" s="2529">
        <v>0.41544117647058826</v>
      </c>
      <c r="K11" s="2638">
        <v>270</v>
      </c>
    </row>
    <row r="12" spans="1:11" x14ac:dyDescent="0.25">
      <c r="A12" s="2250" t="s">
        <v>1397</v>
      </c>
      <c r="B12" s="2250" t="s">
        <v>1067</v>
      </c>
      <c r="C12" s="3285">
        <v>60</v>
      </c>
      <c r="D12" s="2504">
        <v>0.59726133825386041</v>
      </c>
      <c r="E12" s="2633">
        <v>55</v>
      </c>
      <c r="F12" s="2524">
        <v>0.54384772263766146</v>
      </c>
      <c r="G12" s="2633">
        <v>5</v>
      </c>
      <c r="H12" s="2524">
        <v>5.3413615907545883E-2</v>
      </c>
      <c r="I12" s="3286">
        <v>40</v>
      </c>
      <c r="J12" s="2274">
        <v>0.40273866174613965</v>
      </c>
      <c r="K12" s="3286">
        <v>105</v>
      </c>
    </row>
    <row r="13" spans="1:11" ht="30" x14ac:dyDescent="0.25">
      <c r="A13" s="2286"/>
      <c r="B13" s="2286" t="s">
        <v>1396</v>
      </c>
      <c r="C13" s="3287">
        <v>630</v>
      </c>
      <c r="D13" s="2636">
        <v>0.59527197525945319</v>
      </c>
      <c r="E13" s="2638">
        <v>565</v>
      </c>
      <c r="F13" s="2529">
        <v>0.53533686227635802</v>
      </c>
      <c r="G13" s="2638">
        <v>65</v>
      </c>
      <c r="H13" s="2529">
        <v>5.9935112983095222E-2</v>
      </c>
      <c r="I13" s="3288">
        <v>425</v>
      </c>
      <c r="J13" s="2276">
        <v>0.40472802474054675</v>
      </c>
      <c r="K13" s="3288">
        <v>1055</v>
      </c>
    </row>
    <row r="14" spans="1:11" ht="30" x14ac:dyDescent="0.25">
      <c r="A14" s="2250" t="s">
        <v>1398</v>
      </c>
      <c r="B14" s="2250" t="s">
        <v>1067</v>
      </c>
      <c r="C14" s="3285">
        <v>30</v>
      </c>
      <c r="D14" s="2504">
        <v>0.49036043587594302</v>
      </c>
      <c r="E14" s="2633">
        <v>25</v>
      </c>
      <c r="F14" s="2524">
        <v>0.45683151718357085</v>
      </c>
      <c r="G14" s="2633">
        <v>0</v>
      </c>
      <c r="H14" s="2524">
        <v>3.3528918692372171E-2</v>
      </c>
      <c r="I14" s="3286">
        <v>30</v>
      </c>
      <c r="J14" s="2274">
        <v>0.50963956412405698</v>
      </c>
      <c r="K14" s="3286">
        <v>60</v>
      </c>
    </row>
    <row r="15" spans="1:11" ht="30" x14ac:dyDescent="0.25">
      <c r="A15" s="2286"/>
      <c r="B15" s="2286" t="s">
        <v>1396</v>
      </c>
      <c r="C15" s="3287">
        <v>240</v>
      </c>
      <c r="D15" s="2636">
        <v>0.43159295696120575</v>
      </c>
      <c r="E15" s="2638">
        <v>225</v>
      </c>
      <c r="F15" s="2529">
        <v>0.40731281811478209</v>
      </c>
      <c r="G15" s="2638">
        <v>15</v>
      </c>
      <c r="H15" s="2529">
        <v>2.4280138846423625E-2</v>
      </c>
      <c r="I15" s="3288">
        <v>315</v>
      </c>
      <c r="J15" s="2276">
        <v>0.5684070430387943</v>
      </c>
      <c r="K15" s="3288">
        <v>555</v>
      </c>
    </row>
    <row r="16" spans="1:11" s="180" customFormat="1" x14ac:dyDescent="0.25">
      <c r="A16" s="2661" t="s">
        <v>1194</v>
      </c>
      <c r="B16" s="2661" t="s">
        <v>1067</v>
      </c>
      <c r="C16" s="3289">
        <v>25</v>
      </c>
      <c r="D16" s="2278">
        <v>0.48966756513926324</v>
      </c>
      <c r="E16" s="2633">
        <v>25</v>
      </c>
      <c r="F16" s="2524">
        <v>0.45372866127583111</v>
      </c>
      <c r="G16" s="2633">
        <v>0</v>
      </c>
      <c r="H16" s="2524">
        <v>3.5938903863432167E-2</v>
      </c>
      <c r="I16" s="2633">
        <v>30</v>
      </c>
      <c r="J16" s="2524">
        <v>0.51033243486073676</v>
      </c>
      <c r="K16" s="2633">
        <v>55</v>
      </c>
    </row>
    <row r="17" spans="1:11" s="180" customFormat="1" ht="30" x14ac:dyDescent="0.25">
      <c r="A17" s="2662"/>
      <c r="B17" s="2662" t="s">
        <v>1396</v>
      </c>
      <c r="C17" s="3290">
        <v>235</v>
      </c>
      <c r="D17" s="2280">
        <v>0.43086109365179126</v>
      </c>
      <c r="E17" s="2638">
        <v>220</v>
      </c>
      <c r="F17" s="2529">
        <v>0.4077531704070691</v>
      </c>
      <c r="G17" s="2638">
        <v>15</v>
      </c>
      <c r="H17" s="2529">
        <v>2.3107923244722148E-2</v>
      </c>
      <c r="I17" s="2638">
        <v>310</v>
      </c>
      <c r="J17" s="2529">
        <v>0.56913890634820863</v>
      </c>
      <c r="K17" s="2638">
        <v>540</v>
      </c>
    </row>
    <row r="18" spans="1:11" x14ac:dyDescent="0.25">
      <c r="A18" s="2663" t="s">
        <v>1023</v>
      </c>
      <c r="B18" s="2663" t="s">
        <v>1067</v>
      </c>
      <c r="C18" s="3291">
        <v>800</v>
      </c>
      <c r="D18" s="2497">
        <v>0.59943698668084167</v>
      </c>
      <c r="E18" s="2642">
        <v>730</v>
      </c>
      <c r="F18" s="2544">
        <v>0.54669940928522753</v>
      </c>
      <c r="G18" s="2642">
        <v>70</v>
      </c>
      <c r="H18" s="2544">
        <v>5.2737577418074805E-2</v>
      </c>
      <c r="I18" s="2905">
        <v>535</v>
      </c>
      <c r="J18" s="2282">
        <v>0.40056301331915806</v>
      </c>
      <c r="K18" s="2905">
        <v>1335</v>
      </c>
    </row>
    <row r="19" spans="1:11" ht="30" x14ac:dyDescent="0.25">
      <c r="A19" s="2285"/>
      <c r="B19" s="2285" t="s">
        <v>1396</v>
      </c>
      <c r="C19" s="2651">
        <v>6725</v>
      </c>
      <c r="D19" s="2230">
        <v>0.61096328124148014</v>
      </c>
      <c r="E19" s="2646">
        <v>6250</v>
      </c>
      <c r="F19" s="2548">
        <v>0.5682028855905864</v>
      </c>
      <c r="G19" s="2646">
        <v>470</v>
      </c>
      <c r="H19" s="2548">
        <v>4.2760395650893707E-2</v>
      </c>
      <c r="I19" s="1469">
        <v>4280</v>
      </c>
      <c r="J19" s="2253">
        <v>0.38903671875851992</v>
      </c>
      <c r="K19" s="1469">
        <v>11005</v>
      </c>
    </row>
    <row r="20" spans="1:11" x14ac:dyDescent="0.25">
      <c r="C20" s="2652"/>
      <c r="D20" s="2652"/>
      <c r="E20" s="2652"/>
      <c r="F20" s="2652"/>
      <c r="G20" s="2652"/>
      <c r="H20" s="2652"/>
      <c r="I20" s="2652"/>
      <c r="J20" s="2652"/>
      <c r="K20" s="2652"/>
    </row>
    <row r="21" spans="1:11" ht="15.75" customHeight="1" x14ac:dyDescent="0.25">
      <c r="A21" s="98" t="s">
        <v>2349</v>
      </c>
    </row>
    <row r="22" spans="1:11" x14ac:dyDescent="0.25">
      <c r="A22" s="1064" t="s">
        <v>1000</v>
      </c>
    </row>
    <row r="23" spans="1:11" s="23" customFormat="1" x14ac:dyDescent="0.25">
      <c r="A23" s="1064" t="s">
        <v>1001</v>
      </c>
      <c r="B23" s="199"/>
    </row>
    <row r="24" spans="1:11" x14ac:dyDescent="0.25">
      <c r="A24"/>
    </row>
    <row r="25" spans="1:11" x14ac:dyDescent="0.25">
      <c r="A25" s="1065" t="s">
        <v>135</v>
      </c>
    </row>
  </sheetData>
  <mergeCells count="6">
    <mergeCell ref="B3:J3"/>
    <mergeCell ref="K3:K4"/>
    <mergeCell ref="C4:D4"/>
    <mergeCell ref="E4:F4"/>
    <mergeCell ref="G4:H4"/>
    <mergeCell ref="I4:J4"/>
  </mergeCells>
  <hyperlinks>
    <hyperlink ref="A23:B23" location="Index!A1" display="Back to index" xr:uid="{4398AF0B-4A1F-4C91-BA43-84B48ACEF634}"/>
    <hyperlink ref="A23" location="Index!A1" display="Back to index" xr:uid="{83989DAA-379D-40B7-AEE3-36C73A6F83E0}"/>
    <hyperlink ref="A24" location="Index!A1" display="Back to index" xr:uid="{0A3E1E18-B563-428A-9F88-8E5D4042D6A5}"/>
    <hyperlink ref="A25" location="Index!A1" display="Back to index" xr:uid="{3BE2DE7D-8A0F-4971-B452-C6B44B4C571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DB8F-B52B-4F8A-9D29-FD4E79694464}">
  <dimension ref="A1:L39"/>
  <sheetViews>
    <sheetView showGridLines="0" workbookViewId="0"/>
  </sheetViews>
  <sheetFormatPr defaultRowHeight="15" x14ac:dyDescent="0.25"/>
  <cols>
    <col min="1" max="1" width="32.7109375" customWidth="1"/>
    <col min="2" max="2" width="8.7109375" style="206" customWidth="1"/>
    <col min="3" max="3" width="9.140625" style="206"/>
    <col min="4" max="4" width="9.140625" style="206" customWidth="1"/>
    <col min="7" max="7" width="9.140625" style="206"/>
    <col min="8" max="8" width="11.5703125" style="206" customWidth="1"/>
    <col min="9" max="9" width="9.140625" style="206"/>
  </cols>
  <sheetData>
    <row r="1" spans="1:12" x14ac:dyDescent="0.25">
      <c r="A1" s="205" t="s">
        <v>357</v>
      </c>
    </row>
    <row r="2" spans="1:12" x14ac:dyDescent="0.25">
      <c r="A2" s="67"/>
    </row>
    <row r="3" spans="1:12" ht="30" customHeight="1" x14ac:dyDescent="0.25">
      <c r="A3" s="3071">
        <v>2018</v>
      </c>
      <c r="B3" s="3669" t="s">
        <v>2515</v>
      </c>
      <c r="C3" s="3670"/>
      <c r="D3" s="3669" t="s">
        <v>2516</v>
      </c>
      <c r="E3" s="3670"/>
      <c r="F3" s="3669" t="s">
        <v>2517</v>
      </c>
      <c r="G3" s="3670"/>
      <c r="H3" s="3662" t="s">
        <v>2518</v>
      </c>
      <c r="I3" s="3664"/>
      <c r="J3" s="3662" t="s">
        <v>353</v>
      </c>
      <c r="K3" s="3664"/>
      <c r="L3" s="3151" t="s">
        <v>165</v>
      </c>
    </row>
    <row r="4" spans="1:12" x14ac:dyDescent="0.25">
      <c r="A4" s="208"/>
      <c r="B4" s="3054" t="s">
        <v>151</v>
      </c>
      <c r="C4" s="3054" t="s">
        <v>150</v>
      </c>
      <c r="D4" s="3054" t="s">
        <v>151</v>
      </c>
      <c r="E4" s="3054" t="s">
        <v>150</v>
      </c>
      <c r="F4" s="3054" t="s">
        <v>151</v>
      </c>
      <c r="G4" s="3054" t="s">
        <v>150</v>
      </c>
      <c r="H4" s="3055" t="s">
        <v>151</v>
      </c>
      <c r="I4" s="3055" t="s">
        <v>150</v>
      </c>
      <c r="J4" s="3055" t="s">
        <v>151</v>
      </c>
      <c r="K4" s="3055" t="s">
        <v>150</v>
      </c>
      <c r="L4" s="3045" t="s">
        <v>151</v>
      </c>
    </row>
    <row r="5" spans="1:12" x14ac:dyDescent="0.25">
      <c r="A5" s="209" t="s">
        <v>305</v>
      </c>
      <c r="B5" s="3056">
        <v>575250</v>
      </c>
      <c r="C5" s="3057">
        <v>0.90951492537313428</v>
      </c>
      <c r="D5" s="3056">
        <v>45880</v>
      </c>
      <c r="E5" s="3057">
        <v>7.2539843157095871E-2</v>
      </c>
      <c r="F5" s="3056">
        <v>9415</v>
      </c>
      <c r="G5" s="3057">
        <v>1.4885846192764989E-2</v>
      </c>
      <c r="H5" s="3058">
        <v>630545</v>
      </c>
      <c r="I5" s="3059">
        <v>0.99694061472299522</v>
      </c>
      <c r="J5" s="3058">
        <v>1935</v>
      </c>
      <c r="K5" s="3059">
        <v>3.0593852770048066E-3</v>
      </c>
      <c r="L5" s="3060">
        <v>632480</v>
      </c>
    </row>
    <row r="6" spans="1:12" x14ac:dyDescent="0.25">
      <c r="A6" s="210" t="s">
        <v>358</v>
      </c>
      <c r="B6" s="3061">
        <v>17545</v>
      </c>
      <c r="C6" s="3062">
        <v>0.89060913705583755</v>
      </c>
      <c r="D6" s="3061">
        <v>1670</v>
      </c>
      <c r="E6" s="3062">
        <v>8.4771573604060915E-2</v>
      </c>
      <c r="F6" s="3061">
        <v>410</v>
      </c>
      <c r="G6" s="3062">
        <v>2.081218274111675E-2</v>
      </c>
      <c r="H6" s="3063">
        <v>19625</v>
      </c>
      <c r="I6" s="3064">
        <v>0.99619289340101524</v>
      </c>
      <c r="J6" s="3063">
        <v>75</v>
      </c>
      <c r="K6" s="3064">
        <v>3.8071065989847717E-3</v>
      </c>
      <c r="L6" s="3065">
        <v>19700</v>
      </c>
    </row>
    <row r="7" spans="1:12" x14ac:dyDescent="0.25">
      <c r="A7" s="209" t="s">
        <v>359</v>
      </c>
      <c r="B7" s="3056">
        <v>59745</v>
      </c>
      <c r="C7" s="3057">
        <v>0.89619740493512334</v>
      </c>
      <c r="D7" s="3056">
        <v>5520</v>
      </c>
      <c r="E7" s="3057">
        <v>8.2802070051751289E-2</v>
      </c>
      <c r="F7" s="3056">
        <v>1185</v>
      </c>
      <c r="G7" s="3057">
        <v>1.7775444386109653E-2</v>
      </c>
      <c r="H7" s="3058">
        <v>66450</v>
      </c>
      <c r="I7" s="3059">
        <v>0.99677491937298435</v>
      </c>
      <c r="J7" s="3058">
        <v>215</v>
      </c>
      <c r="K7" s="3059">
        <v>3.2250806270156755E-3</v>
      </c>
      <c r="L7" s="3060">
        <v>66665</v>
      </c>
    </row>
    <row r="8" spans="1:12" x14ac:dyDescent="0.25">
      <c r="A8" s="210" t="s">
        <v>360</v>
      </c>
      <c r="B8" s="3061">
        <v>41925</v>
      </c>
      <c r="C8" s="3062">
        <v>0.87939171473518618</v>
      </c>
      <c r="D8" s="3061">
        <v>4510</v>
      </c>
      <c r="E8" s="3062">
        <v>9.4598846355532243E-2</v>
      </c>
      <c r="F8" s="3061">
        <v>1030</v>
      </c>
      <c r="G8" s="3062">
        <v>2.1604614577871002E-2</v>
      </c>
      <c r="H8" s="3063">
        <v>47465</v>
      </c>
      <c r="I8" s="3064">
        <v>0.99559517566858946</v>
      </c>
      <c r="J8" s="3063">
        <v>210</v>
      </c>
      <c r="K8" s="3064">
        <v>4.4048243314105924E-3</v>
      </c>
      <c r="L8" s="3065">
        <v>47675</v>
      </c>
    </row>
    <row r="9" spans="1:12" x14ac:dyDescent="0.25">
      <c r="A9" s="209" t="s">
        <v>361</v>
      </c>
      <c r="B9" s="3056">
        <v>41805</v>
      </c>
      <c r="C9" s="3057">
        <v>0.88541776977655406</v>
      </c>
      <c r="D9" s="3056">
        <v>4285</v>
      </c>
      <c r="E9" s="3057">
        <v>9.0755056655723823E-2</v>
      </c>
      <c r="F9" s="3056">
        <v>965</v>
      </c>
      <c r="G9" s="3057">
        <v>2.0438419993646088E-2</v>
      </c>
      <c r="H9" s="3058">
        <v>47055</v>
      </c>
      <c r="I9" s="3059">
        <v>0.99661124642592391</v>
      </c>
      <c r="J9" s="3058">
        <v>160</v>
      </c>
      <c r="K9" s="3059">
        <v>3.388753574076035E-3</v>
      </c>
      <c r="L9" s="3060">
        <v>47215</v>
      </c>
    </row>
    <row r="10" spans="1:12" x14ac:dyDescent="0.25">
      <c r="A10" s="210" t="s">
        <v>362</v>
      </c>
      <c r="B10" s="3061">
        <v>49935</v>
      </c>
      <c r="C10" s="3062">
        <v>0.88545083784023404</v>
      </c>
      <c r="D10" s="3061">
        <v>5145</v>
      </c>
      <c r="E10" s="3062">
        <v>9.1231492153559718E-2</v>
      </c>
      <c r="F10" s="3061">
        <v>1075</v>
      </c>
      <c r="G10" s="3062">
        <v>1.9061973579218017E-2</v>
      </c>
      <c r="H10" s="3063">
        <v>56155</v>
      </c>
      <c r="I10" s="3064">
        <v>0.9957443035730118</v>
      </c>
      <c r="J10" s="3063">
        <v>240</v>
      </c>
      <c r="K10" s="3064">
        <v>4.2556964269882085E-3</v>
      </c>
      <c r="L10" s="3065">
        <v>56395</v>
      </c>
    </row>
    <row r="11" spans="1:12" x14ac:dyDescent="0.25">
      <c r="A11" s="209" t="s">
        <v>363</v>
      </c>
      <c r="B11" s="3056">
        <v>71225</v>
      </c>
      <c r="C11" s="3057">
        <v>0.91501798561151082</v>
      </c>
      <c r="D11" s="3056">
        <v>5350</v>
      </c>
      <c r="E11" s="3057">
        <v>6.8730729701952722E-2</v>
      </c>
      <c r="F11" s="3056">
        <v>1065</v>
      </c>
      <c r="G11" s="3057">
        <v>1.368191161356629E-2</v>
      </c>
      <c r="H11" s="3058">
        <v>77640</v>
      </c>
      <c r="I11" s="3059">
        <v>0.99743062692702977</v>
      </c>
      <c r="J11" s="3058">
        <v>200</v>
      </c>
      <c r="K11" s="3059">
        <v>2.5693730729701952E-3</v>
      </c>
      <c r="L11" s="3060">
        <v>77840</v>
      </c>
    </row>
    <row r="12" spans="1:12" x14ac:dyDescent="0.25">
      <c r="A12" s="210" t="s">
        <v>364</v>
      </c>
      <c r="B12" s="3061">
        <v>124410</v>
      </c>
      <c r="C12" s="3062">
        <v>0.93576532531026702</v>
      </c>
      <c r="D12" s="3061">
        <v>6885</v>
      </c>
      <c r="E12" s="3062">
        <v>5.178638585934562E-2</v>
      </c>
      <c r="F12" s="3061">
        <v>1350</v>
      </c>
      <c r="G12" s="3062">
        <v>1.0154193305754042E-2</v>
      </c>
      <c r="H12" s="3063">
        <v>132645</v>
      </c>
      <c r="I12" s="3064">
        <v>0.99770590447536667</v>
      </c>
      <c r="J12" s="3063">
        <v>305</v>
      </c>
      <c r="K12" s="3064">
        <v>2.2940955246333206E-3</v>
      </c>
      <c r="L12" s="3065">
        <v>132950</v>
      </c>
    </row>
    <row r="13" spans="1:12" x14ac:dyDescent="0.25">
      <c r="A13" s="209" t="s">
        <v>365</v>
      </c>
      <c r="B13" s="3056">
        <v>112355</v>
      </c>
      <c r="C13" s="3057">
        <v>0.92060305624974392</v>
      </c>
      <c r="D13" s="3056">
        <v>7825</v>
      </c>
      <c r="E13" s="3057">
        <v>6.411569503052153E-2</v>
      </c>
      <c r="F13" s="3056">
        <v>1505</v>
      </c>
      <c r="G13" s="3057">
        <v>1.2331517063378263E-2</v>
      </c>
      <c r="H13" s="3058">
        <v>121685</v>
      </c>
      <c r="I13" s="3059">
        <v>0.99705026834364374</v>
      </c>
      <c r="J13" s="3058">
        <v>360</v>
      </c>
      <c r="K13" s="3059">
        <v>2.949731656356262E-3</v>
      </c>
      <c r="L13" s="3060">
        <v>122045</v>
      </c>
    </row>
    <row r="14" spans="1:12" x14ac:dyDescent="0.25">
      <c r="A14" s="210" t="s">
        <v>366</v>
      </c>
      <c r="B14" s="3061">
        <v>56305</v>
      </c>
      <c r="C14" s="3062">
        <v>0.90821840471005721</v>
      </c>
      <c r="D14" s="3061">
        <v>4690</v>
      </c>
      <c r="E14" s="3062">
        <v>7.5651262198564398E-2</v>
      </c>
      <c r="F14" s="3061">
        <v>830</v>
      </c>
      <c r="G14" s="3062">
        <v>1.338817646584402E-2</v>
      </c>
      <c r="H14" s="3063">
        <v>61825</v>
      </c>
      <c r="I14" s="3064">
        <v>0.99725784337446566</v>
      </c>
      <c r="J14" s="3063">
        <v>170</v>
      </c>
      <c r="K14" s="3064">
        <v>2.7421566255343174E-3</v>
      </c>
      <c r="L14" s="3065">
        <v>61995</v>
      </c>
    </row>
    <row r="15" spans="1:12" x14ac:dyDescent="0.25">
      <c r="A15" s="209" t="s">
        <v>315</v>
      </c>
      <c r="B15" s="3056">
        <v>14865</v>
      </c>
      <c r="C15" s="3057">
        <v>0.88905502392344493</v>
      </c>
      <c r="D15" s="3056">
        <v>1490</v>
      </c>
      <c r="E15" s="3057">
        <v>8.9114832535885161E-2</v>
      </c>
      <c r="F15" s="3056">
        <v>315</v>
      </c>
      <c r="G15" s="3057">
        <v>1.8839712918660288E-2</v>
      </c>
      <c r="H15" s="3058">
        <v>16670</v>
      </c>
      <c r="I15" s="3059">
        <v>0.99700956937799046</v>
      </c>
      <c r="J15" s="3058">
        <v>50</v>
      </c>
      <c r="K15" s="3059">
        <v>2.9904306220095694E-3</v>
      </c>
      <c r="L15" s="3060">
        <v>16720</v>
      </c>
    </row>
    <row r="16" spans="1:12" x14ac:dyDescent="0.25">
      <c r="A16" s="210" t="s">
        <v>316</v>
      </c>
      <c r="B16" s="3061">
        <v>42935</v>
      </c>
      <c r="C16" s="3062">
        <v>0.8998218589542073</v>
      </c>
      <c r="D16" s="3061">
        <v>3715</v>
      </c>
      <c r="E16" s="3062">
        <v>7.7858115896468613E-2</v>
      </c>
      <c r="F16" s="3061">
        <v>855</v>
      </c>
      <c r="G16" s="3062">
        <v>1.7918893429739076E-2</v>
      </c>
      <c r="H16" s="3063">
        <v>47505</v>
      </c>
      <c r="I16" s="3064">
        <v>0.99559886828041499</v>
      </c>
      <c r="J16" s="3063">
        <v>210</v>
      </c>
      <c r="K16" s="3064">
        <v>4.4011317195850365E-3</v>
      </c>
      <c r="L16" s="3065">
        <v>47715</v>
      </c>
    </row>
    <row r="17" spans="1:12" x14ac:dyDescent="0.25">
      <c r="A17" s="209" t="s">
        <v>317</v>
      </c>
      <c r="B17" s="3056">
        <v>22480</v>
      </c>
      <c r="C17" s="3057">
        <v>0.89830169830169826</v>
      </c>
      <c r="D17" s="3056">
        <v>1975</v>
      </c>
      <c r="E17" s="3057">
        <v>7.8921078921078927E-2</v>
      </c>
      <c r="F17" s="3056">
        <v>480</v>
      </c>
      <c r="G17" s="3057">
        <v>1.9180819180819181E-2</v>
      </c>
      <c r="H17" s="3058">
        <v>24935</v>
      </c>
      <c r="I17" s="3059">
        <v>0.99640359640359644</v>
      </c>
      <c r="J17" s="3058">
        <v>90</v>
      </c>
      <c r="K17" s="3059">
        <v>3.5964035964035964E-3</v>
      </c>
      <c r="L17" s="3060">
        <v>25025</v>
      </c>
    </row>
    <row r="18" spans="1:12" x14ac:dyDescent="0.25">
      <c r="A18" s="211" t="s">
        <v>332</v>
      </c>
      <c r="B18" s="3066">
        <v>655530</v>
      </c>
      <c r="C18" s="3067">
        <v>0.90801174612848712</v>
      </c>
      <c r="D18" s="3066">
        <v>53060</v>
      </c>
      <c r="E18" s="3067">
        <v>7.3496412444247441E-2</v>
      </c>
      <c r="F18" s="3066">
        <v>11065</v>
      </c>
      <c r="G18" s="3067">
        <v>1.5326758456381416E-2</v>
      </c>
      <c r="H18" s="212">
        <v>719655</v>
      </c>
      <c r="I18" s="3068">
        <v>0.99683491702911597</v>
      </c>
      <c r="J18" s="212">
        <v>2285</v>
      </c>
      <c r="K18" s="3068">
        <v>3.1650829708840069E-3</v>
      </c>
      <c r="L18" s="3072">
        <v>721940</v>
      </c>
    </row>
    <row r="19" spans="1:12" x14ac:dyDescent="0.25">
      <c r="A19" s="67"/>
    </row>
    <row r="20" spans="1:12" ht="30" customHeight="1" x14ac:dyDescent="0.25">
      <c r="A20" s="3071">
        <v>2017</v>
      </c>
      <c r="B20" s="3669" t="s">
        <v>2515</v>
      </c>
      <c r="C20" s="3670"/>
      <c r="D20" s="3669" t="s">
        <v>2516</v>
      </c>
      <c r="E20" s="3670"/>
      <c r="F20" s="3669" t="s">
        <v>2517</v>
      </c>
      <c r="G20" s="3670"/>
      <c r="H20" s="3662" t="s">
        <v>2518</v>
      </c>
      <c r="I20" s="3664"/>
      <c r="J20" s="3662" t="s">
        <v>353</v>
      </c>
      <c r="K20" s="3664"/>
      <c r="L20" s="3151" t="s">
        <v>165</v>
      </c>
    </row>
    <row r="21" spans="1:12" x14ac:dyDescent="0.25">
      <c r="A21" s="208"/>
      <c r="B21" s="3054" t="s">
        <v>151</v>
      </c>
      <c r="C21" s="3054" t="s">
        <v>150</v>
      </c>
      <c r="D21" s="3054" t="s">
        <v>151</v>
      </c>
      <c r="E21" s="3054" t="s">
        <v>150</v>
      </c>
      <c r="F21" s="3054" t="s">
        <v>151</v>
      </c>
      <c r="G21" s="3054" t="s">
        <v>150</v>
      </c>
      <c r="H21" s="3055" t="s">
        <v>151</v>
      </c>
      <c r="I21" s="3055" t="s">
        <v>150</v>
      </c>
      <c r="J21" s="3055" t="s">
        <v>151</v>
      </c>
      <c r="K21" s="3055" t="s">
        <v>150</v>
      </c>
      <c r="L21" s="3045" t="s">
        <v>151</v>
      </c>
    </row>
    <row r="22" spans="1:12" x14ac:dyDescent="0.25">
      <c r="A22" s="209" t="s">
        <v>305</v>
      </c>
      <c r="B22" s="3056">
        <v>569400</v>
      </c>
      <c r="C22" s="3057">
        <v>0.90979539989294644</v>
      </c>
      <c r="D22" s="3056">
        <v>45465</v>
      </c>
      <c r="E22" s="3057">
        <v>7.2644622156889369E-2</v>
      </c>
      <c r="F22" s="3056">
        <v>9095</v>
      </c>
      <c r="G22" s="3057">
        <v>1.4532120059758251E-2</v>
      </c>
      <c r="H22" s="3058">
        <v>623960</v>
      </c>
      <c r="I22" s="3059">
        <v>0.99697214210959406</v>
      </c>
      <c r="J22" s="3058">
        <v>1895</v>
      </c>
      <c r="K22" s="3059">
        <v>3.0278578904059249E-3</v>
      </c>
      <c r="L22" s="3060">
        <v>625855</v>
      </c>
    </row>
    <row r="23" spans="1:12" x14ac:dyDescent="0.25">
      <c r="A23" s="210" t="s">
        <v>358</v>
      </c>
      <c r="B23" s="3061">
        <v>17790</v>
      </c>
      <c r="C23" s="3062">
        <v>0.8917293233082707</v>
      </c>
      <c r="D23" s="3061">
        <v>1675</v>
      </c>
      <c r="E23" s="3062">
        <v>8.3959899749373429E-2</v>
      </c>
      <c r="F23" s="3061">
        <v>415</v>
      </c>
      <c r="G23" s="3062">
        <v>2.0802005012531329E-2</v>
      </c>
      <c r="H23" s="3063">
        <v>19880</v>
      </c>
      <c r="I23" s="3064">
        <v>0.99649122807017543</v>
      </c>
      <c r="J23" s="3063">
        <v>70</v>
      </c>
      <c r="K23" s="3064">
        <v>3.5087719298245615E-3</v>
      </c>
      <c r="L23" s="3065">
        <v>19950</v>
      </c>
    </row>
    <row r="24" spans="1:12" x14ac:dyDescent="0.25">
      <c r="A24" s="209" t="s">
        <v>359</v>
      </c>
      <c r="B24" s="3056">
        <v>58285</v>
      </c>
      <c r="C24" s="3057">
        <v>0.89442185222128445</v>
      </c>
      <c r="D24" s="3056">
        <v>5505</v>
      </c>
      <c r="E24" s="3057">
        <v>8.4477863883986801E-2</v>
      </c>
      <c r="F24" s="3056">
        <v>1155</v>
      </c>
      <c r="G24" s="3057">
        <v>1.7724238471572163E-2</v>
      </c>
      <c r="H24" s="3058">
        <v>64945</v>
      </c>
      <c r="I24" s="3059">
        <v>0.99662395457684338</v>
      </c>
      <c r="J24" s="3058">
        <v>220</v>
      </c>
      <c r="K24" s="3059">
        <v>3.3760454231566025E-3</v>
      </c>
      <c r="L24" s="3060">
        <v>65165</v>
      </c>
    </row>
    <row r="25" spans="1:12" x14ac:dyDescent="0.25">
      <c r="A25" s="210" t="s">
        <v>360</v>
      </c>
      <c r="B25" s="3061">
        <v>41860</v>
      </c>
      <c r="C25" s="3062">
        <v>0.88052166596550274</v>
      </c>
      <c r="D25" s="3061">
        <v>4475</v>
      </c>
      <c r="E25" s="3062">
        <v>9.4131257888094233E-2</v>
      </c>
      <c r="F25" s="3061">
        <v>1010</v>
      </c>
      <c r="G25" s="3062">
        <v>2.1245267143458139E-2</v>
      </c>
      <c r="H25" s="3063">
        <v>47345</v>
      </c>
      <c r="I25" s="3064">
        <v>0.99589819099705512</v>
      </c>
      <c r="J25" s="3063">
        <v>195</v>
      </c>
      <c r="K25" s="3064">
        <v>4.1018090029448888E-3</v>
      </c>
      <c r="L25" s="3065">
        <v>47540</v>
      </c>
    </row>
    <row r="26" spans="1:12" x14ac:dyDescent="0.25">
      <c r="A26" s="209" t="s">
        <v>361</v>
      </c>
      <c r="B26" s="3056">
        <v>41745</v>
      </c>
      <c r="C26" s="3057">
        <v>0.88705907352316193</v>
      </c>
      <c r="D26" s="3056">
        <v>4215</v>
      </c>
      <c r="E26" s="3057">
        <v>8.9566510837229066E-2</v>
      </c>
      <c r="F26" s="3056">
        <v>940</v>
      </c>
      <c r="G26" s="3057">
        <v>1.9974500637484061E-2</v>
      </c>
      <c r="H26" s="3058">
        <v>46900</v>
      </c>
      <c r="I26" s="3059">
        <v>0.996600084997875</v>
      </c>
      <c r="J26" s="3058">
        <v>160</v>
      </c>
      <c r="K26" s="3059">
        <v>3.3999150021249468E-3</v>
      </c>
      <c r="L26" s="3060">
        <v>47060</v>
      </c>
    </row>
    <row r="27" spans="1:12" x14ac:dyDescent="0.25">
      <c r="A27" s="210" t="s">
        <v>362</v>
      </c>
      <c r="B27" s="3061">
        <v>50220</v>
      </c>
      <c r="C27" s="3062">
        <v>0.88829928362960997</v>
      </c>
      <c r="D27" s="3061">
        <v>5055</v>
      </c>
      <c r="E27" s="3062">
        <v>8.9413637569647125E-2</v>
      </c>
      <c r="F27" s="3061">
        <v>1030</v>
      </c>
      <c r="G27" s="3062">
        <v>1.8218802511718403E-2</v>
      </c>
      <c r="H27" s="3063">
        <v>56305</v>
      </c>
      <c r="I27" s="3064">
        <v>0.99593172371097549</v>
      </c>
      <c r="J27" s="3063">
        <v>230</v>
      </c>
      <c r="K27" s="3064">
        <v>4.0682762890244979E-3</v>
      </c>
      <c r="L27" s="3065">
        <v>56535</v>
      </c>
    </row>
    <row r="28" spans="1:12" x14ac:dyDescent="0.25">
      <c r="A28" s="209" t="s">
        <v>363</v>
      </c>
      <c r="B28" s="3056">
        <v>70380</v>
      </c>
      <c r="C28" s="3057">
        <v>0.91473875747335587</v>
      </c>
      <c r="D28" s="3056">
        <v>5335</v>
      </c>
      <c r="E28" s="3057">
        <v>6.9339745256043667E-2</v>
      </c>
      <c r="F28" s="3056">
        <v>1030</v>
      </c>
      <c r="G28" s="3057">
        <v>1.3387054847933455E-2</v>
      </c>
      <c r="H28" s="3058">
        <v>76745</v>
      </c>
      <c r="I28" s="3059">
        <v>0.99746555757733302</v>
      </c>
      <c r="J28" s="3058">
        <v>195</v>
      </c>
      <c r="K28" s="3059">
        <v>2.5344424226670134E-3</v>
      </c>
      <c r="L28" s="3060">
        <v>76940</v>
      </c>
    </row>
    <row r="29" spans="1:12" x14ac:dyDescent="0.25">
      <c r="A29" s="210" t="s">
        <v>364</v>
      </c>
      <c r="B29" s="3061">
        <v>121840</v>
      </c>
      <c r="C29" s="3062">
        <v>0.93600676039025887</v>
      </c>
      <c r="D29" s="3061">
        <v>6755</v>
      </c>
      <c r="E29" s="3062">
        <v>5.1893677498655602E-2</v>
      </c>
      <c r="F29" s="3061">
        <v>1280</v>
      </c>
      <c r="G29" s="3062">
        <v>9.8332949220250442E-3</v>
      </c>
      <c r="H29" s="3063">
        <v>129875</v>
      </c>
      <c r="I29" s="3064">
        <v>0.99773373281093958</v>
      </c>
      <c r="J29" s="3063">
        <v>295</v>
      </c>
      <c r="K29" s="3064">
        <v>2.2662671890604593E-3</v>
      </c>
      <c r="L29" s="3065">
        <v>130170</v>
      </c>
    </row>
    <row r="30" spans="1:12" x14ac:dyDescent="0.25">
      <c r="A30" s="209" t="s">
        <v>365</v>
      </c>
      <c r="B30" s="3056">
        <v>111475</v>
      </c>
      <c r="C30" s="3057">
        <v>0.92078635443769874</v>
      </c>
      <c r="D30" s="3056">
        <v>7785</v>
      </c>
      <c r="E30" s="3057">
        <v>6.4304299343327959E-2</v>
      </c>
      <c r="F30" s="3056">
        <v>1440</v>
      </c>
      <c r="G30" s="3057">
        <v>1.1894436872754306E-2</v>
      </c>
      <c r="H30" s="3058">
        <v>120700</v>
      </c>
      <c r="I30" s="3059">
        <v>0.99698509065378105</v>
      </c>
      <c r="J30" s="3058">
        <v>365</v>
      </c>
      <c r="K30" s="3059">
        <v>3.0149093462189733E-3</v>
      </c>
      <c r="L30" s="3060">
        <v>121065</v>
      </c>
    </row>
    <row r="31" spans="1:12" x14ac:dyDescent="0.25">
      <c r="A31" s="210" t="s">
        <v>366</v>
      </c>
      <c r="B31" s="3061">
        <v>55805</v>
      </c>
      <c r="C31" s="3062">
        <v>0.90843236203809219</v>
      </c>
      <c r="D31" s="3061">
        <v>4665</v>
      </c>
      <c r="E31" s="3062">
        <v>7.5940094416408921E-2</v>
      </c>
      <c r="F31" s="3061">
        <v>795</v>
      </c>
      <c r="G31" s="3062">
        <v>1.2941559498616311E-2</v>
      </c>
      <c r="H31" s="3063">
        <v>61265</v>
      </c>
      <c r="I31" s="3064">
        <v>0.99731401595311742</v>
      </c>
      <c r="J31" s="3063">
        <v>165</v>
      </c>
      <c r="K31" s="3064">
        <v>2.6859840468826308E-3</v>
      </c>
      <c r="L31" s="3065">
        <v>61430</v>
      </c>
    </row>
    <row r="32" spans="1:12" x14ac:dyDescent="0.25">
      <c r="A32" s="209" t="s">
        <v>315</v>
      </c>
      <c r="B32" s="3056">
        <v>12155</v>
      </c>
      <c r="C32" s="3057">
        <v>0.76326530612244903</v>
      </c>
      <c r="D32" s="3056">
        <v>1540</v>
      </c>
      <c r="E32" s="3057">
        <v>9.6703296703296707E-2</v>
      </c>
      <c r="F32" s="3056">
        <v>300</v>
      </c>
      <c r="G32" s="3057">
        <v>1.8838304552590265E-2</v>
      </c>
      <c r="H32" s="3058">
        <v>13995</v>
      </c>
      <c r="I32" s="3059">
        <v>0.878806907378336</v>
      </c>
      <c r="J32" s="3058">
        <v>50</v>
      </c>
      <c r="K32" s="3059">
        <v>3.1397174254317113E-3</v>
      </c>
      <c r="L32" s="3060">
        <v>15925</v>
      </c>
    </row>
    <row r="33" spans="1:12" x14ac:dyDescent="0.25">
      <c r="A33" s="210" t="s">
        <v>316</v>
      </c>
      <c r="B33" s="3061">
        <v>38710</v>
      </c>
      <c r="C33" s="3062">
        <v>0.81085043988269789</v>
      </c>
      <c r="D33" s="3061">
        <v>3685</v>
      </c>
      <c r="E33" s="3062">
        <v>7.7188940092165897E-2</v>
      </c>
      <c r="F33" s="3061">
        <v>845</v>
      </c>
      <c r="G33" s="3062">
        <v>1.7700041893590281E-2</v>
      </c>
      <c r="H33" s="3063">
        <v>43240</v>
      </c>
      <c r="I33" s="3064">
        <v>0.90573942186845413</v>
      </c>
      <c r="J33" s="3063">
        <v>205</v>
      </c>
      <c r="K33" s="3064">
        <v>4.2940930037704229E-3</v>
      </c>
      <c r="L33" s="3065">
        <v>47740</v>
      </c>
    </row>
    <row r="34" spans="1:12" x14ac:dyDescent="0.25">
      <c r="A34" s="209" t="s">
        <v>317</v>
      </c>
      <c r="B34" s="3056">
        <v>19695</v>
      </c>
      <c r="C34" s="3057">
        <v>0.78985361941046717</v>
      </c>
      <c r="D34" s="3056">
        <v>1940</v>
      </c>
      <c r="E34" s="3057">
        <v>7.7802285943452981E-2</v>
      </c>
      <c r="F34" s="3056">
        <v>450</v>
      </c>
      <c r="G34" s="3057">
        <v>1.80469219971927E-2</v>
      </c>
      <c r="H34" s="3058">
        <v>22085</v>
      </c>
      <c r="I34" s="3059">
        <v>0.88570282735111294</v>
      </c>
      <c r="J34" s="3058">
        <v>85</v>
      </c>
      <c r="K34" s="3059">
        <v>3.4088630439141768E-3</v>
      </c>
      <c r="L34" s="3060">
        <v>24935</v>
      </c>
    </row>
    <row r="35" spans="1:12" x14ac:dyDescent="0.25">
      <c r="A35" s="211" t="s">
        <v>332</v>
      </c>
      <c r="B35" s="3066">
        <v>585225</v>
      </c>
      <c r="C35" s="3067">
        <v>0.81912086835420006</v>
      </c>
      <c r="D35" s="3066">
        <v>52630</v>
      </c>
      <c r="E35" s="3067">
        <v>7.3664541503663639E-2</v>
      </c>
      <c r="F35" s="3066">
        <v>10690</v>
      </c>
      <c r="G35" s="3067">
        <v>1.4962453898426074E-2</v>
      </c>
      <c r="H35" s="212">
        <v>648545</v>
      </c>
      <c r="I35" s="3068">
        <v>0.9077478637562898</v>
      </c>
      <c r="J35" s="3069">
        <v>2235</v>
      </c>
      <c r="K35" s="3068">
        <v>3.1282586027111575E-3</v>
      </c>
      <c r="L35" s="3070">
        <v>714455</v>
      </c>
    </row>
    <row r="37" spans="1:12" x14ac:dyDescent="0.25">
      <c r="A37" s="65" t="s">
        <v>2331</v>
      </c>
    </row>
    <row r="39" spans="1:12" s="23" customFormat="1" x14ac:dyDescent="0.25">
      <c r="A39" s="199" t="s">
        <v>135</v>
      </c>
      <c r="B39" s="199"/>
    </row>
  </sheetData>
  <mergeCells count="10">
    <mergeCell ref="B20:C20"/>
    <mergeCell ref="D20:E20"/>
    <mergeCell ref="F20:G20"/>
    <mergeCell ref="H20:I20"/>
    <mergeCell ref="J20:K20"/>
    <mergeCell ref="B3:C3"/>
    <mergeCell ref="D3:E3"/>
    <mergeCell ref="F3:G3"/>
    <mergeCell ref="H3:I3"/>
    <mergeCell ref="J3:K3"/>
  </mergeCells>
  <hyperlinks>
    <hyperlink ref="A39:B39" location="Index!A1" display="Back to index" xr:uid="{C76B4AFF-CD39-47E1-8DA9-695915112D1C}"/>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F635A-F21A-42B0-ADAB-47A2662AA043}">
  <dimension ref="A1:XFD13"/>
  <sheetViews>
    <sheetView showGridLines="0" workbookViewId="0">
      <selection activeCell="F16" sqref="F16"/>
    </sheetView>
  </sheetViews>
  <sheetFormatPr defaultColWidth="9.140625" defaultRowHeight="15" x14ac:dyDescent="0.25"/>
  <cols>
    <col min="1" max="1" width="30.28515625" customWidth="1"/>
    <col min="2" max="6" width="13.28515625" customWidth="1"/>
  </cols>
  <sheetData>
    <row r="1" spans="1:16384" x14ac:dyDescent="0.25">
      <c r="A1" s="2226" t="s">
        <v>2364</v>
      </c>
    </row>
    <row r="3" spans="1:16384" s="672" customFormat="1" ht="30" customHeight="1" x14ac:dyDescent="0.25">
      <c r="A3" s="3431"/>
      <c r="B3" s="3798" t="s">
        <v>1432</v>
      </c>
      <c r="C3" s="3798"/>
      <c r="D3" s="3798" t="s">
        <v>1433</v>
      </c>
      <c r="E3" s="3798"/>
      <c r="F3" s="3033" t="s">
        <v>165</v>
      </c>
    </row>
    <row r="4" spans="1:16384" x14ac:dyDescent="0.25">
      <c r="A4" s="2651"/>
      <c r="B4" s="2651" t="s">
        <v>438</v>
      </c>
      <c r="C4" s="2230" t="s">
        <v>150</v>
      </c>
      <c r="D4" s="2651" t="s">
        <v>438</v>
      </c>
      <c r="E4" s="2230" t="s">
        <v>150</v>
      </c>
      <c r="F4" s="2651" t="s">
        <v>438</v>
      </c>
      <c r="G4" s="2230"/>
    </row>
    <row r="5" spans="1:16384" x14ac:dyDescent="0.25">
      <c r="A5" s="2250" t="s">
        <v>1434</v>
      </c>
      <c r="B5" s="2665">
        <v>7100</v>
      </c>
      <c r="C5" s="2146">
        <v>0.27022042028323434</v>
      </c>
      <c r="D5" s="2665">
        <v>19170</v>
      </c>
      <c r="E5" s="2146">
        <v>0.72977957971676555</v>
      </c>
      <c r="F5" s="2665">
        <v>26270</v>
      </c>
    </row>
    <row r="6" spans="1:16384" x14ac:dyDescent="0.25">
      <c r="A6" s="2286" t="s">
        <v>1435</v>
      </c>
      <c r="B6" s="2666">
        <v>4355</v>
      </c>
      <c r="C6" s="2257">
        <v>2.1219420637474281E-2</v>
      </c>
      <c r="D6" s="2666">
        <v>200770</v>
      </c>
      <c r="E6" s="2257">
        <v>0.97878057936252572</v>
      </c>
      <c r="F6" s="2666">
        <v>205120</v>
      </c>
    </row>
    <row r="7" spans="1:16384" x14ac:dyDescent="0.25">
      <c r="A7" s="2663" t="s">
        <v>165</v>
      </c>
      <c r="B7" s="2665">
        <v>11450</v>
      </c>
      <c r="C7" s="2146">
        <v>4.9486667531008249E-2</v>
      </c>
      <c r="D7" s="2665">
        <v>219940</v>
      </c>
      <c r="E7" s="2146">
        <v>0.95051333246899172</v>
      </c>
      <c r="F7" s="2665">
        <v>231390</v>
      </c>
    </row>
    <row r="8" spans="1:16384" x14ac:dyDescent="0.25">
      <c r="A8" s="2286"/>
    </row>
    <row r="9" spans="1:16384" x14ac:dyDescent="0.25">
      <c r="A9" s="98" t="s">
        <v>2349</v>
      </c>
      <c r="B9" s="2230"/>
      <c r="C9" s="2651"/>
      <c r="D9" s="2230"/>
      <c r="E9" s="2651"/>
      <c r="F9" s="2230"/>
      <c r="G9" s="2651"/>
      <c r="H9" s="2230"/>
      <c r="I9" s="2651"/>
      <c r="J9" s="2230"/>
      <c r="K9" s="2651"/>
      <c r="L9" s="2230"/>
      <c r="M9" s="2651"/>
      <c r="N9" s="2230"/>
      <c r="O9" s="2651"/>
      <c r="P9" s="2230"/>
      <c r="Q9" s="2651"/>
      <c r="R9" s="2230"/>
      <c r="S9" s="2651"/>
      <c r="T9" s="2230"/>
      <c r="U9" s="2651"/>
      <c r="V9" s="2230"/>
      <c r="W9" s="2651"/>
      <c r="X9" s="2230"/>
      <c r="Y9" s="2651"/>
      <c r="Z9" s="2230"/>
      <c r="AA9" s="2651"/>
      <c r="AB9" s="2230"/>
      <c r="AC9" s="2651"/>
      <c r="AD9" s="2230"/>
      <c r="AE9" s="2651"/>
      <c r="AF9" s="2230"/>
      <c r="AG9" s="2651"/>
      <c r="AH9" s="2230"/>
      <c r="AI9" s="2651"/>
      <c r="AJ9" s="2230"/>
      <c r="AK9" s="2651"/>
      <c r="AL9" s="2230"/>
      <c r="AM9" s="2651"/>
      <c r="AN9" s="2230"/>
      <c r="AO9" s="2651"/>
      <c r="AP9" s="2230"/>
      <c r="AQ9" s="2651"/>
      <c r="AR9" s="2230"/>
      <c r="AS9" s="2651"/>
      <c r="AT9" s="2230"/>
      <c r="AU9" s="2651"/>
      <c r="AV9" s="2230"/>
      <c r="AW9" s="2651"/>
      <c r="AX9" s="2230"/>
      <c r="AY9" s="2651"/>
      <c r="AZ9" s="2230"/>
      <c r="BA9" s="2651"/>
      <c r="BB9" s="2230"/>
      <c r="BC9" s="2651"/>
      <c r="BD9" s="2230"/>
      <c r="BE9" s="2651"/>
      <c r="BF9" s="2230"/>
      <c r="BG9" s="2651"/>
      <c r="BH9" s="2230"/>
      <c r="BI9" s="2651"/>
      <c r="BJ9" s="2230"/>
      <c r="BK9" s="2651"/>
      <c r="BL9" s="2230"/>
      <c r="BM9" s="2651"/>
      <c r="BN9" s="2230"/>
      <c r="BO9" s="2651"/>
      <c r="BP9" s="2230"/>
      <c r="BQ9" s="2651"/>
      <c r="BR9" s="2230"/>
      <c r="BS9" s="2651"/>
      <c r="BT9" s="2230"/>
      <c r="BU9" s="2651"/>
      <c r="BV9" s="2230"/>
      <c r="BW9" s="2651"/>
      <c r="BX9" s="2230"/>
      <c r="BY9" s="2651"/>
      <c r="BZ9" s="2230"/>
      <c r="CA9" s="2651"/>
      <c r="CB9" s="2230"/>
      <c r="CC9" s="2651"/>
      <c r="CD9" s="2230"/>
      <c r="CE9" s="2651"/>
      <c r="CF9" s="2230"/>
      <c r="CG9" s="2651"/>
      <c r="CH9" s="2230"/>
      <c r="CI9" s="2651"/>
      <c r="CJ9" s="2230"/>
      <c r="CK9" s="2651"/>
      <c r="CL9" s="2230"/>
      <c r="CM9" s="2651"/>
      <c r="CN9" s="2230"/>
      <c r="CO9" s="2651"/>
      <c r="CP9" s="2230"/>
      <c r="CQ9" s="2651"/>
      <c r="CR9" s="2230"/>
      <c r="CS9" s="2651"/>
      <c r="CT9" s="2230"/>
      <c r="CU9" s="2651"/>
      <c r="CV9" s="2230"/>
      <c r="CW9" s="2651"/>
      <c r="CX9" s="2230"/>
      <c r="CY9" s="2651"/>
      <c r="CZ9" s="2230"/>
      <c r="DA9" s="2651"/>
      <c r="DB9" s="2230"/>
      <c r="DC9" s="2651"/>
      <c r="DD9" s="2230"/>
      <c r="DE9" s="2651"/>
      <c r="DF9" s="2230"/>
      <c r="DG9" s="2651"/>
      <c r="DH9" s="2230"/>
      <c r="DI9" s="2651"/>
      <c r="DJ9" s="2230"/>
      <c r="DK9" s="2651"/>
      <c r="DL9" s="2230"/>
      <c r="DM9" s="2651"/>
      <c r="DN9" s="2230"/>
      <c r="DO9" s="2651"/>
      <c r="DP9" s="2230"/>
      <c r="DQ9" s="2651"/>
      <c r="DR9" s="2230"/>
      <c r="DS9" s="2651"/>
      <c r="DT9" s="2230"/>
      <c r="DU9" s="2651"/>
      <c r="DV9" s="2230"/>
      <c r="DW9" s="2651"/>
      <c r="DX9" s="2230"/>
      <c r="DY9" s="2651"/>
      <c r="DZ9" s="2230"/>
      <c r="EA9" s="2651"/>
      <c r="EB9" s="2230"/>
      <c r="EC9" s="2651"/>
      <c r="ED9" s="2230"/>
      <c r="EE9" s="2651"/>
      <c r="EF9" s="2230"/>
      <c r="EG9" s="2651"/>
      <c r="EH9" s="2230"/>
      <c r="EI9" s="2651"/>
      <c r="EJ9" s="2230"/>
      <c r="EK9" s="2651"/>
      <c r="EL9" s="2230"/>
      <c r="EM9" s="2651"/>
      <c r="EN9" s="2230"/>
      <c r="EO9" s="2651"/>
      <c r="EP9" s="2230"/>
      <c r="EQ9" s="2651"/>
      <c r="ER9" s="2230"/>
      <c r="ES9" s="2651"/>
      <c r="ET9" s="2230"/>
      <c r="EU9" s="2651"/>
      <c r="EV9" s="2230"/>
      <c r="EW9" s="2651"/>
      <c r="EX9" s="2230"/>
      <c r="EY9" s="2651"/>
      <c r="EZ9" s="2230"/>
      <c r="FA9" s="2651"/>
      <c r="FB9" s="2230"/>
      <c r="FC9" s="2651"/>
      <c r="FD9" s="2230"/>
      <c r="FE9" s="2651"/>
      <c r="FF9" s="2230"/>
      <c r="FG9" s="2651"/>
      <c r="FH9" s="2230"/>
      <c r="FI9" s="2651"/>
      <c r="FJ9" s="2230"/>
      <c r="FK9" s="2651"/>
      <c r="FL9" s="2230"/>
      <c r="FM9" s="2651"/>
      <c r="FN9" s="2230"/>
      <c r="FO9" s="2651"/>
      <c r="FP9" s="2230"/>
      <c r="FQ9" s="2651"/>
      <c r="FR9" s="2230"/>
      <c r="FS9" s="2651"/>
      <c r="FT9" s="2230"/>
      <c r="FU9" s="2651"/>
      <c r="FV9" s="2230"/>
      <c r="FW9" s="2651"/>
      <c r="FX9" s="2230"/>
      <c r="FY9" s="2651"/>
      <c r="FZ9" s="2230"/>
      <c r="GA9" s="2651"/>
      <c r="GB9" s="2230"/>
      <c r="GC9" s="2651"/>
      <c r="GD9" s="2230"/>
      <c r="GE9" s="2651"/>
      <c r="GF9" s="2230"/>
      <c r="GG9" s="2651"/>
      <c r="GH9" s="2230"/>
      <c r="GI9" s="2651"/>
      <c r="GJ9" s="2230"/>
      <c r="GK9" s="2651"/>
      <c r="GL9" s="2230"/>
      <c r="GM9" s="2651"/>
      <c r="GN9" s="2230"/>
      <c r="GO9" s="2651"/>
      <c r="GP9" s="2230"/>
      <c r="GQ9" s="2651"/>
      <c r="GR9" s="2230"/>
      <c r="GS9" s="2651"/>
      <c r="GT9" s="2230"/>
      <c r="GU9" s="2651"/>
      <c r="GV9" s="2230"/>
      <c r="GW9" s="2651"/>
      <c r="GX9" s="2230"/>
      <c r="GY9" s="2651"/>
      <c r="GZ9" s="2230"/>
      <c r="HA9" s="2651"/>
      <c r="HB9" s="2230"/>
      <c r="HC9" s="2651"/>
      <c r="HD9" s="2230"/>
      <c r="HE9" s="2651"/>
      <c r="HF9" s="2230"/>
      <c r="HG9" s="2651"/>
      <c r="HH9" s="2230"/>
      <c r="HI9" s="2651"/>
      <c r="HJ9" s="2230"/>
      <c r="HK9" s="2651"/>
      <c r="HL9" s="2230"/>
      <c r="HM9" s="2651"/>
      <c r="HN9" s="2230"/>
      <c r="HO9" s="2651"/>
      <c r="HP9" s="2230"/>
      <c r="HQ9" s="2651"/>
      <c r="HR9" s="2230"/>
      <c r="HS9" s="2651"/>
      <c r="HT9" s="2230"/>
      <c r="HU9" s="2651"/>
      <c r="HV9" s="2230"/>
      <c r="HW9" s="2651"/>
      <c r="HX9" s="2230"/>
      <c r="HY9" s="2651"/>
      <c r="HZ9" s="2230"/>
      <c r="IA9" s="2651"/>
      <c r="IB9" s="2230"/>
      <c r="IC9" s="2651"/>
      <c r="ID9" s="2230"/>
      <c r="IE9" s="2651"/>
      <c r="IF9" s="2230"/>
      <c r="IG9" s="2651"/>
      <c r="IH9" s="2230"/>
      <c r="II9" s="2651"/>
      <c r="IJ9" s="2230"/>
      <c r="IK9" s="2651"/>
      <c r="IL9" s="2230"/>
      <c r="IM9" s="2651"/>
      <c r="IN9" s="2230"/>
      <c r="IO9" s="2651"/>
      <c r="IP9" s="2230"/>
      <c r="IQ9" s="2651"/>
      <c r="IR9" s="2230"/>
      <c r="IS9" s="2651"/>
      <c r="IT9" s="2230"/>
      <c r="IU9" s="2651"/>
      <c r="IV9" s="2230"/>
      <c r="IW9" s="2651"/>
      <c r="IX9" s="2230"/>
      <c r="IY9" s="2651"/>
      <c r="IZ9" s="2230"/>
      <c r="JA9" s="2651"/>
      <c r="JB9" s="2230"/>
      <c r="JC9" s="2651"/>
      <c r="JD9" s="2230"/>
      <c r="JE9" s="2651"/>
      <c r="JF9" s="2230"/>
      <c r="JG9" s="2651"/>
      <c r="JH9" s="2230"/>
      <c r="JI9" s="2651"/>
      <c r="JJ9" s="2230"/>
      <c r="JK9" s="2651"/>
      <c r="JL9" s="2230"/>
      <c r="JM9" s="2651"/>
      <c r="JN9" s="2230"/>
      <c r="JO9" s="2651"/>
      <c r="JP9" s="2230"/>
      <c r="JQ9" s="2651"/>
      <c r="JR9" s="2230"/>
      <c r="JS9" s="2651"/>
      <c r="JT9" s="2230"/>
      <c r="JU9" s="2651"/>
      <c r="JV9" s="2230"/>
      <c r="JW9" s="2651"/>
      <c r="JX9" s="2230"/>
      <c r="JY9" s="2651"/>
      <c r="JZ9" s="2230"/>
      <c r="KA9" s="2651"/>
      <c r="KB9" s="2230"/>
      <c r="KC9" s="2651"/>
      <c r="KD9" s="2230"/>
      <c r="KE9" s="2651"/>
      <c r="KF9" s="2230"/>
      <c r="KG9" s="2651"/>
      <c r="KH9" s="2230"/>
      <c r="KI9" s="2651"/>
      <c r="KJ9" s="2230"/>
      <c r="KK9" s="2651"/>
      <c r="KL9" s="2230"/>
      <c r="KM9" s="2651"/>
      <c r="KN9" s="2230"/>
      <c r="KO9" s="2651"/>
      <c r="KP9" s="2230"/>
      <c r="KQ9" s="2651"/>
      <c r="KR9" s="2230"/>
      <c r="KS9" s="2651"/>
      <c r="KT9" s="2230"/>
      <c r="KU9" s="2651"/>
      <c r="KV9" s="2230"/>
      <c r="KW9" s="2651"/>
      <c r="KX9" s="2230"/>
      <c r="KY9" s="2651"/>
      <c r="KZ9" s="2230"/>
      <c r="LA9" s="2651"/>
      <c r="LB9" s="2230"/>
      <c r="LC9" s="2651"/>
      <c r="LD9" s="2230"/>
      <c r="LE9" s="2651"/>
      <c r="LF9" s="2230"/>
      <c r="LG9" s="2651"/>
      <c r="LH9" s="2230"/>
      <c r="LI9" s="2651"/>
      <c r="LJ9" s="2230"/>
      <c r="LK9" s="2651"/>
      <c r="LL9" s="2230"/>
      <c r="LM9" s="2651"/>
      <c r="LN9" s="2230"/>
      <c r="LO9" s="2651"/>
      <c r="LP9" s="2230"/>
      <c r="LQ9" s="2651"/>
      <c r="LR9" s="2230"/>
      <c r="LS9" s="2651"/>
      <c r="LT9" s="2230"/>
      <c r="LU9" s="2651"/>
      <c r="LV9" s="2230"/>
      <c r="LW9" s="2651"/>
      <c r="LX9" s="2230"/>
      <c r="LY9" s="2651"/>
      <c r="LZ9" s="2230"/>
      <c r="MA9" s="2651"/>
      <c r="MB9" s="2230"/>
      <c r="MC9" s="2651"/>
      <c r="MD9" s="2230"/>
      <c r="ME9" s="2651"/>
      <c r="MF9" s="2230"/>
      <c r="MG9" s="2651"/>
      <c r="MH9" s="2230"/>
      <c r="MI9" s="2651"/>
      <c r="MJ9" s="2230"/>
      <c r="MK9" s="2651"/>
      <c r="ML9" s="2230"/>
      <c r="MM9" s="2651"/>
      <c r="MN9" s="2230"/>
      <c r="MO9" s="2651"/>
      <c r="MP9" s="2230"/>
      <c r="MQ9" s="2651"/>
      <c r="MR9" s="2230"/>
      <c r="MS9" s="2651"/>
      <c r="MT9" s="2230"/>
      <c r="MU9" s="2651"/>
      <c r="MV9" s="2230"/>
      <c r="MW9" s="2651"/>
      <c r="MX9" s="2230"/>
      <c r="MY9" s="2651"/>
      <c r="MZ9" s="2230"/>
      <c r="NA9" s="2651"/>
      <c r="NB9" s="2230"/>
      <c r="NC9" s="2651"/>
      <c r="ND9" s="2230"/>
      <c r="NE9" s="2651"/>
      <c r="NF9" s="2230"/>
      <c r="NG9" s="2651"/>
      <c r="NH9" s="2230"/>
      <c r="NI9" s="2651"/>
      <c r="NJ9" s="2230"/>
      <c r="NK9" s="2651"/>
      <c r="NL9" s="2230"/>
      <c r="NM9" s="2651"/>
      <c r="NN9" s="2230"/>
      <c r="NO9" s="2651"/>
      <c r="NP9" s="2230"/>
      <c r="NQ9" s="2651"/>
      <c r="NR9" s="2230"/>
      <c r="NS9" s="2651"/>
      <c r="NT9" s="2230"/>
      <c r="NU9" s="2651"/>
      <c r="NV9" s="2230"/>
      <c r="NW9" s="2651"/>
      <c r="NX9" s="2230"/>
      <c r="NY9" s="2651"/>
      <c r="NZ9" s="2230"/>
      <c r="OA9" s="2651"/>
      <c r="OB9" s="2230"/>
      <c r="OC9" s="2651"/>
      <c r="OD9" s="2230"/>
      <c r="OE9" s="2651"/>
      <c r="OF9" s="2230"/>
      <c r="OG9" s="2651"/>
      <c r="OH9" s="2230"/>
      <c r="OI9" s="2651"/>
      <c r="OJ9" s="2230"/>
      <c r="OK9" s="2651"/>
      <c r="OL9" s="2230"/>
      <c r="OM9" s="2651"/>
      <c r="ON9" s="2230"/>
      <c r="OO9" s="2651"/>
      <c r="OP9" s="2230"/>
      <c r="OQ9" s="2651"/>
      <c r="OR9" s="2230"/>
      <c r="OS9" s="2651"/>
      <c r="OT9" s="2230"/>
      <c r="OU9" s="2651"/>
      <c r="OV9" s="2230"/>
      <c r="OW9" s="2651"/>
      <c r="OX9" s="2230"/>
      <c r="OY9" s="2651"/>
      <c r="OZ9" s="2230"/>
      <c r="PA9" s="2651"/>
      <c r="PB9" s="2230"/>
      <c r="PC9" s="2651"/>
      <c r="PD9" s="2230"/>
      <c r="PE9" s="2651"/>
      <c r="PF9" s="2230"/>
      <c r="PG9" s="2651"/>
      <c r="PH9" s="2230"/>
      <c r="PI9" s="2651"/>
      <c r="PJ9" s="2230"/>
      <c r="PK9" s="2651"/>
      <c r="PL9" s="2230"/>
      <c r="PM9" s="2651"/>
      <c r="PN9" s="2230"/>
      <c r="PO9" s="2651"/>
      <c r="PP9" s="2230"/>
      <c r="PQ9" s="2651"/>
      <c r="PR9" s="2230"/>
      <c r="PS9" s="2651"/>
      <c r="PT9" s="2230"/>
      <c r="PU9" s="2651"/>
      <c r="PV9" s="2230"/>
      <c r="PW9" s="2651"/>
      <c r="PX9" s="2230"/>
      <c r="PY9" s="2651"/>
      <c r="PZ9" s="2230"/>
      <c r="QA9" s="2651"/>
      <c r="QB9" s="2230"/>
      <c r="QC9" s="2651"/>
      <c r="QD9" s="2230"/>
      <c r="QE9" s="2651"/>
      <c r="QF9" s="2230"/>
      <c r="QG9" s="2651"/>
      <c r="QH9" s="2230"/>
      <c r="QI9" s="2651"/>
      <c r="QJ9" s="2230"/>
      <c r="QK9" s="2651"/>
      <c r="QL9" s="2230"/>
      <c r="QM9" s="2651"/>
      <c r="QN9" s="2230"/>
      <c r="QO9" s="2651"/>
      <c r="QP9" s="2230"/>
      <c r="QQ9" s="2651"/>
      <c r="QR9" s="2230"/>
      <c r="QS9" s="2651"/>
      <c r="QT9" s="2230"/>
      <c r="QU9" s="2651"/>
      <c r="QV9" s="2230"/>
      <c r="QW9" s="2651"/>
      <c r="QX9" s="2230"/>
      <c r="QY9" s="2651"/>
      <c r="QZ9" s="2230"/>
      <c r="RA9" s="2651"/>
      <c r="RB9" s="2230"/>
      <c r="RC9" s="2651"/>
      <c r="RD9" s="2230"/>
      <c r="RE9" s="2651"/>
      <c r="RF9" s="2230"/>
      <c r="RG9" s="2651"/>
      <c r="RH9" s="2230"/>
      <c r="RI9" s="2651"/>
      <c r="RJ9" s="2230"/>
      <c r="RK9" s="2651"/>
      <c r="RL9" s="2230"/>
      <c r="RM9" s="2651"/>
      <c r="RN9" s="2230"/>
      <c r="RO9" s="2651"/>
      <c r="RP9" s="2230"/>
      <c r="RQ9" s="2651"/>
      <c r="RR9" s="2230"/>
      <c r="RS9" s="2651"/>
      <c r="RT9" s="2230"/>
      <c r="RU9" s="2651"/>
      <c r="RV9" s="2230"/>
      <c r="RW9" s="2651"/>
      <c r="RX9" s="2230"/>
      <c r="RY9" s="2651"/>
      <c r="RZ9" s="2230"/>
      <c r="SA9" s="2651"/>
      <c r="SB9" s="2230"/>
      <c r="SC9" s="2651"/>
      <c r="SD9" s="2230"/>
      <c r="SE9" s="2651"/>
      <c r="SF9" s="2230"/>
      <c r="SG9" s="2651"/>
      <c r="SH9" s="2230"/>
      <c r="SI9" s="2651"/>
      <c r="SJ9" s="2230"/>
      <c r="SK9" s="2651"/>
      <c r="SL9" s="2230"/>
      <c r="SM9" s="2651"/>
      <c r="SN9" s="2230"/>
      <c r="SO9" s="2651"/>
      <c r="SP9" s="2230"/>
      <c r="SQ9" s="2651"/>
      <c r="SR9" s="2230"/>
      <c r="SS9" s="2651"/>
      <c r="ST9" s="2230"/>
      <c r="SU9" s="2651"/>
      <c r="SV9" s="2230"/>
      <c r="SW9" s="2651"/>
      <c r="SX9" s="2230"/>
      <c r="SY9" s="2651"/>
      <c r="SZ9" s="2230"/>
      <c r="TA9" s="2651"/>
      <c r="TB9" s="2230"/>
      <c r="TC9" s="2651"/>
      <c r="TD9" s="2230"/>
      <c r="TE9" s="2651"/>
      <c r="TF9" s="2230"/>
      <c r="TG9" s="2651"/>
      <c r="TH9" s="2230"/>
      <c r="TI9" s="2651"/>
      <c r="TJ9" s="2230"/>
      <c r="TK9" s="2651"/>
      <c r="TL9" s="2230"/>
      <c r="TM9" s="2651"/>
      <c r="TN9" s="2230"/>
      <c r="TO9" s="2651"/>
      <c r="TP9" s="2230"/>
      <c r="TQ9" s="2651"/>
      <c r="TR9" s="2230"/>
      <c r="TS9" s="2651"/>
      <c r="TT9" s="2230"/>
      <c r="TU9" s="2651"/>
      <c r="TV9" s="2230"/>
      <c r="TW9" s="2651"/>
      <c r="TX9" s="2230"/>
      <c r="TY9" s="2651"/>
      <c r="TZ9" s="2230"/>
      <c r="UA9" s="2651"/>
      <c r="UB9" s="2230"/>
      <c r="UC9" s="2651"/>
      <c r="UD9" s="2230"/>
      <c r="UE9" s="2651"/>
      <c r="UF9" s="2230"/>
      <c r="UG9" s="2651"/>
      <c r="UH9" s="2230"/>
      <c r="UI9" s="2651"/>
      <c r="UJ9" s="2230"/>
      <c r="UK9" s="2651"/>
      <c r="UL9" s="2230"/>
      <c r="UM9" s="2651"/>
      <c r="UN9" s="2230"/>
      <c r="UO9" s="2651"/>
      <c r="UP9" s="2230"/>
      <c r="UQ9" s="2651"/>
      <c r="UR9" s="2230"/>
      <c r="US9" s="2651"/>
      <c r="UT9" s="2230"/>
      <c r="UU9" s="2651"/>
      <c r="UV9" s="2230"/>
      <c r="UW9" s="2651"/>
      <c r="UX9" s="2230"/>
      <c r="UY9" s="2651"/>
      <c r="UZ9" s="2230"/>
      <c r="VA9" s="2651"/>
      <c r="VB9" s="2230"/>
      <c r="VC9" s="2651"/>
      <c r="VD9" s="2230"/>
      <c r="VE9" s="2651"/>
      <c r="VF9" s="2230"/>
      <c r="VG9" s="2651"/>
      <c r="VH9" s="2230"/>
      <c r="VI9" s="2651"/>
      <c r="VJ9" s="2230"/>
      <c r="VK9" s="2651"/>
      <c r="VL9" s="2230"/>
      <c r="VM9" s="2651"/>
      <c r="VN9" s="2230"/>
      <c r="VO9" s="2651"/>
      <c r="VP9" s="2230"/>
      <c r="VQ9" s="2651"/>
      <c r="VR9" s="2230"/>
      <c r="VS9" s="2651"/>
      <c r="VT9" s="2230"/>
      <c r="VU9" s="2651"/>
      <c r="VV9" s="2230"/>
      <c r="VW9" s="2651"/>
      <c r="VX9" s="2230"/>
      <c r="VY9" s="2651"/>
      <c r="VZ9" s="2230"/>
      <c r="WA9" s="2651"/>
      <c r="WB9" s="2230"/>
      <c r="WC9" s="2651"/>
      <c r="WD9" s="2230"/>
      <c r="WE9" s="2651"/>
      <c r="WF9" s="2230"/>
      <c r="WG9" s="2651"/>
      <c r="WH9" s="2230"/>
      <c r="WI9" s="2651"/>
      <c r="WJ9" s="2230"/>
      <c r="WK9" s="2651"/>
      <c r="WL9" s="2230"/>
      <c r="WM9" s="2651"/>
      <c r="WN9" s="2230"/>
      <c r="WO9" s="2651"/>
      <c r="WP9" s="2230"/>
      <c r="WQ9" s="2651"/>
      <c r="WR9" s="2230"/>
      <c r="WS9" s="2651"/>
      <c r="WT9" s="2230"/>
      <c r="WU9" s="2651"/>
      <c r="WV9" s="2230"/>
      <c r="WW9" s="2651"/>
      <c r="WX9" s="2230"/>
      <c r="WY9" s="2651"/>
      <c r="WZ9" s="2230"/>
      <c r="XA9" s="2651"/>
      <c r="XB9" s="2230"/>
      <c r="XC9" s="2651"/>
      <c r="XD9" s="2230"/>
      <c r="XE9" s="2651"/>
      <c r="XF9" s="2230"/>
      <c r="XG9" s="2651"/>
      <c r="XH9" s="2230"/>
      <c r="XI9" s="2651"/>
      <c r="XJ9" s="2230"/>
      <c r="XK9" s="2651"/>
      <c r="XL9" s="2230"/>
      <c r="XM9" s="2651"/>
      <c r="XN9" s="2230"/>
      <c r="XO9" s="2651"/>
      <c r="XP9" s="2230"/>
      <c r="XQ9" s="2651"/>
      <c r="XR9" s="2230"/>
      <c r="XS9" s="2651"/>
      <c r="XT9" s="2230"/>
      <c r="XU9" s="2651"/>
      <c r="XV9" s="2230"/>
      <c r="XW9" s="2651"/>
      <c r="XX9" s="2230"/>
      <c r="XY9" s="2651"/>
      <c r="XZ9" s="2230"/>
      <c r="YA9" s="2651"/>
      <c r="YB9" s="2230"/>
      <c r="YC9" s="2651"/>
      <c r="YD9" s="2230"/>
      <c r="YE9" s="2651"/>
      <c r="YF9" s="2230"/>
      <c r="YG9" s="2651"/>
      <c r="YH9" s="2230"/>
      <c r="YI9" s="2651"/>
      <c r="YJ9" s="2230"/>
      <c r="YK9" s="2651"/>
      <c r="YL9" s="2230"/>
      <c r="YM9" s="2651"/>
      <c r="YN9" s="2230"/>
      <c r="YO9" s="2651"/>
      <c r="YP9" s="2230"/>
      <c r="YQ9" s="2651"/>
      <c r="YR9" s="2230"/>
      <c r="YS9" s="2651"/>
      <c r="YT9" s="2230"/>
      <c r="YU9" s="2651"/>
      <c r="YV9" s="2230"/>
      <c r="YW9" s="2651"/>
      <c r="YX9" s="2230"/>
      <c r="YY9" s="2651"/>
      <c r="YZ9" s="2230"/>
      <c r="ZA9" s="2651"/>
      <c r="ZB9" s="2230"/>
      <c r="ZC9" s="2651"/>
      <c r="ZD9" s="2230"/>
      <c r="ZE9" s="2651"/>
      <c r="ZF9" s="2230"/>
      <c r="ZG9" s="2651"/>
      <c r="ZH9" s="2230"/>
      <c r="ZI9" s="2651"/>
      <c r="ZJ9" s="2230"/>
      <c r="ZK9" s="2651"/>
      <c r="ZL9" s="2230"/>
      <c r="ZM9" s="2651"/>
      <c r="ZN9" s="2230"/>
      <c r="ZO9" s="2651"/>
      <c r="ZP9" s="2230"/>
      <c r="ZQ9" s="2651"/>
      <c r="ZR9" s="2230"/>
      <c r="ZS9" s="2651"/>
      <c r="ZT9" s="2230"/>
      <c r="ZU9" s="2651"/>
      <c r="ZV9" s="2230"/>
      <c r="ZW9" s="2651"/>
      <c r="ZX9" s="2230"/>
      <c r="ZY9" s="2651"/>
      <c r="ZZ9" s="2230"/>
      <c r="AAA9" s="2651"/>
      <c r="AAB9" s="2230"/>
      <c r="AAC9" s="2651"/>
      <c r="AAD9" s="2230"/>
      <c r="AAE9" s="2651"/>
      <c r="AAF9" s="2230"/>
      <c r="AAG9" s="2651"/>
      <c r="AAH9" s="2230"/>
      <c r="AAI9" s="2651"/>
      <c r="AAJ9" s="2230"/>
      <c r="AAK9" s="2651"/>
      <c r="AAL9" s="2230"/>
      <c r="AAM9" s="2651"/>
      <c r="AAN9" s="2230"/>
      <c r="AAO9" s="2651"/>
      <c r="AAP9" s="2230"/>
      <c r="AAQ9" s="2651"/>
      <c r="AAR9" s="2230"/>
      <c r="AAS9" s="2651"/>
      <c r="AAT9" s="2230"/>
      <c r="AAU9" s="2651"/>
      <c r="AAV9" s="2230"/>
      <c r="AAW9" s="2651"/>
      <c r="AAX9" s="2230"/>
      <c r="AAY9" s="2651"/>
      <c r="AAZ9" s="2230"/>
      <c r="ABA9" s="2651"/>
      <c r="ABB9" s="2230"/>
      <c r="ABC9" s="2651"/>
      <c r="ABD9" s="2230"/>
      <c r="ABE9" s="2651"/>
      <c r="ABF9" s="2230"/>
      <c r="ABG9" s="2651"/>
      <c r="ABH9" s="2230"/>
      <c r="ABI9" s="2651"/>
      <c r="ABJ9" s="2230"/>
      <c r="ABK9" s="2651"/>
      <c r="ABL9" s="2230"/>
      <c r="ABM9" s="2651"/>
      <c r="ABN9" s="2230"/>
      <c r="ABO9" s="2651"/>
      <c r="ABP9" s="2230"/>
      <c r="ABQ9" s="2651"/>
      <c r="ABR9" s="2230"/>
      <c r="ABS9" s="2651"/>
      <c r="ABT9" s="2230"/>
      <c r="ABU9" s="2651"/>
      <c r="ABV9" s="2230"/>
      <c r="ABW9" s="2651"/>
      <c r="ABX9" s="2230"/>
      <c r="ABY9" s="2651"/>
      <c r="ABZ9" s="2230"/>
      <c r="ACA9" s="2651"/>
      <c r="ACB9" s="2230"/>
      <c r="ACC9" s="2651"/>
      <c r="ACD9" s="2230"/>
      <c r="ACE9" s="2651"/>
      <c r="ACF9" s="2230"/>
      <c r="ACG9" s="2651"/>
      <c r="ACH9" s="2230"/>
      <c r="ACI9" s="2651"/>
      <c r="ACJ9" s="2230"/>
      <c r="ACK9" s="2651"/>
      <c r="ACL9" s="2230"/>
      <c r="ACM9" s="2651"/>
      <c r="ACN9" s="2230"/>
      <c r="ACO9" s="2651"/>
      <c r="ACP9" s="2230"/>
      <c r="ACQ9" s="2651"/>
      <c r="ACR9" s="2230"/>
      <c r="ACS9" s="2651"/>
      <c r="ACT9" s="2230"/>
      <c r="ACU9" s="2651"/>
      <c r="ACV9" s="2230"/>
      <c r="ACW9" s="2651"/>
      <c r="ACX9" s="2230"/>
      <c r="ACY9" s="2651"/>
      <c r="ACZ9" s="2230"/>
      <c r="ADA9" s="2651"/>
      <c r="ADB9" s="2230"/>
      <c r="ADC9" s="2651"/>
      <c r="ADD9" s="2230"/>
      <c r="ADE9" s="2651"/>
      <c r="ADF9" s="2230"/>
      <c r="ADG9" s="2651"/>
      <c r="ADH9" s="2230"/>
      <c r="ADI9" s="2651"/>
      <c r="ADJ9" s="2230"/>
      <c r="ADK9" s="2651"/>
      <c r="ADL9" s="2230"/>
      <c r="ADM9" s="2651"/>
      <c r="ADN9" s="2230"/>
      <c r="ADO9" s="2651"/>
      <c r="ADP9" s="2230"/>
      <c r="ADQ9" s="2651"/>
      <c r="ADR9" s="2230"/>
      <c r="ADS9" s="2651"/>
      <c r="ADT9" s="2230"/>
      <c r="ADU9" s="2651"/>
      <c r="ADV9" s="2230"/>
      <c r="ADW9" s="2651"/>
      <c r="ADX9" s="2230"/>
      <c r="ADY9" s="2651"/>
      <c r="ADZ9" s="2230"/>
      <c r="AEA9" s="2651"/>
      <c r="AEB9" s="2230"/>
      <c r="AEC9" s="2651"/>
      <c r="AED9" s="2230"/>
      <c r="AEE9" s="2651"/>
      <c r="AEF9" s="2230"/>
      <c r="AEG9" s="2651"/>
      <c r="AEH9" s="2230"/>
      <c r="AEI9" s="2651"/>
      <c r="AEJ9" s="2230"/>
      <c r="AEK9" s="2651"/>
      <c r="AEL9" s="2230"/>
      <c r="AEM9" s="2651"/>
      <c r="AEN9" s="2230"/>
      <c r="AEO9" s="2651"/>
      <c r="AEP9" s="2230"/>
      <c r="AEQ9" s="2651"/>
      <c r="AER9" s="2230"/>
      <c r="AES9" s="2651"/>
      <c r="AET9" s="2230"/>
      <c r="AEU9" s="2651"/>
      <c r="AEV9" s="2230"/>
      <c r="AEW9" s="2651"/>
      <c r="AEX9" s="2230"/>
      <c r="AEY9" s="2651"/>
      <c r="AEZ9" s="2230"/>
      <c r="AFA9" s="2651"/>
      <c r="AFB9" s="2230"/>
      <c r="AFC9" s="2651"/>
      <c r="AFD9" s="2230"/>
      <c r="AFE9" s="2651"/>
      <c r="AFF9" s="2230"/>
      <c r="AFG9" s="2651"/>
      <c r="AFH9" s="2230"/>
      <c r="AFI9" s="2651"/>
      <c r="AFJ9" s="2230"/>
      <c r="AFK9" s="2651"/>
      <c r="AFL9" s="2230"/>
      <c r="AFM9" s="2651"/>
      <c r="AFN9" s="2230"/>
      <c r="AFO9" s="2651"/>
      <c r="AFP9" s="2230"/>
      <c r="AFQ9" s="2651"/>
      <c r="AFR9" s="2230"/>
      <c r="AFS9" s="2651"/>
      <c r="AFT9" s="2230"/>
      <c r="AFU9" s="2651"/>
      <c r="AFV9" s="2230"/>
      <c r="AFW9" s="2651"/>
      <c r="AFX9" s="2230"/>
      <c r="AFY9" s="2651"/>
      <c r="AFZ9" s="2230"/>
      <c r="AGA9" s="2651"/>
      <c r="AGB9" s="2230"/>
      <c r="AGC9" s="2651"/>
      <c r="AGD9" s="2230"/>
      <c r="AGE9" s="2651"/>
      <c r="AGF9" s="2230"/>
      <c r="AGG9" s="2651"/>
      <c r="AGH9" s="2230"/>
      <c r="AGI9" s="2651"/>
      <c r="AGJ9" s="2230"/>
      <c r="AGK9" s="2651"/>
      <c r="AGL9" s="2230"/>
      <c r="AGM9" s="2651"/>
      <c r="AGN9" s="2230"/>
      <c r="AGO9" s="2651"/>
      <c r="AGP9" s="2230"/>
      <c r="AGQ9" s="2651"/>
      <c r="AGR9" s="2230"/>
      <c r="AGS9" s="2651"/>
      <c r="AGT9" s="2230"/>
      <c r="AGU9" s="2651"/>
      <c r="AGV9" s="2230"/>
      <c r="AGW9" s="2651"/>
      <c r="AGX9" s="2230"/>
      <c r="AGY9" s="2651"/>
      <c r="AGZ9" s="2230"/>
      <c r="AHA9" s="2651"/>
      <c r="AHB9" s="2230"/>
      <c r="AHC9" s="2651"/>
      <c r="AHD9" s="2230"/>
      <c r="AHE9" s="2651"/>
      <c r="AHF9" s="2230"/>
      <c r="AHG9" s="2651"/>
      <c r="AHH9" s="2230"/>
      <c r="AHI9" s="2651"/>
      <c r="AHJ9" s="2230"/>
      <c r="AHK9" s="2651"/>
      <c r="AHL9" s="2230"/>
      <c r="AHM9" s="2651"/>
      <c r="AHN9" s="2230"/>
      <c r="AHO9" s="2651"/>
      <c r="AHP9" s="2230"/>
      <c r="AHQ9" s="2651"/>
      <c r="AHR9" s="2230"/>
      <c r="AHS9" s="2651"/>
      <c r="AHT9" s="2230"/>
      <c r="AHU9" s="2651"/>
      <c r="AHV9" s="2230"/>
      <c r="AHW9" s="2651"/>
      <c r="AHX9" s="2230"/>
      <c r="AHY9" s="2651"/>
      <c r="AHZ9" s="2230"/>
      <c r="AIA9" s="2651"/>
      <c r="AIB9" s="2230"/>
      <c r="AIC9" s="2651"/>
      <c r="AID9" s="2230"/>
      <c r="AIE9" s="2651"/>
      <c r="AIF9" s="2230"/>
      <c r="AIG9" s="2651"/>
      <c r="AIH9" s="2230"/>
      <c r="AII9" s="2651"/>
      <c r="AIJ9" s="2230"/>
      <c r="AIK9" s="2651"/>
      <c r="AIL9" s="2230"/>
      <c r="AIM9" s="2651"/>
      <c r="AIN9" s="2230"/>
      <c r="AIO9" s="2651"/>
      <c r="AIP9" s="2230"/>
      <c r="AIQ9" s="2651"/>
      <c r="AIR9" s="2230"/>
      <c r="AIS9" s="2651"/>
      <c r="AIT9" s="2230"/>
      <c r="AIU9" s="2651"/>
      <c r="AIV9" s="2230"/>
      <c r="AIW9" s="2651"/>
      <c r="AIX9" s="2230"/>
      <c r="AIY9" s="2651"/>
      <c r="AIZ9" s="2230"/>
      <c r="AJA9" s="2651"/>
      <c r="AJB9" s="2230"/>
      <c r="AJC9" s="2651"/>
      <c r="AJD9" s="2230"/>
      <c r="AJE9" s="2651"/>
      <c r="AJF9" s="2230"/>
      <c r="AJG9" s="2651"/>
      <c r="AJH9" s="2230"/>
      <c r="AJI9" s="2651"/>
      <c r="AJJ9" s="2230"/>
      <c r="AJK9" s="2651"/>
      <c r="AJL9" s="2230"/>
      <c r="AJM9" s="2651"/>
      <c r="AJN9" s="2230"/>
      <c r="AJO9" s="2651"/>
      <c r="AJP9" s="2230"/>
      <c r="AJQ9" s="2651"/>
      <c r="AJR9" s="2230"/>
      <c r="AJS9" s="2651"/>
      <c r="AJT9" s="2230"/>
      <c r="AJU9" s="2651"/>
      <c r="AJV9" s="2230"/>
      <c r="AJW9" s="2651"/>
      <c r="AJX9" s="2230"/>
      <c r="AJY9" s="2651"/>
      <c r="AJZ9" s="2230"/>
      <c r="AKA9" s="2651"/>
      <c r="AKB9" s="2230"/>
      <c r="AKC9" s="2651"/>
      <c r="AKD9" s="2230"/>
      <c r="AKE9" s="2651"/>
      <c r="AKF9" s="2230"/>
      <c r="AKG9" s="2651"/>
      <c r="AKH9" s="2230"/>
      <c r="AKI9" s="2651"/>
      <c r="AKJ9" s="2230"/>
      <c r="AKK9" s="2651"/>
      <c r="AKL9" s="2230"/>
      <c r="AKM9" s="2651"/>
      <c r="AKN9" s="2230"/>
      <c r="AKO9" s="2651"/>
      <c r="AKP9" s="2230"/>
      <c r="AKQ9" s="2651"/>
      <c r="AKR9" s="2230"/>
      <c r="AKS9" s="2651"/>
      <c r="AKT9" s="2230"/>
      <c r="AKU9" s="2651"/>
      <c r="AKV9" s="2230"/>
      <c r="AKW9" s="2651"/>
      <c r="AKX9" s="2230"/>
      <c r="AKY9" s="2651"/>
      <c r="AKZ9" s="2230"/>
      <c r="ALA9" s="2651"/>
      <c r="ALB9" s="2230"/>
      <c r="ALC9" s="2651"/>
      <c r="ALD9" s="2230"/>
      <c r="ALE9" s="2651"/>
      <c r="ALF9" s="2230"/>
      <c r="ALG9" s="2651"/>
      <c r="ALH9" s="2230"/>
      <c r="ALI9" s="2651"/>
      <c r="ALJ9" s="2230"/>
      <c r="ALK9" s="2651"/>
      <c r="ALL9" s="2230"/>
      <c r="ALM9" s="2651"/>
      <c r="ALN9" s="2230"/>
      <c r="ALO9" s="2651"/>
      <c r="ALP9" s="2230"/>
      <c r="ALQ9" s="2651"/>
      <c r="ALR9" s="2230"/>
      <c r="ALS9" s="2651"/>
      <c r="ALT9" s="2230"/>
      <c r="ALU9" s="2651"/>
      <c r="ALV9" s="2230"/>
      <c r="ALW9" s="2651"/>
      <c r="ALX9" s="2230"/>
      <c r="ALY9" s="2651"/>
      <c r="ALZ9" s="2230"/>
      <c r="AMA9" s="2651"/>
      <c r="AMB9" s="2230"/>
      <c r="AMC9" s="2651"/>
      <c r="AMD9" s="2230"/>
      <c r="AME9" s="2651"/>
      <c r="AMF9" s="2230"/>
      <c r="AMG9" s="2651"/>
      <c r="AMH9" s="2230"/>
      <c r="AMI9" s="2651"/>
      <c r="AMJ9" s="2230"/>
      <c r="AMK9" s="2651"/>
      <c r="AML9" s="2230"/>
      <c r="AMM9" s="2651"/>
      <c r="AMN9" s="2230"/>
      <c r="AMO9" s="2651"/>
      <c r="AMP9" s="2230"/>
      <c r="AMQ9" s="2651"/>
      <c r="AMR9" s="2230"/>
      <c r="AMS9" s="2651"/>
      <c r="AMT9" s="2230"/>
      <c r="AMU9" s="2651"/>
      <c r="AMV9" s="2230"/>
      <c r="AMW9" s="2651"/>
      <c r="AMX9" s="2230"/>
      <c r="AMY9" s="2651"/>
      <c r="AMZ9" s="2230"/>
      <c r="ANA9" s="2651"/>
      <c r="ANB9" s="2230"/>
      <c r="ANC9" s="2651"/>
      <c r="AND9" s="2230"/>
      <c r="ANE9" s="2651"/>
      <c r="ANF9" s="2230"/>
      <c r="ANG9" s="2651"/>
      <c r="ANH9" s="2230"/>
      <c r="ANI9" s="2651"/>
      <c r="ANJ9" s="2230"/>
      <c r="ANK9" s="2651"/>
      <c r="ANL9" s="2230"/>
      <c r="ANM9" s="2651"/>
      <c r="ANN9" s="2230"/>
      <c r="ANO9" s="2651"/>
      <c r="ANP9" s="2230"/>
      <c r="ANQ9" s="2651"/>
      <c r="ANR9" s="2230"/>
      <c r="ANS9" s="2651"/>
      <c r="ANT9" s="2230"/>
      <c r="ANU9" s="2651"/>
      <c r="ANV9" s="2230"/>
      <c r="ANW9" s="2651"/>
      <c r="ANX9" s="2230"/>
      <c r="ANY9" s="2651"/>
      <c r="ANZ9" s="2230"/>
      <c r="AOA9" s="2651"/>
      <c r="AOB9" s="2230"/>
      <c r="AOC9" s="2651"/>
      <c r="AOD9" s="2230"/>
      <c r="AOE9" s="2651"/>
      <c r="AOF9" s="2230"/>
      <c r="AOG9" s="2651"/>
      <c r="AOH9" s="2230"/>
      <c r="AOI9" s="2651"/>
      <c r="AOJ9" s="2230"/>
      <c r="AOK9" s="2651"/>
      <c r="AOL9" s="2230"/>
      <c r="AOM9" s="2651"/>
      <c r="AON9" s="2230"/>
      <c r="AOO9" s="2651"/>
      <c r="AOP9" s="2230"/>
      <c r="AOQ9" s="2651"/>
      <c r="AOR9" s="2230"/>
      <c r="AOS9" s="2651"/>
      <c r="AOT9" s="2230"/>
      <c r="AOU9" s="2651"/>
      <c r="AOV9" s="2230"/>
      <c r="AOW9" s="2651"/>
      <c r="AOX9" s="2230"/>
      <c r="AOY9" s="2651"/>
      <c r="AOZ9" s="2230"/>
      <c r="APA9" s="2651"/>
      <c r="APB9" s="2230"/>
      <c r="APC9" s="2651"/>
      <c r="APD9" s="2230"/>
      <c r="APE9" s="2651"/>
      <c r="APF9" s="2230"/>
      <c r="APG9" s="2651"/>
      <c r="APH9" s="2230"/>
      <c r="API9" s="2651"/>
      <c r="APJ9" s="2230"/>
      <c r="APK9" s="2651"/>
      <c r="APL9" s="2230"/>
      <c r="APM9" s="2651"/>
      <c r="APN9" s="2230"/>
      <c r="APO9" s="2651"/>
      <c r="APP9" s="2230"/>
      <c r="APQ9" s="2651"/>
      <c r="APR9" s="2230"/>
      <c r="APS9" s="2651"/>
      <c r="APT9" s="2230"/>
      <c r="APU9" s="2651"/>
      <c r="APV9" s="2230"/>
      <c r="APW9" s="2651"/>
      <c r="APX9" s="2230"/>
      <c r="APY9" s="2651"/>
      <c r="APZ9" s="2230"/>
      <c r="AQA9" s="2651"/>
      <c r="AQB9" s="2230"/>
      <c r="AQC9" s="2651"/>
      <c r="AQD9" s="2230"/>
      <c r="AQE9" s="2651"/>
      <c r="AQF9" s="2230"/>
      <c r="AQG9" s="2651"/>
      <c r="AQH9" s="2230"/>
      <c r="AQI9" s="2651"/>
      <c r="AQJ9" s="2230"/>
      <c r="AQK9" s="2651"/>
      <c r="AQL9" s="2230"/>
      <c r="AQM9" s="2651"/>
      <c r="AQN9" s="2230"/>
      <c r="AQO9" s="2651"/>
      <c r="AQP9" s="2230"/>
      <c r="AQQ9" s="2651"/>
      <c r="AQR9" s="2230"/>
      <c r="AQS9" s="2651"/>
      <c r="AQT9" s="2230"/>
      <c r="AQU9" s="2651"/>
      <c r="AQV9" s="2230"/>
      <c r="AQW9" s="2651"/>
      <c r="AQX9" s="2230"/>
      <c r="AQY9" s="2651"/>
      <c r="AQZ9" s="2230"/>
      <c r="ARA9" s="2651"/>
      <c r="ARB9" s="2230"/>
      <c r="ARC9" s="2651"/>
      <c r="ARD9" s="2230"/>
      <c r="ARE9" s="2651"/>
      <c r="ARF9" s="2230"/>
      <c r="ARG9" s="2651"/>
      <c r="ARH9" s="2230"/>
      <c r="ARI9" s="2651"/>
      <c r="ARJ9" s="2230"/>
      <c r="ARK9" s="2651"/>
      <c r="ARL9" s="2230"/>
      <c r="ARM9" s="2651"/>
      <c r="ARN9" s="2230"/>
      <c r="ARO9" s="2651"/>
      <c r="ARP9" s="2230"/>
      <c r="ARQ9" s="2651"/>
      <c r="ARR9" s="2230"/>
      <c r="ARS9" s="2651"/>
      <c r="ART9" s="2230"/>
      <c r="ARU9" s="2651"/>
      <c r="ARV9" s="2230"/>
      <c r="ARW9" s="2651"/>
      <c r="ARX9" s="2230"/>
      <c r="ARY9" s="2651"/>
      <c r="ARZ9" s="2230"/>
      <c r="ASA9" s="2651"/>
      <c r="ASB9" s="2230"/>
      <c r="ASC9" s="2651"/>
      <c r="ASD9" s="2230"/>
      <c r="ASE9" s="2651"/>
      <c r="ASF9" s="2230"/>
      <c r="ASG9" s="2651"/>
      <c r="ASH9" s="2230"/>
      <c r="ASI9" s="2651"/>
      <c r="ASJ9" s="2230"/>
      <c r="ASK9" s="2651"/>
      <c r="ASL9" s="2230"/>
      <c r="ASM9" s="2651"/>
      <c r="ASN9" s="2230"/>
      <c r="ASO9" s="2651"/>
      <c r="ASP9" s="2230"/>
      <c r="ASQ9" s="2651"/>
      <c r="ASR9" s="2230"/>
      <c r="ASS9" s="2651"/>
      <c r="AST9" s="2230"/>
      <c r="ASU9" s="2651"/>
      <c r="ASV9" s="2230"/>
      <c r="ASW9" s="2651"/>
      <c r="ASX9" s="2230"/>
      <c r="ASY9" s="2651"/>
      <c r="ASZ9" s="2230"/>
      <c r="ATA9" s="2651"/>
      <c r="ATB9" s="2230"/>
      <c r="ATC9" s="2651"/>
      <c r="ATD9" s="2230"/>
      <c r="ATE9" s="2651"/>
      <c r="ATF9" s="2230"/>
      <c r="ATG9" s="2651"/>
      <c r="ATH9" s="2230"/>
      <c r="ATI9" s="2651"/>
      <c r="ATJ9" s="2230"/>
      <c r="ATK9" s="2651"/>
      <c r="ATL9" s="2230"/>
      <c r="ATM9" s="2651"/>
      <c r="ATN9" s="2230"/>
      <c r="ATO9" s="2651"/>
      <c r="ATP9" s="2230"/>
      <c r="ATQ9" s="2651"/>
      <c r="ATR9" s="2230"/>
      <c r="ATS9" s="2651"/>
      <c r="ATT9" s="2230"/>
      <c r="ATU9" s="2651"/>
      <c r="ATV9" s="2230"/>
      <c r="ATW9" s="2651"/>
      <c r="ATX9" s="2230"/>
      <c r="ATY9" s="2651"/>
      <c r="ATZ9" s="2230"/>
      <c r="AUA9" s="2651"/>
      <c r="AUB9" s="2230"/>
      <c r="AUC9" s="2651"/>
      <c r="AUD9" s="2230"/>
      <c r="AUE9" s="2651"/>
      <c r="AUF9" s="2230"/>
      <c r="AUG9" s="2651"/>
      <c r="AUH9" s="2230"/>
      <c r="AUI9" s="2651"/>
      <c r="AUJ9" s="2230"/>
      <c r="AUK9" s="2651"/>
      <c r="AUL9" s="2230"/>
      <c r="AUM9" s="2651"/>
      <c r="AUN9" s="2230"/>
      <c r="AUO9" s="2651"/>
      <c r="AUP9" s="2230"/>
      <c r="AUQ9" s="2651"/>
      <c r="AUR9" s="2230"/>
      <c r="AUS9" s="2651"/>
      <c r="AUT9" s="2230"/>
      <c r="AUU9" s="2651"/>
      <c r="AUV9" s="2230"/>
      <c r="AUW9" s="2651"/>
      <c r="AUX9" s="2230"/>
      <c r="AUY9" s="2651"/>
      <c r="AUZ9" s="2230"/>
      <c r="AVA9" s="2651"/>
      <c r="AVB9" s="2230"/>
      <c r="AVC9" s="2651"/>
      <c r="AVD9" s="2230"/>
      <c r="AVE9" s="2651"/>
      <c r="AVF9" s="2230"/>
      <c r="AVG9" s="2651"/>
      <c r="AVH9" s="2230"/>
      <c r="AVI9" s="2651"/>
      <c r="AVJ9" s="2230"/>
      <c r="AVK9" s="2651"/>
      <c r="AVL9" s="2230"/>
      <c r="AVM9" s="2651"/>
      <c r="AVN9" s="2230"/>
      <c r="AVO9" s="2651"/>
      <c r="AVP9" s="2230"/>
      <c r="AVQ9" s="2651"/>
      <c r="AVR9" s="2230"/>
      <c r="AVS9" s="2651"/>
      <c r="AVT9" s="2230"/>
      <c r="AVU9" s="2651"/>
      <c r="AVV9" s="2230"/>
      <c r="AVW9" s="2651"/>
      <c r="AVX9" s="2230"/>
      <c r="AVY9" s="2651"/>
      <c r="AVZ9" s="2230"/>
      <c r="AWA9" s="2651"/>
      <c r="AWB9" s="2230"/>
      <c r="AWC9" s="2651"/>
      <c r="AWD9" s="2230"/>
      <c r="AWE9" s="2651"/>
      <c r="AWF9" s="2230"/>
      <c r="AWG9" s="2651"/>
      <c r="AWH9" s="2230"/>
      <c r="AWI9" s="2651"/>
      <c r="AWJ9" s="2230"/>
      <c r="AWK9" s="2651"/>
      <c r="AWL9" s="2230"/>
      <c r="AWM9" s="2651"/>
      <c r="AWN9" s="2230"/>
      <c r="AWO9" s="2651"/>
      <c r="AWP9" s="2230"/>
      <c r="AWQ9" s="2651"/>
      <c r="AWR9" s="2230"/>
      <c r="AWS9" s="2651"/>
      <c r="AWT9" s="2230"/>
      <c r="AWU9" s="2651"/>
      <c r="AWV9" s="2230"/>
      <c r="AWW9" s="2651"/>
      <c r="AWX9" s="2230"/>
      <c r="AWY9" s="2651"/>
      <c r="AWZ9" s="2230"/>
      <c r="AXA9" s="2651"/>
      <c r="AXB9" s="2230"/>
      <c r="AXC9" s="2651"/>
      <c r="AXD9" s="2230"/>
      <c r="AXE9" s="2651"/>
      <c r="AXF9" s="2230"/>
      <c r="AXG9" s="2651"/>
      <c r="AXH9" s="2230"/>
      <c r="AXI9" s="2651"/>
      <c r="AXJ9" s="2230"/>
      <c r="AXK9" s="2651"/>
      <c r="AXL9" s="2230"/>
      <c r="AXM9" s="2651"/>
      <c r="AXN9" s="2230"/>
      <c r="AXO9" s="2651"/>
      <c r="AXP9" s="2230"/>
      <c r="AXQ9" s="2651"/>
      <c r="AXR9" s="2230"/>
      <c r="AXS9" s="2651"/>
      <c r="AXT9" s="2230"/>
      <c r="AXU9" s="2651"/>
      <c r="AXV9" s="2230"/>
      <c r="AXW9" s="2651"/>
      <c r="AXX9" s="2230"/>
      <c r="AXY9" s="2651"/>
      <c r="AXZ9" s="2230"/>
      <c r="AYA9" s="2651"/>
      <c r="AYB9" s="2230"/>
      <c r="AYC9" s="2651"/>
      <c r="AYD9" s="2230"/>
      <c r="AYE9" s="2651"/>
      <c r="AYF9" s="2230"/>
      <c r="AYG9" s="2651"/>
      <c r="AYH9" s="2230"/>
      <c r="AYI9" s="2651"/>
      <c r="AYJ9" s="2230"/>
      <c r="AYK9" s="2651"/>
      <c r="AYL9" s="2230"/>
      <c r="AYM9" s="2651"/>
      <c r="AYN9" s="2230"/>
      <c r="AYO9" s="2651"/>
      <c r="AYP9" s="2230"/>
      <c r="AYQ9" s="2651"/>
      <c r="AYR9" s="2230"/>
      <c r="AYS9" s="2651"/>
      <c r="AYT9" s="2230"/>
      <c r="AYU9" s="2651"/>
      <c r="AYV9" s="2230"/>
      <c r="AYW9" s="2651"/>
      <c r="AYX9" s="2230"/>
      <c r="AYY9" s="2651"/>
      <c r="AYZ9" s="2230"/>
      <c r="AZA9" s="2651"/>
      <c r="AZB9" s="2230"/>
      <c r="AZC9" s="2651"/>
      <c r="AZD9" s="2230"/>
      <c r="AZE9" s="2651"/>
      <c r="AZF9" s="2230"/>
      <c r="AZG9" s="2651"/>
      <c r="AZH9" s="2230"/>
      <c r="AZI9" s="2651"/>
      <c r="AZJ9" s="2230"/>
      <c r="AZK9" s="2651"/>
      <c r="AZL9" s="2230"/>
      <c r="AZM9" s="2651"/>
      <c r="AZN9" s="2230"/>
      <c r="AZO9" s="2651"/>
      <c r="AZP9" s="2230"/>
      <c r="AZQ9" s="2651"/>
      <c r="AZR9" s="2230"/>
      <c r="AZS9" s="2651"/>
      <c r="AZT9" s="2230"/>
      <c r="AZU9" s="2651"/>
      <c r="AZV9" s="2230"/>
      <c r="AZW9" s="2651"/>
      <c r="AZX9" s="2230"/>
      <c r="AZY9" s="2651"/>
      <c r="AZZ9" s="2230"/>
      <c r="BAA9" s="2651"/>
      <c r="BAB9" s="2230"/>
      <c r="BAC9" s="2651"/>
      <c r="BAD9" s="2230"/>
      <c r="BAE9" s="2651"/>
      <c r="BAF9" s="2230"/>
      <c r="BAG9" s="2651"/>
      <c r="BAH9" s="2230"/>
      <c r="BAI9" s="2651"/>
      <c r="BAJ9" s="2230"/>
      <c r="BAK9" s="2651"/>
      <c r="BAL9" s="2230"/>
      <c r="BAM9" s="2651"/>
      <c r="BAN9" s="2230"/>
      <c r="BAO9" s="2651"/>
      <c r="BAP9" s="2230"/>
      <c r="BAQ9" s="2651"/>
      <c r="BAR9" s="2230"/>
      <c r="BAS9" s="2651"/>
      <c r="BAT9" s="2230"/>
      <c r="BAU9" s="2651"/>
      <c r="BAV9" s="2230"/>
      <c r="BAW9" s="2651"/>
      <c r="BAX9" s="2230"/>
      <c r="BAY9" s="2651"/>
      <c r="BAZ9" s="2230"/>
      <c r="BBA9" s="2651"/>
      <c r="BBB9" s="2230"/>
      <c r="BBC9" s="2651"/>
      <c r="BBD9" s="2230"/>
      <c r="BBE9" s="2651"/>
      <c r="BBF9" s="2230"/>
      <c r="BBG9" s="2651"/>
      <c r="BBH9" s="2230"/>
      <c r="BBI9" s="2651"/>
      <c r="BBJ9" s="2230"/>
      <c r="BBK9" s="2651"/>
      <c r="BBL9" s="2230"/>
      <c r="BBM9" s="2651"/>
      <c r="BBN9" s="2230"/>
      <c r="BBO9" s="2651"/>
      <c r="BBP9" s="2230"/>
      <c r="BBQ9" s="2651"/>
      <c r="BBR9" s="2230"/>
      <c r="BBS9" s="2651"/>
      <c r="BBT9" s="2230"/>
      <c r="BBU9" s="2651"/>
      <c r="BBV9" s="2230"/>
      <c r="BBW9" s="2651"/>
      <c r="BBX9" s="2230"/>
      <c r="BBY9" s="2651"/>
      <c r="BBZ9" s="2230"/>
      <c r="BCA9" s="2651"/>
      <c r="BCB9" s="2230"/>
      <c r="BCC9" s="2651"/>
      <c r="BCD9" s="2230"/>
      <c r="BCE9" s="2651"/>
      <c r="BCF9" s="2230"/>
      <c r="BCG9" s="2651"/>
      <c r="BCH9" s="2230"/>
      <c r="BCI9" s="2651"/>
      <c r="BCJ9" s="2230"/>
      <c r="BCK9" s="2651"/>
      <c r="BCL9" s="2230"/>
      <c r="BCM9" s="2651"/>
      <c r="BCN9" s="2230"/>
      <c r="BCO9" s="2651"/>
      <c r="BCP9" s="2230"/>
      <c r="BCQ9" s="2651"/>
      <c r="BCR9" s="2230"/>
      <c r="BCS9" s="2651"/>
      <c r="BCT9" s="2230"/>
      <c r="BCU9" s="2651"/>
      <c r="BCV9" s="2230"/>
      <c r="BCW9" s="2651"/>
      <c r="BCX9" s="2230"/>
      <c r="BCY9" s="2651"/>
      <c r="BCZ9" s="2230"/>
      <c r="BDA9" s="2651"/>
      <c r="BDB9" s="2230"/>
      <c r="BDC9" s="2651"/>
      <c r="BDD9" s="2230"/>
      <c r="BDE9" s="2651"/>
      <c r="BDF9" s="2230"/>
      <c r="BDG9" s="2651"/>
      <c r="BDH9" s="2230"/>
      <c r="BDI9" s="2651"/>
      <c r="BDJ9" s="2230"/>
      <c r="BDK9" s="2651"/>
      <c r="BDL9" s="2230"/>
      <c r="BDM9" s="2651"/>
      <c r="BDN9" s="2230"/>
      <c r="BDO9" s="2651"/>
      <c r="BDP9" s="2230"/>
      <c r="BDQ9" s="2651"/>
      <c r="BDR9" s="2230"/>
      <c r="BDS9" s="2651"/>
      <c r="BDT9" s="2230"/>
      <c r="BDU9" s="2651"/>
      <c r="BDV9" s="2230"/>
      <c r="BDW9" s="2651"/>
      <c r="BDX9" s="2230"/>
      <c r="BDY9" s="2651"/>
      <c r="BDZ9" s="2230"/>
      <c r="BEA9" s="2651"/>
      <c r="BEB9" s="2230"/>
      <c r="BEC9" s="2651"/>
      <c r="BED9" s="2230"/>
      <c r="BEE9" s="2651"/>
      <c r="BEF9" s="2230"/>
      <c r="BEG9" s="2651"/>
      <c r="BEH9" s="2230"/>
      <c r="BEI9" s="2651"/>
      <c r="BEJ9" s="2230"/>
      <c r="BEK9" s="2651"/>
      <c r="BEL9" s="2230"/>
      <c r="BEM9" s="2651"/>
      <c r="BEN9" s="2230"/>
      <c r="BEO9" s="2651"/>
      <c r="BEP9" s="2230"/>
      <c r="BEQ9" s="2651"/>
      <c r="BER9" s="2230"/>
      <c r="BES9" s="2651"/>
      <c r="BET9" s="2230"/>
      <c r="BEU9" s="2651"/>
      <c r="BEV9" s="2230"/>
      <c r="BEW9" s="2651"/>
      <c r="BEX9" s="2230"/>
      <c r="BEY9" s="2651"/>
      <c r="BEZ9" s="2230"/>
      <c r="BFA9" s="2651"/>
      <c r="BFB9" s="2230"/>
      <c r="BFC9" s="2651"/>
      <c r="BFD9" s="2230"/>
      <c r="BFE9" s="2651"/>
      <c r="BFF9" s="2230"/>
      <c r="BFG9" s="2651"/>
      <c r="BFH9" s="2230"/>
      <c r="BFI9" s="2651"/>
      <c r="BFJ9" s="2230"/>
      <c r="BFK9" s="2651"/>
      <c r="BFL9" s="2230"/>
      <c r="BFM9" s="2651"/>
      <c r="BFN9" s="2230"/>
      <c r="BFO9" s="2651"/>
      <c r="BFP9" s="2230"/>
      <c r="BFQ9" s="2651"/>
      <c r="BFR9" s="2230"/>
      <c r="BFS9" s="2651"/>
      <c r="BFT9" s="2230"/>
      <c r="BFU9" s="2651"/>
      <c r="BFV9" s="2230"/>
      <c r="BFW9" s="2651"/>
      <c r="BFX9" s="2230"/>
      <c r="BFY9" s="2651"/>
      <c r="BFZ9" s="2230"/>
      <c r="BGA9" s="2651"/>
      <c r="BGB9" s="2230"/>
      <c r="BGC9" s="2651"/>
      <c r="BGD9" s="2230"/>
      <c r="BGE9" s="2651"/>
      <c r="BGF9" s="2230"/>
      <c r="BGG9" s="2651"/>
      <c r="BGH9" s="2230"/>
      <c r="BGI9" s="2651"/>
      <c r="BGJ9" s="2230"/>
      <c r="BGK9" s="2651"/>
      <c r="BGL9" s="2230"/>
      <c r="BGM9" s="2651"/>
      <c r="BGN9" s="2230"/>
      <c r="BGO9" s="2651"/>
      <c r="BGP9" s="2230"/>
      <c r="BGQ9" s="2651"/>
      <c r="BGR9" s="2230"/>
      <c r="BGS9" s="2651"/>
      <c r="BGT9" s="2230"/>
      <c r="BGU9" s="2651"/>
      <c r="BGV9" s="2230"/>
      <c r="BGW9" s="2651"/>
      <c r="BGX9" s="2230"/>
      <c r="BGY9" s="2651"/>
      <c r="BGZ9" s="2230"/>
      <c r="BHA9" s="2651"/>
      <c r="BHB9" s="2230"/>
      <c r="BHC9" s="2651"/>
      <c r="BHD9" s="2230"/>
      <c r="BHE9" s="2651"/>
      <c r="BHF9" s="2230"/>
      <c r="BHG9" s="2651"/>
      <c r="BHH9" s="2230"/>
      <c r="BHI9" s="2651"/>
      <c r="BHJ9" s="2230"/>
      <c r="BHK9" s="2651"/>
      <c r="BHL9" s="2230"/>
      <c r="BHM9" s="2651"/>
      <c r="BHN9" s="2230"/>
      <c r="BHO9" s="2651"/>
      <c r="BHP9" s="2230"/>
      <c r="BHQ9" s="2651"/>
      <c r="BHR9" s="2230"/>
      <c r="BHS9" s="2651"/>
      <c r="BHT9" s="2230"/>
      <c r="BHU9" s="2651"/>
      <c r="BHV9" s="2230"/>
      <c r="BHW9" s="2651"/>
      <c r="BHX9" s="2230"/>
      <c r="BHY9" s="2651"/>
      <c r="BHZ9" s="2230"/>
      <c r="BIA9" s="2651"/>
      <c r="BIB9" s="2230"/>
      <c r="BIC9" s="2651"/>
      <c r="BID9" s="2230"/>
      <c r="BIE9" s="2651"/>
      <c r="BIF9" s="2230"/>
      <c r="BIG9" s="2651"/>
      <c r="BIH9" s="2230"/>
      <c r="BII9" s="2651"/>
      <c r="BIJ9" s="2230"/>
      <c r="BIK9" s="2651"/>
      <c r="BIL9" s="2230"/>
      <c r="BIM9" s="2651"/>
      <c r="BIN9" s="2230"/>
      <c r="BIO9" s="2651"/>
      <c r="BIP9" s="2230"/>
      <c r="BIQ9" s="2651"/>
      <c r="BIR9" s="2230"/>
      <c r="BIS9" s="2651"/>
      <c r="BIT9" s="2230"/>
      <c r="BIU9" s="2651"/>
      <c r="BIV9" s="2230"/>
      <c r="BIW9" s="2651"/>
      <c r="BIX9" s="2230"/>
      <c r="BIY9" s="2651"/>
      <c r="BIZ9" s="2230"/>
      <c r="BJA9" s="2651"/>
      <c r="BJB9" s="2230"/>
      <c r="BJC9" s="2651"/>
      <c r="BJD9" s="2230"/>
      <c r="BJE9" s="2651"/>
      <c r="BJF9" s="2230"/>
      <c r="BJG9" s="2651"/>
      <c r="BJH9" s="2230"/>
      <c r="BJI9" s="2651"/>
      <c r="BJJ9" s="2230"/>
      <c r="BJK9" s="2651"/>
      <c r="BJL9" s="2230"/>
      <c r="BJM9" s="2651"/>
      <c r="BJN9" s="2230"/>
      <c r="BJO9" s="2651"/>
      <c r="BJP9" s="2230"/>
      <c r="BJQ9" s="2651"/>
      <c r="BJR9" s="2230"/>
      <c r="BJS9" s="2651"/>
      <c r="BJT9" s="2230"/>
      <c r="BJU9" s="2651"/>
      <c r="BJV9" s="2230"/>
      <c r="BJW9" s="2651"/>
      <c r="BJX9" s="2230"/>
      <c r="BJY9" s="2651"/>
      <c r="BJZ9" s="2230"/>
      <c r="BKA9" s="2651"/>
      <c r="BKB9" s="2230"/>
      <c r="BKC9" s="2651"/>
      <c r="BKD9" s="2230"/>
      <c r="BKE9" s="2651"/>
      <c r="BKF9" s="2230"/>
      <c r="BKG9" s="2651"/>
      <c r="BKH9" s="2230"/>
      <c r="BKI9" s="2651"/>
      <c r="BKJ9" s="2230"/>
      <c r="BKK9" s="2651"/>
      <c r="BKL9" s="2230"/>
      <c r="BKM9" s="2651"/>
      <c r="BKN9" s="2230"/>
      <c r="BKO9" s="2651"/>
      <c r="BKP9" s="2230"/>
      <c r="BKQ9" s="2651"/>
      <c r="BKR9" s="2230"/>
      <c r="BKS9" s="2651"/>
      <c r="BKT9" s="2230"/>
      <c r="BKU9" s="2651"/>
      <c r="BKV9" s="2230"/>
      <c r="BKW9" s="2651"/>
      <c r="BKX9" s="2230"/>
      <c r="BKY9" s="2651"/>
      <c r="BKZ9" s="2230"/>
      <c r="BLA9" s="2651"/>
      <c r="BLB9" s="2230"/>
      <c r="BLC9" s="2651"/>
      <c r="BLD9" s="2230"/>
      <c r="BLE9" s="2651"/>
      <c r="BLF9" s="2230"/>
      <c r="BLG9" s="2651"/>
      <c r="BLH9" s="2230"/>
      <c r="BLI9" s="2651"/>
      <c r="BLJ9" s="2230"/>
      <c r="BLK9" s="2651"/>
      <c r="BLL9" s="2230"/>
      <c r="BLM9" s="2651"/>
      <c r="BLN9" s="2230"/>
      <c r="BLO9" s="2651"/>
      <c r="BLP9" s="2230"/>
      <c r="BLQ9" s="2651"/>
      <c r="BLR9" s="2230"/>
      <c r="BLS9" s="2651"/>
      <c r="BLT9" s="2230"/>
      <c r="BLU9" s="2651"/>
      <c r="BLV9" s="2230"/>
      <c r="BLW9" s="2651"/>
      <c r="BLX9" s="2230"/>
      <c r="BLY9" s="2651"/>
      <c r="BLZ9" s="2230"/>
      <c r="BMA9" s="2651"/>
      <c r="BMB9" s="2230"/>
      <c r="BMC9" s="2651"/>
      <c r="BMD9" s="2230"/>
      <c r="BME9" s="2651"/>
      <c r="BMF9" s="2230"/>
      <c r="BMG9" s="2651"/>
      <c r="BMH9" s="2230"/>
      <c r="BMI9" s="2651"/>
      <c r="BMJ9" s="2230"/>
      <c r="BMK9" s="2651"/>
      <c r="BML9" s="2230"/>
      <c r="BMM9" s="2651"/>
      <c r="BMN9" s="2230"/>
      <c r="BMO9" s="2651"/>
      <c r="BMP9" s="2230"/>
      <c r="BMQ9" s="2651"/>
      <c r="BMR9" s="2230"/>
      <c r="BMS9" s="2651"/>
      <c r="BMT9" s="2230"/>
      <c r="BMU9" s="2651"/>
      <c r="BMV9" s="2230"/>
      <c r="BMW9" s="2651"/>
      <c r="BMX9" s="2230"/>
      <c r="BMY9" s="2651"/>
      <c r="BMZ9" s="2230"/>
      <c r="BNA9" s="2651"/>
      <c r="BNB9" s="2230"/>
      <c r="BNC9" s="2651"/>
      <c r="BND9" s="2230"/>
      <c r="BNE9" s="2651"/>
      <c r="BNF9" s="2230"/>
      <c r="BNG9" s="2651"/>
      <c r="BNH9" s="2230"/>
      <c r="BNI9" s="2651"/>
      <c r="BNJ9" s="2230"/>
      <c r="BNK9" s="2651"/>
      <c r="BNL9" s="2230"/>
      <c r="BNM9" s="2651"/>
      <c r="BNN9" s="2230"/>
      <c r="BNO9" s="2651"/>
      <c r="BNP9" s="2230"/>
      <c r="BNQ9" s="2651"/>
      <c r="BNR9" s="2230"/>
      <c r="BNS9" s="2651"/>
      <c r="BNT9" s="2230"/>
      <c r="BNU9" s="2651"/>
      <c r="BNV9" s="2230"/>
      <c r="BNW9" s="2651"/>
      <c r="BNX9" s="2230"/>
      <c r="BNY9" s="2651"/>
      <c r="BNZ9" s="2230"/>
      <c r="BOA9" s="2651"/>
      <c r="BOB9" s="2230"/>
      <c r="BOC9" s="2651"/>
      <c r="BOD9" s="2230"/>
      <c r="BOE9" s="2651"/>
      <c r="BOF9" s="2230"/>
      <c r="BOG9" s="2651"/>
      <c r="BOH9" s="2230"/>
      <c r="BOI9" s="2651"/>
      <c r="BOJ9" s="2230"/>
      <c r="BOK9" s="2651"/>
      <c r="BOL9" s="2230"/>
      <c r="BOM9" s="2651"/>
      <c r="BON9" s="2230"/>
      <c r="BOO9" s="2651"/>
      <c r="BOP9" s="2230"/>
      <c r="BOQ9" s="2651"/>
      <c r="BOR9" s="2230"/>
      <c r="BOS9" s="2651"/>
      <c r="BOT9" s="2230"/>
      <c r="BOU9" s="2651"/>
      <c r="BOV9" s="2230"/>
      <c r="BOW9" s="2651"/>
      <c r="BOX9" s="2230"/>
      <c r="BOY9" s="2651"/>
      <c r="BOZ9" s="2230"/>
      <c r="BPA9" s="2651"/>
      <c r="BPB9" s="2230"/>
      <c r="BPC9" s="2651"/>
      <c r="BPD9" s="2230"/>
      <c r="BPE9" s="2651"/>
      <c r="BPF9" s="2230"/>
      <c r="BPG9" s="2651"/>
      <c r="BPH9" s="2230"/>
      <c r="BPI9" s="2651"/>
      <c r="BPJ9" s="2230"/>
      <c r="BPK9" s="2651"/>
      <c r="BPL9" s="2230"/>
      <c r="BPM9" s="2651"/>
      <c r="BPN9" s="2230"/>
      <c r="BPO9" s="2651"/>
      <c r="BPP9" s="2230"/>
      <c r="BPQ9" s="2651"/>
      <c r="BPR9" s="2230"/>
      <c r="BPS9" s="2651"/>
      <c r="BPT9" s="2230"/>
      <c r="BPU9" s="2651"/>
      <c r="BPV9" s="2230"/>
      <c r="BPW9" s="2651"/>
      <c r="BPX9" s="2230"/>
      <c r="BPY9" s="2651"/>
      <c r="BPZ9" s="2230"/>
      <c r="BQA9" s="2651"/>
      <c r="BQB9" s="2230"/>
      <c r="BQC9" s="2651"/>
      <c r="BQD9" s="2230"/>
      <c r="BQE9" s="2651"/>
      <c r="BQF9" s="2230"/>
      <c r="BQG9" s="2651"/>
      <c r="BQH9" s="2230"/>
      <c r="BQI9" s="2651"/>
      <c r="BQJ9" s="2230"/>
      <c r="BQK9" s="2651"/>
      <c r="BQL9" s="2230"/>
      <c r="BQM9" s="2651"/>
      <c r="BQN9" s="2230"/>
      <c r="BQO9" s="2651"/>
      <c r="BQP9" s="2230"/>
      <c r="BQQ9" s="2651"/>
      <c r="BQR9" s="2230"/>
      <c r="BQS9" s="2651"/>
      <c r="BQT9" s="2230"/>
      <c r="BQU9" s="2651"/>
      <c r="BQV9" s="2230"/>
      <c r="BQW9" s="2651"/>
      <c r="BQX9" s="2230"/>
      <c r="BQY9" s="2651"/>
      <c r="BQZ9" s="2230"/>
      <c r="BRA9" s="2651"/>
      <c r="BRB9" s="2230"/>
      <c r="BRC9" s="2651"/>
      <c r="BRD9" s="2230"/>
      <c r="BRE9" s="2651"/>
      <c r="BRF9" s="2230"/>
      <c r="BRG9" s="2651"/>
      <c r="BRH9" s="2230"/>
      <c r="BRI9" s="2651"/>
      <c r="BRJ9" s="2230"/>
      <c r="BRK9" s="2651"/>
      <c r="BRL9" s="2230"/>
      <c r="BRM9" s="2651"/>
      <c r="BRN9" s="2230"/>
      <c r="BRO9" s="2651"/>
      <c r="BRP9" s="2230"/>
      <c r="BRQ9" s="2651"/>
      <c r="BRR9" s="2230"/>
      <c r="BRS9" s="2651"/>
      <c r="BRT9" s="2230"/>
      <c r="BRU9" s="2651"/>
      <c r="BRV9" s="2230"/>
      <c r="BRW9" s="2651"/>
      <c r="BRX9" s="2230"/>
      <c r="BRY9" s="2651"/>
      <c r="BRZ9" s="2230"/>
      <c r="BSA9" s="2651"/>
      <c r="BSB9" s="2230"/>
      <c r="BSC9" s="2651"/>
      <c r="BSD9" s="2230"/>
      <c r="BSE9" s="2651"/>
      <c r="BSF9" s="2230"/>
      <c r="BSG9" s="2651"/>
      <c r="BSH9" s="2230"/>
      <c r="BSI9" s="2651"/>
      <c r="BSJ9" s="2230"/>
      <c r="BSK9" s="2651"/>
      <c r="BSL9" s="2230"/>
      <c r="BSM9" s="2651"/>
      <c r="BSN9" s="2230"/>
      <c r="BSO9" s="2651"/>
      <c r="BSP9" s="2230"/>
      <c r="BSQ9" s="2651"/>
      <c r="BSR9" s="2230"/>
      <c r="BSS9" s="2651"/>
      <c r="BST9" s="2230"/>
      <c r="BSU9" s="2651"/>
      <c r="BSV9" s="2230"/>
      <c r="BSW9" s="2651"/>
      <c r="BSX9" s="2230"/>
      <c r="BSY9" s="2651"/>
      <c r="BSZ9" s="2230"/>
      <c r="BTA9" s="2651"/>
      <c r="BTB9" s="2230"/>
      <c r="BTC9" s="2651"/>
      <c r="BTD9" s="2230"/>
      <c r="BTE9" s="2651"/>
      <c r="BTF9" s="2230"/>
      <c r="BTG9" s="2651"/>
      <c r="BTH9" s="2230"/>
      <c r="BTI9" s="2651"/>
      <c r="BTJ9" s="2230"/>
      <c r="BTK9" s="2651"/>
      <c r="BTL9" s="2230"/>
      <c r="BTM9" s="2651"/>
      <c r="BTN9" s="2230"/>
      <c r="BTO9" s="2651"/>
      <c r="BTP9" s="2230"/>
      <c r="BTQ9" s="2651"/>
      <c r="BTR9" s="2230"/>
      <c r="BTS9" s="2651"/>
      <c r="BTT9" s="2230"/>
      <c r="BTU9" s="2651"/>
      <c r="BTV9" s="2230"/>
      <c r="BTW9" s="2651"/>
      <c r="BTX9" s="2230"/>
      <c r="BTY9" s="2651"/>
      <c r="BTZ9" s="2230"/>
      <c r="BUA9" s="2651"/>
      <c r="BUB9" s="2230"/>
      <c r="BUC9" s="2651"/>
      <c r="BUD9" s="2230"/>
      <c r="BUE9" s="2651"/>
      <c r="BUF9" s="2230"/>
      <c r="BUG9" s="2651"/>
      <c r="BUH9" s="2230"/>
      <c r="BUI9" s="2651"/>
      <c r="BUJ9" s="2230"/>
      <c r="BUK9" s="2651"/>
      <c r="BUL9" s="2230"/>
      <c r="BUM9" s="2651"/>
      <c r="BUN9" s="2230"/>
      <c r="BUO9" s="2651"/>
      <c r="BUP9" s="2230"/>
      <c r="BUQ9" s="2651"/>
      <c r="BUR9" s="2230"/>
      <c r="BUS9" s="2651"/>
      <c r="BUT9" s="2230"/>
      <c r="BUU9" s="2651"/>
      <c r="BUV9" s="2230"/>
      <c r="BUW9" s="2651"/>
      <c r="BUX9" s="2230"/>
      <c r="BUY9" s="2651"/>
      <c r="BUZ9" s="2230"/>
      <c r="BVA9" s="2651"/>
      <c r="BVB9" s="2230"/>
      <c r="BVC9" s="2651"/>
      <c r="BVD9" s="2230"/>
      <c r="BVE9" s="2651"/>
      <c r="BVF9" s="2230"/>
      <c r="BVG9" s="2651"/>
      <c r="BVH9" s="2230"/>
      <c r="BVI9" s="2651"/>
      <c r="BVJ9" s="2230"/>
      <c r="BVK9" s="2651"/>
      <c r="BVL9" s="2230"/>
      <c r="BVM9" s="2651"/>
      <c r="BVN9" s="2230"/>
      <c r="BVO9" s="2651"/>
      <c r="BVP9" s="2230"/>
      <c r="BVQ9" s="2651"/>
      <c r="BVR9" s="2230"/>
      <c r="BVS9" s="2651"/>
      <c r="BVT9" s="2230"/>
      <c r="BVU9" s="2651"/>
      <c r="BVV9" s="2230"/>
      <c r="BVW9" s="2651"/>
      <c r="BVX9" s="2230"/>
      <c r="BVY9" s="2651"/>
      <c r="BVZ9" s="2230"/>
      <c r="BWA9" s="2651"/>
      <c r="BWB9" s="2230"/>
      <c r="BWC9" s="2651"/>
      <c r="BWD9" s="2230"/>
      <c r="BWE9" s="2651"/>
      <c r="BWF9" s="2230"/>
      <c r="BWG9" s="2651"/>
      <c r="BWH9" s="2230"/>
      <c r="BWI9" s="2651"/>
      <c r="BWJ9" s="2230"/>
      <c r="BWK9" s="2651"/>
      <c r="BWL9" s="2230"/>
      <c r="BWM9" s="2651"/>
      <c r="BWN9" s="2230"/>
      <c r="BWO9" s="2651"/>
      <c r="BWP9" s="2230"/>
      <c r="BWQ9" s="2651"/>
      <c r="BWR9" s="2230"/>
      <c r="BWS9" s="2651"/>
      <c r="BWT9" s="2230"/>
      <c r="BWU9" s="2651"/>
      <c r="BWV9" s="2230"/>
      <c r="BWW9" s="2651"/>
      <c r="BWX9" s="2230"/>
      <c r="BWY9" s="2651"/>
      <c r="BWZ9" s="2230"/>
      <c r="BXA9" s="2651"/>
      <c r="BXB9" s="2230"/>
      <c r="BXC9" s="2651"/>
      <c r="BXD9" s="2230"/>
      <c r="BXE9" s="2651"/>
      <c r="BXF9" s="2230"/>
      <c r="BXG9" s="2651"/>
      <c r="BXH9" s="2230"/>
      <c r="BXI9" s="2651"/>
      <c r="BXJ9" s="2230"/>
      <c r="BXK9" s="2651"/>
      <c r="BXL9" s="2230"/>
      <c r="BXM9" s="2651"/>
      <c r="BXN9" s="2230"/>
      <c r="BXO9" s="2651"/>
      <c r="BXP9" s="2230"/>
      <c r="BXQ9" s="2651"/>
      <c r="BXR9" s="2230"/>
      <c r="BXS9" s="2651"/>
      <c r="BXT9" s="2230"/>
      <c r="BXU9" s="2651"/>
      <c r="BXV9" s="2230"/>
      <c r="BXW9" s="2651"/>
      <c r="BXX9" s="2230"/>
      <c r="BXY9" s="2651"/>
      <c r="BXZ9" s="2230"/>
      <c r="BYA9" s="2651"/>
      <c r="BYB9" s="2230"/>
      <c r="BYC9" s="2651"/>
      <c r="BYD9" s="2230"/>
      <c r="BYE9" s="2651"/>
      <c r="BYF9" s="2230"/>
      <c r="BYG9" s="2651"/>
      <c r="BYH9" s="2230"/>
      <c r="BYI9" s="2651"/>
      <c r="BYJ9" s="2230"/>
      <c r="BYK9" s="2651"/>
      <c r="BYL9" s="2230"/>
      <c r="BYM9" s="2651"/>
      <c r="BYN9" s="2230"/>
      <c r="BYO9" s="2651"/>
      <c r="BYP9" s="2230"/>
      <c r="BYQ9" s="2651"/>
      <c r="BYR9" s="2230"/>
      <c r="BYS9" s="2651"/>
      <c r="BYT9" s="2230"/>
      <c r="BYU9" s="2651"/>
      <c r="BYV9" s="2230"/>
      <c r="BYW9" s="2651"/>
      <c r="BYX9" s="2230"/>
      <c r="BYY9" s="2651"/>
      <c r="BYZ9" s="2230"/>
      <c r="BZA9" s="2651"/>
      <c r="BZB9" s="2230"/>
      <c r="BZC9" s="2651"/>
      <c r="BZD9" s="2230"/>
      <c r="BZE9" s="2651"/>
      <c r="BZF9" s="2230"/>
      <c r="BZG9" s="2651"/>
      <c r="BZH9" s="2230"/>
      <c r="BZI9" s="2651"/>
      <c r="BZJ9" s="2230"/>
      <c r="BZK9" s="2651"/>
      <c r="BZL9" s="2230"/>
      <c r="BZM9" s="2651"/>
      <c r="BZN9" s="2230"/>
      <c r="BZO9" s="2651"/>
      <c r="BZP9" s="2230"/>
      <c r="BZQ9" s="2651"/>
      <c r="BZR9" s="2230"/>
      <c r="BZS9" s="2651"/>
      <c r="BZT9" s="2230"/>
      <c r="BZU9" s="2651"/>
      <c r="BZV9" s="2230"/>
      <c r="BZW9" s="2651"/>
      <c r="BZX9" s="2230"/>
      <c r="BZY9" s="2651"/>
      <c r="BZZ9" s="2230"/>
      <c r="CAA9" s="2651"/>
      <c r="CAB9" s="2230"/>
      <c r="CAC9" s="2651"/>
      <c r="CAD9" s="2230"/>
      <c r="CAE9" s="2651"/>
      <c r="CAF9" s="2230"/>
      <c r="CAG9" s="2651"/>
      <c r="CAH9" s="2230"/>
      <c r="CAI9" s="2651"/>
      <c r="CAJ9" s="2230"/>
      <c r="CAK9" s="2651"/>
      <c r="CAL9" s="2230"/>
      <c r="CAM9" s="2651"/>
      <c r="CAN9" s="2230"/>
      <c r="CAO9" s="2651"/>
      <c r="CAP9" s="2230"/>
      <c r="CAQ9" s="2651"/>
      <c r="CAR9" s="2230"/>
      <c r="CAS9" s="2651"/>
      <c r="CAT9" s="2230"/>
      <c r="CAU9" s="2651"/>
      <c r="CAV9" s="2230"/>
      <c r="CAW9" s="2651"/>
      <c r="CAX9" s="2230"/>
      <c r="CAY9" s="2651"/>
      <c r="CAZ9" s="2230"/>
      <c r="CBA9" s="2651"/>
      <c r="CBB9" s="2230"/>
      <c r="CBC9" s="2651"/>
      <c r="CBD9" s="2230"/>
      <c r="CBE9" s="2651"/>
      <c r="CBF9" s="2230"/>
      <c r="CBG9" s="2651"/>
      <c r="CBH9" s="2230"/>
      <c r="CBI9" s="2651"/>
      <c r="CBJ9" s="2230"/>
      <c r="CBK9" s="2651"/>
      <c r="CBL9" s="2230"/>
      <c r="CBM9" s="2651"/>
      <c r="CBN9" s="2230"/>
      <c r="CBO9" s="2651"/>
      <c r="CBP9" s="2230"/>
      <c r="CBQ9" s="2651"/>
      <c r="CBR9" s="2230"/>
      <c r="CBS9" s="2651"/>
      <c r="CBT9" s="2230"/>
      <c r="CBU9" s="2651"/>
      <c r="CBV9" s="2230"/>
      <c r="CBW9" s="2651"/>
      <c r="CBX9" s="2230"/>
      <c r="CBY9" s="2651"/>
      <c r="CBZ9" s="2230"/>
      <c r="CCA9" s="2651"/>
      <c r="CCB9" s="2230"/>
      <c r="CCC9" s="2651"/>
      <c r="CCD9" s="2230"/>
      <c r="CCE9" s="2651"/>
      <c r="CCF9" s="2230"/>
      <c r="CCG9" s="2651"/>
      <c r="CCH9" s="2230"/>
      <c r="CCI9" s="2651"/>
      <c r="CCJ9" s="2230"/>
      <c r="CCK9" s="2651"/>
      <c r="CCL9" s="2230"/>
      <c r="CCM9" s="2651"/>
      <c r="CCN9" s="2230"/>
      <c r="CCO9" s="2651"/>
      <c r="CCP9" s="2230"/>
      <c r="CCQ9" s="2651"/>
      <c r="CCR9" s="2230"/>
      <c r="CCS9" s="2651"/>
      <c r="CCT9" s="2230"/>
      <c r="CCU9" s="2651"/>
      <c r="CCV9" s="2230"/>
      <c r="CCW9" s="2651"/>
      <c r="CCX9" s="2230"/>
      <c r="CCY9" s="2651"/>
      <c r="CCZ9" s="2230"/>
      <c r="CDA9" s="2651"/>
      <c r="CDB9" s="2230"/>
      <c r="CDC9" s="2651"/>
      <c r="CDD9" s="2230"/>
      <c r="CDE9" s="2651"/>
      <c r="CDF9" s="2230"/>
      <c r="CDG9" s="2651"/>
      <c r="CDH9" s="2230"/>
      <c r="CDI9" s="2651"/>
      <c r="CDJ9" s="2230"/>
      <c r="CDK9" s="2651"/>
      <c r="CDL9" s="2230"/>
      <c r="CDM9" s="2651"/>
      <c r="CDN9" s="2230"/>
      <c r="CDO9" s="2651"/>
      <c r="CDP9" s="2230"/>
      <c r="CDQ9" s="2651"/>
      <c r="CDR9" s="2230"/>
      <c r="CDS9" s="2651"/>
      <c r="CDT9" s="2230"/>
      <c r="CDU9" s="2651"/>
      <c r="CDV9" s="2230"/>
      <c r="CDW9" s="2651"/>
      <c r="CDX9" s="2230"/>
      <c r="CDY9" s="2651"/>
      <c r="CDZ9" s="2230"/>
      <c r="CEA9" s="2651"/>
      <c r="CEB9" s="2230"/>
      <c r="CEC9" s="2651"/>
      <c r="CED9" s="2230"/>
      <c r="CEE9" s="2651"/>
      <c r="CEF9" s="2230"/>
      <c r="CEG9" s="2651"/>
      <c r="CEH9" s="2230"/>
      <c r="CEI9" s="2651"/>
      <c r="CEJ9" s="2230"/>
      <c r="CEK9" s="2651"/>
      <c r="CEL9" s="2230"/>
      <c r="CEM9" s="2651"/>
      <c r="CEN9" s="2230"/>
      <c r="CEO9" s="2651"/>
      <c r="CEP9" s="2230"/>
      <c r="CEQ9" s="2651"/>
      <c r="CER9" s="2230"/>
      <c r="CES9" s="2651"/>
      <c r="CET9" s="2230"/>
      <c r="CEU9" s="2651"/>
      <c r="CEV9" s="2230"/>
      <c r="CEW9" s="2651"/>
      <c r="CEX9" s="2230"/>
      <c r="CEY9" s="2651"/>
      <c r="CEZ9" s="2230"/>
      <c r="CFA9" s="2651"/>
      <c r="CFB9" s="2230"/>
      <c r="CFC9" s="2651"/>
      <c r="CFD9" s="2230"/>
      <c r="CFE9" s="2651"/>
      <c r="CFF9" s="2230"/>
      <c r="CFG9" s="2651"/>
      <c r="CFH9" s="2230"/>
      <c r="CFI9" s="2651"/>
      <c r="CFJ9" s="2230"/>
      <c r="CFK9" s="2651"/>
      <c r="CFL9" s="2230"/>
      <c r="CFM9" s="2651"/>
      <c r="CFN9" s="2230"/>
      <c r="CFO9" s="2651"/>
      <c r="CFP9" s="2230"/>
      <c r="CFQ9" s="2651"/>
      <c r="CFR9" s="2230"/>
      <c r="CFS9" s="2651"/>
      <c r="CFT9" s="2230"/>
      <c r="CFU9" s="2651"/>
      <c r="CFV9" s="2230"/>
      <c r="CFW9" s="2651"/>
      <c r="CFX9" s="2230"/>
      <c r="CFY9" s="2651"/>
      <c r="CFZ9" s="2230"/>
      <c r="CGA9" s="2651"/>
      <c r="CGB9" s="2230"/>
      <c r="CGC9" s="2651"/>
      <c r="CGD9" s="2230"/>
      <c r="CGE9" s="2651"/>
      <c r="CGF9" s="2230"/>
      <c r="CGG9" s="2651"/>
      <c r="CGH9" s="2230"/>
      <c r="CGI9" s="2651"/>
      <c r="CGJ9" s="2230"/>
      <c r="CGK9" s="2651"/>
      <c r="CGL9" s="2230"/>
      <c r="CGM9" s="2651"/>
      <c r="CGN9" s="2230"/>
      <c r="CGO9" s="2651"/>
      <c r="CGP9" s="2230"/>
      <c r="CGQ9" s="2651"/>
      <c r="CGR9" s="2230"/>
      <c r="CGS9" s="2651"/>
      <c r="CGT9" s="2230"/>
      <c r="CGU9" s="2651"/>
      <c r="CGV9" s="2230"/>
      <c r="CGW9" s="2651"/>
      <c r="CGX9" s="2230"/>
      <c r="CGY9" s="2651"/>
      <c r="CGZ9" s="2230"/>
      <c r="CHA9" s="2651"/>
      <c r="CHB9" s="2230"/>
      <c r="CHC9" s="2651"/>
      <c r="CHD9" s="2230"/>
      <c r="CHE9" s="2651"/>
      <c r="CHF9" s="2230"/>
      <c r="CHG9" s="2651"/>
      <c r="CHH9" s="2230"/>
      <c r="CHI9" s="2651"/>
      <c r="CHJ9" s="2230"/>
      <c r="CHK9" s="2651"/>
      <c r="CHL9" s="2230"/>
      <c r="CHM9" s="2651"/>
      <c r="CHN9" s="2230"/>
      <c r="CHO9" s="2651"/>
      <c r="CHP9" s="2230"/>
      <c r="CHQ9" s="2651"/>
      <c r="CHR9" s="2230"/>
      <c r="CHS9" s="2651"/>
      <c r="CHT9" s="2230"/>
      <c r="CHU9" s="2651"/>
      <c r="CHV9" s="2230"/>
      <c r="CHW9" s="2651"/>
      <c r="CHX9" s="2230"/>
      <c r="CHY9" s="2651"/>
      <c r="CHZ9" s="2230"/>
      <c r="CIA9" s="2651"/>
      <c r="CIB9" s="2230"/>
      <c r="CIC9" s="2651"/>
      <c r="CID9" s="2230"/>
      <c r="CIE9" s="2651"/>
      <c r="CIF9" s="2230"/>
      <c r="CIG9" s="2651"/>
      <c r="CIH9" s="2230"/>
      <c r="CII9" s="2651"/>
      <c r="CIJ9" s="2230"/>
      <c r="CIK9" s="2651"/>
      <c r="CIL9" s="2230"/>
      <c r="CIM9" s="2651"/>
      <c r="CIN9" s="2230"/>
      <c r="CIO9" s="2651"/>
      <c r="CIP9" s="2230"/>
      <c r="CIQ9" s="2651"/>
      <c r="CIR9" s="2230"/>
      <c r="CIS9" s="2651"/>
      <c r="CIT9" s="2230"/>
      <c r="CIU9" s="2651"/>
      <c r="CIV9" s="2230"/>
      <c r="CIW9" s="2651"/>
      <c r="CIX9" s="2230"/>
      <c r="CIY9" s="2651"/>
      <c r="CIZ9" s="2230"/>
      <c r="CJA9" s="2651"/>
      <c r="CJB9" s="2230"/>
      <c r="CJC9" s="2651"/>
      <c r="CJD9" s="2230"/>
      <c r="CJE9" s="2651"/>
      <c r="CJF9" s="2230"/>
      <c r="CJG9" s="2651"/>
      <c r="CJH9" s="2230"/>
      <c r="CJI9" s="2651"/>
      <c r="CJJ9" s="2230"/>
      <c r="CJK9" s="2651"/>
      <c r="CJL9" s="2230"/>
      <c r="CJM9" s="2651"/>
      <c r="CJN9" s="2230"/>
      <c r="CJO9" s="2651"/>
      <c r="CJP9" s="2230"/>
      <c r="CJQ9" s="2651"/>
      <c r="CJR9" s="2230"/>
      <c r="CJS9" s="2651"/>
      <c r="CJT9" s="2230"/>
      <c r="CJU9" s="2651"/>
      <c r="CJV9" s="2230"/>
      <c r="CJW9" s="2651"/>
      <c r="CJX9" s="2230"/>
      <c r="CJY9" s="2651"/>
      <c r="CJZ9" s="2230"/>
      <c r="CKA9" s="2651"/>
      <c r="CKB9" s="2230"/>
      <c r="CKC9" s="2651"/>
      <c r="CKD9" s="2230"/>
      <c r="CKE9" s="2651"/>
      <c r="CKF9" s="2230"/>
      <c r="CKG9" s="2651"/>
      <c r="CKH9" s="2230"/>
      <c r="CKI9" s="2651"/>
      <c r="CKJ9" s="2230"/>
      <c r="CKK9" s="2651"/>
      <c r="CKL9" s="2230"/>
      <c r="CKM9" s="2651"/>
      <c r="CKN9" s="2230"/>
      <c r="CKO9" s="2651"/>
      <c r="CKP9" s="2230"/>
      <c r="CKQ9" s="2651"/>
      <c r="CKR9" s="2230"/>
      <c r="CKS9" s="2651"/>
      <c r="CKT9" s="2230"/>
      <c r="CKU9" s="2651"/>
      <c r="CKV9" s="2230"/>
      <c r="CKW9" s="2651"/>
      <c r="CKX9" s="2230"/>
      <c r="CKY9" s="2651"/>
      <c r="CKZ9" s="2230"/>
      <c r="CLA9" s="2651"/>
      <c r="CLB9" s="2230"/>
      <c r="CLC9" s="2651"/>
      <c r="CLD9" s="2230"/>
      <c r="CLE9" s="2651"/>
      <c r="CLF9" s="2230"/>
      <c r="CLG9" s="2651"/>
      <c r="CLH9" s="2230"/>
      <c r="CLI9" s="2651"/>
      <c r="CLJ9" s="2230"/>
      <c r="CLK9" s="2651"/>
      <c r="CLL9" s="2230"/>
      <c r="CLM9" s="2651"/>
      <c r="CLN9" s="2230"/>
      <c r="CLO9" s="2651"/>
      <c r="CLP9" s="2230"/>
      <c r="CLQ9" s="2651"/>
      <c r="CLR9" s="2230"/>
      <c r="CLS9" s="2651"/>
      <c r="CLT9" s="2230"/>
      <c r="CLU9" s="2651"/>
      <c r="CLV9" s="2230"/>
      <c r="CLW9" s="2651"/>
      <c r="CLX9" s="2230"/>
      <c r="CLY9" s="2651"/>
      <c r="CLZ9" s="2230"/>
      <c r="CMA9" s="2651"/>
      <c r="CMB9" s="2230"/>
      <c r="CMC9" s="2651"/>
      <c r="CMD9" s="2230"/>
      <c r="CME9" s="2651"/>
      <c r="CMF9" s="2230"/>
      <c r="CMG9" s="2651"/>
      <c r="CMH9" s="2230"/>
      <c r="CMI9" s="2651"/>
      <c r="CMJ9" s="2230"/>
      <c r="CMK9" s="2651"/>
      <c r="CML9" s="2230"/>
      <c r="CMM9" s="2651"/>
      <c r="CMN9" s="2230"/>
      <c r="CMO9" s="2651"/>
      <c r="CMP9" s="2230"/>
      <c r="CMQ9" s="2651"/>
      <c r="CMR9" s="2230"/>
      <c r="CMS9" s="2651"/>
      <c r="CMT9" s="2230"/>
      <c r="CMU9" s="2651"/>
      <c r="CMV9" s="2230"/>
      <c r="CMW9" s="2651"/>
      <c r="CMX9" s="2230"/>
      <c r="CMY9" s="2651"/>
      <c r="CMZ9" s="2230"/>
      <c r="CNA9" s="2651"/>
      <c r="CNB9" s="2230"/>
      <c r="CNC9" s="2651"/>
      <c r="CND9" s="2230"/>
      <c r="CNE9" s="2651"/>
      <c r="CNF9" s="2230"/>
      <c r="CNG9" s="2651"/>
      <c r="CNH9" s="2230"/>
      <c r="CNI9" s="2651"/>
      <c r="CNJ9" s="2230"/>
      <c r="CNK9" s="2651"/>
      <c r="CNL9" s="2230"/>
      <c r="CNM9" s="2651"/>
      <c r="CNN9" s="2230"/>
      <c r="CNO9" s="2651"/>
      <c r="CNP9" s="2230"/>
      <c r="CNQ9" s="2651"/>
      <c r="CNR9" s="2230"/>
      <c r="CNS9" s="2651"/>
      <c r="CNT9" s="2230"/>
      <c r="CNU9" s="2651"/>
      <c r="CNV9" s="2230"/>
      <c r="CNW9" s="2651"/>
      <c r="CNX9" s="2230"/>
      <c r="CNY9" s="2651"/>
      <c r="CNZ9" s="2230"/>
      <c r="COA9" s="2651"/>
      <c r="COB9" s="2230"/>
      <c r="COC9" s="2651"/>
      <c r="COD9" s="2230"/>
      <c r="COE9" s="2651"/>
      <c r="COF9" s="2230"/>
      <c r="COG9" s="2651"/>
      <c r="COH9" s="2230"/>
      <c r="COI9" s="2651"/>
      <c r="COJ9" s="2230"/>
      <c r="COK9" s="2651"/>
      <c r="COL9" s="2230"/>
      <c r="COM9" s="2651"/>
      <c r="CON9" s="2230"/>
      <c r="COO9" s="2651"/>
      <c r="COP9" s="2230"/>
      <c r="COQ9" s="2651"/>
      <c r="COR9" s="2230"/>
      <c r="COS9" s="2651"/>
      <c r="COT9" s="2230"/>
      <c r="COU9" s="2651"/>
      <c r="COV9" s="2230"/>
      <c r="COW9" s="2651"/>
      <c r="COX9" s="2230"/>
      <c r="COY9" s="2651"/>
      <c r="COZ9" s="2230"/>
      <c r="CPA9" s="2651"/>
      <c r="CPB9" s="2230"/>
      <c r="CPC9" s="2651"/>
      <c r="CPD9" s="2230"/>
      <c r="CPE9" s="2651"/>
      <c r="CPF9" s="2230"/>
      <c r="CPG9" s="2651"/>
      <c r="CPH9" s="2230"/>
      <c r="CPI9" s="2651"/>
      <c r="CPJ9" s="2230"/>
      <c r="CPK9" s="2651"/>
      <c r="CPL9" s="2230"/>
      <c r="CPM9" s="2651"/>
      <c r="CPN9" s="2230"/>
      <c r="CPO9" s="2651"/>
      <c r="CPP9" s="2230"/>
      <c r="CPQ9" s="2651"/>
      <c r="CPR9" s="2230"/>
      <c r="CPS9" s="2651"/>
      <c r="CPT9" s="2230"/>
      <c r="CPU9" s="2651"/>
      <c r="CPV9" s="2230"/>
      <c r="CPW9" s="2651"/>
      <c r="CPX9" s="2230"/>
      <c r="CPY9" s="2651"/>
      <c r="CPZ9" s="2230"/>
      <c r="CQA9" s="2651"/>
      <c r="CQB9" s="2230"/>
      <c r="CQC9" s="2651"/>
      <c r="CQD9" s="2230"/>
      <c r="CQE9" s="2651"/>
      <c r="CQF9" s="2230"/>
      <c r="CQG9" s="2651"/>
      <c r="CQH9" s="2230"/>
      <c r="CQI9" s="2651"/>
      <c r="CQJ9" s="2230"/>
      <c r="CQK9" s="2651"/>
      <c r="CQL9" s="2230"/>
      <c r="CQM9" s="2651"/>
      <c r="CQN9" s="2230"/>
      <c r="CQO9" s="2651"/>
      <c r="CQP9" s="2230"/>
      <c r="CQQ9" s="2651"/>
      <c r="CQR9" s="2230"/>
      <c r="CQS9" s="2651"/>
      <c r="CQT9" s="2230"/>
      <c r="CQU9" s="2651"/>
      <c r="CQV9" s="2230"/>
      <c r="CQW9" s="2651"/>
      <c r="CQX9" s="2230"/>
      <c r="CQY9" s="2651"/>
      <c r="CQZ9" s="2230"/>
      <c r="CRA9" s="2651"/>
      <c r="CRB9" s="2230"/>
      <c r="CRC9" s="2651"/>
      <c r="CRD9" s="2230"/>
      <c r="CRE9" s="2651"/>
      <c r="CRF9" s="2230"/>
      <c r="CRG9" s="2651"/>
      <c r="CRH9" s="2230"/>
      <c r="CRI9" s="2651"/>
      <c r="CRJ9" s="2230"/>
      <c r="CRK9" s="2651"/>
      <c r="CRL9" s="2230"/>
      <c r="CRM9" s="2651"/>
      <c r="CRN9" s="2230"/>
      <c r="CRO9" s="2651"/>
      <c r="CRP9" s="2230"/>
      <c r="CRQ9" s="2651"/>
      <c r="CRR9" s="2230"/>
      <c r="CRS9" s="2651"/>
      <c r="CRT9" s="2230"/>
      <c r="CRU9" s="2651"/>
      <c r="CRV9" s="2230"/>
      <c r="CRW9" s="2651"/>
      <c r="CRX9" s="2230"/>
      <c r="CRY9" s="2651"/>
      <c r="CRZ9" s="2230"/>
      <c r="CSA9" s="2651"/>
      <c r="CSB9" s="2230"/>
      <c r="CSC9" s="2651"/>
      <c r="CSD9" s="2230"/>
      <c r="CSE9" s="2651"/>
      <c r="CSF9" s="2230"/>
      <c r="CSG9" s="2651"/>
      <c r="CSH9" s="2230"/>
      <c r="CSI9" s="2651"/>
      <c r="CSJ9" s="2230"/>
      <c r="CSK9" s="2651"/>
      <c r="CSL9" s="2230"/>
      <c r="CSM9" s="2651"/>
      <c r="CSN9" s="2230"/>
      <c r="CSO9" s="2651"/>
      <c r="CSP9" s="2230"/>
      <c r="CSQ9" s="2651"/>
      <c r="CSR9" s="2230"/>
      <c r="CSS9" s="2651"/>
      <c r="CST9" s="2230"/>
      <c r="CSU9" s="2651"/>
      <c r="CSV9" s="2230"/>
      <c r="CSW9" s="2651"/>
      <c r="CSX9" s="2230"/>
      <c r="CSY9" s="2651"/>
      <c r="CSZ9" s="2230"/>
      <c r="CTA9" s="2651"/>
      <c r="CTB9" s="2230"/>
      <c r="CTC9" s="2651"/>
      <c r="CTD9" s="2230"/>
      <c r="CTE9" s="2651"/>
      <c r="CTF9" s="2230"/>
      <c r="CTG9" s="2651"/>
      <c r="CTH9" s="2230"/>
      <c r="CTI9" s="2651"/>
      <c r="CTJ9" s="2230"/>
      <c r="CTK9" s="2651"/>
      <c r="CTL9" s="2230"/>
      <c r="CTM9" s="2651"/>
      <c r="CTN9" s="2230"/>
      <c r="CTO9" s="2651"/>
      <c r="CTP9" s="2230"/>
      <c r="CTQ9" s="2651"/>
      <c r="CTR9" s="2230"/>
      <c r="CTS9" s="2651"/>
      <c r="CTT9" s="2230"/>
      <c r="CTU9" s="2651"/>
      <c r="CTV9" s="2230"/>
      <c r="CTW9" s="2651"/>
      <c r="CTX9" s="2230"/>
      <c r="CTY9" s="2651"/>
      <c r="CTZ9" s="2230"/>
      <c r="CUA9" s="2651"/>
      <c r="CUB9" s="2230"/>
      <c r="CUC9" s="2651"/>
      <c r="CUD9" s="2230"/>
      <c r="CUE9" s="2651"/>
      <c r="CUF9" s="2230"/>
      <c r="CUG9" s="2651"/>
      <c r="CUH9" s="2230"/>
      <c r="CUI9" s="2651"/>
      <c r="CUJ9" s="2230"/>
      <c r="CUK9" s="2651"/>
      <c r="CUL9" s="2230"/>
      <c r="CUM9" s="2651"/>
      <c r="CUN9" s="2230"/>
      <c r="CUO9" s="2651"/>
      <c r="CUP9" s="2230"/>
      <c r="CUQ9" s="2651"/>
      <c r="CUR9" s="2230"/>
      <c r="CUS9" s="2651"/>
      <c r="CUT9" s="2230"/>
      <c r="CUU9" s="2651"/>
      <c r="CUV9" s="2230"/>
      <c r="CUW9" s="2651"/>
      <c r="CUX9" s="2230"/>
      <c r="CUY9" s="2651"/>
      <c r="CUZ9" s="2230"/>
      <c r="CVA9" s="2651"/>
      <c r="CVB9" s="2230"/>
      <c r="CVC9" s="2651"/>
      <c r="CVD9" s="2230"/>
      <c r="CVE9" s="2651"/>
      <c r="CVF9" s="2230"/>
      <c r="CVG9" s="2651"/>
      <c r="CVH9" s="2230"/>
      <c r="CVI9" s="2651"/>
      <c r="CVJ9" s="2230"/>
      <c r="CVK9" s="2651"/>
      <c r="CVL9" s="2230"/>
      <c r="CVM9" s="2651"/>
      <c r="CVN9" s="2230"/>
      <c r="CVO9" s="2651"/>
      <c r="CVP9" s="2230"/>
      <c r="CVQ9" s="2651"/>
      <c r="CVR9" s="2230"/>
      <c r="CVS9" s="2651"/>
      <c r="CVT9" s="2230"/>
      <c r="CVU9" s="2651"/>
      <c r="CVV9" s="2230"/>
      <c r="CVW9" s="2651"/>
      <c r="CVX9" s="2230"/>
      <c r="CVY9" s="2651"/>
      <c r="CVZ9" s="2230"/>
      <c r="CWA9" s="2651"/>
      <c r="CWB9" s="2230"/>
      <c r="CWC9" s="2651"/>
      <c r="CWD9" s="2230"/>
      <c r="CWE9" s="2651"/>
      <c r="CWF9" s="2230"/>
      <c r="CWG9" s="2651"/>
      <c r="CWH9" s="2230"/>
      <c r="CWI9" s="2651"/>
      <c r="CWJ9" s="2230"/>
      <c r="CWK9" s="2651"/>
      <c r="CWL9" s="2230"/>
      <c r="CWM9" s="2651"/>
      <c r="CWN9" s="2230"/>
      <c r="CWO9" s="2651"/>
      <c r="CWP9" s="2230"/>
      <c r="CWQ9" s="2651"/>
      <c r="CWR9" s="2230"/>
      <c r="CWS9" s="2651"/>
      <c r="CWT9" s="2230"/>
      <c r="CWU9" s="2651"/>
      <c r="CWV9" s="2230"/>
      <c r="CWW9" s="2651"/>
      <c r="CWX9" s="2230"/>
      <c r="CWY9" s="2651"/>
      <c r="CWZ9" s="2230"/>
      <c r="CXA9" s="2651"/>
      <c r="CXB9" s="2230"/>
      <c r="CXC9" s="2651"/>
      <c r="CXD9" s="2230"/>
      <c r="CXE9" s="2651"/>
      <c r="CXF9" s="2230"/>
      <c r="CXG9" s="2651"/>
      <c r="CXH9" s="2230"/>
      <c r="CXI9" s="2651"/>
      <c r="CXJ9" s="2230"/>
      <c r="CXK9" s="2651"/>
      <c r="CXL9" s="2230"/>
      <c r="CXM9" s="2651"/>
      <c r="CXN9" s="2230"/>
      <c r="CXO9" s="2651"/>
      <c r="CXP9" s="2230"/>
      <c r="CXQ9" s="2651"/>
      <c r="CXR9" s="2230"/>
      <c r="CXS9" s="2651"/>
      <c r="CXT9" s="2230"/>
      <c r="CXU9" s="2651"/>
      <c r="CXV9" s="2230"/>
      <c r="CXW9" s="2651"/>
      <c r="CXX9" s="2230"/>
      <c r="CXY9" s="2651"/>
      <c r="CXZ9" s="2230"/>
      <c r="CYA9" s="2651"/>
      <c r="CYB9" s="2230"/>
      <c r="CYC9" s="2651"/>
      <c r="CYD9" s="2230"/>
      <c r="CYE9" s="2651"/>
      <c r="CYF9" s="2230"/>
      <c r="CYG9" s="2651"/>
      <c r="CYH9" s="2230"/>
      <c r="CYI9" s="2651"/>
      <c r="CYJ9" s="2230"/>
      <c r="CYK9" s="2651"/>
      <c r="CYL9" s="2230"/>
      <c r="CYM9" s="2651"/>
      <c r="CYN9" s="2230"/>
      <c r="CYO9" s="2651"/>
      <c r="CYP9" s="2230"/>
      <c r="CYQ9" s="2651"/>
      <c r="CYR9" s="2230"/>
      <c r="CYS9" s="2651"/>
      <c r="CYT9" s="2230"/>
      <c r="CYU9" s="2651"/>
      <c r="CYV9" s="2230"/>
      <c r="CYW9" s="2651"/>
      <c r="CYX9" s="2230"/>
      <c r="CYY9" s="2651"/>
      <c r="CYZ9" s="2230"/>
      <c r="CZA9" s="2651"/>
      <c r="CZB9" s="2230"/>
      <c r="CZC9" s="2651"/>
      <c r="CZD9" s="2230"/>
      <c r="CZE9" s="2651"/>
      <c r="CZF9" s="2230"/>
      <c r="CZG9" s="2651"/>
      <c r="CZH9" s="2230"/>
      <c r="CZI9" s="2651"/>
      <c r="CZJ9" s="2230"/>
      <c r="CZK9" s="2651"/>
      <c r="CZL9" s="2230"/>
      <c r="CZM9" s="2651"/>
      <c r="CZN9" s="2230"/>
      <c r="CZO9" s="2651"/>
      <c r="CZP9" s="2230"/>
      <c r="CZQ9" s="2651"/>
      <c r="CZR9" s="2230"/>
      <c r="CZS9" s="2651"/>
      <c r="CZT9" s="2230"/>
      <c r="CZU9" s="2651"/>
      <c r="CZV9" s="2230"/>
      <c r="CZW9" s="2651"/>
      <c r="CZX9" s="2230"/>
      <c r="CZY9" s="2651"/>
      <c r="CZZ9" s="2230"/>
      <c r="DAA9" s="2651"/>
      <c r="DAB9" s="2230"/>
      <c r="DAC9" s="2651"/>
      <c r="DAD9" s="2230"/>
      <c r="DAE9" s="2651"/>
      <c r="DAF9" s="2230"/>
      <c r="DAG9" s="2651"/>
      <c r="DAH9" s="2230"/>
      <c r="DAI9" s="2651"/>
      <c r="DAJ9" s="2230"/>
      <c r="DAK9" s="2651"/>
      <c r="DAL9" s="2230"/>
      <c r="DAM9" s="2651"/>
      <c r="DAN9" s="2230"/>
      <c r="DAO9" s="2651"/>
      <c r="DAP9" s="2230"/>
      <c r="DAQ9" s="2651"/>
      <c r="DAR9" s="2230"/>
      <c r="DAS9" s="2651"/>
      <c r="DAT9" s="2230"/>
      <c r="DAU9" s="2651"/>
      <c r="DAV9" s="2230"/>
      <c r="DAW9" s="2651"/>
      <c r="DAX9" s="2230"/>
      <c r="DAY9" s="2651"/>
      <c r="DAZ9" s="2230"/>
      <c r="DBA9" s="2651"/>
      <c r="DBB9" s="2230"/>
      <c r="DBC9" s="2651"/>
      <c r="DBD9" s="2230"/>
      <c r="DBE9" s="2651"/>
      <c r="DBF9" s="2230"/>
      <c r="DBG9" s="2651"/>
      <c r="DBH9" s="2230"/>
      <c r="DBI9" s="2651"/>
      <c r="DBJ9" s="2230"/>
      <c r="DBK9" s="2651"/>
      <c r="DBL9" s="2230"/>
      <c r="DBM9" s="2651"/>
      <c r="DBN9" s="2230"/>
      <c r="DBO9" s="2651"/>
      <c r="DBP9" s="2230"/>
      <c r="DBQ9" s="2651"/>
      <c r="DBR9" s="2230"/>
      <c r="DBS9" s="2651"/>
      <c r="DBT9" s="2230"/>
      <c r="DBU9" s="2651"/>
      <c r="DBV9" s="2230"/>
      <c r="DBW9" s="2651"/>
      <c r="DBX9" s="2230"/>
      <c r="DBY9" s="2651"/>
      <c r="DBZ9" s="2230"/>
      <c r="DCA9" s="2651"/>
      <c r="DCB9" s="2230"/>
      <c r="DCC9" s="2651"/>
      <c r="DCD9" s="2230"/>
      <c r="DCE9" s="2651"/>
      <c r="DCF9" s="2230"/>
      <c r="DCG9" s="2651"/>
      <c r="DCH9" s="2230"/>
      <c r="DCI9" s="2651"/>
      <c r="DCJ9" s="2230"/>
      <c r="DCK9" s="2651"/>
      <c r="DCL9" s="2230"/>
      <c r="DCM9" s="2651"/>
      <c r="DCN9" s="2230"/>
      <c r="DCO9" s="2651"/>
      <c r="DCP9" s="2230"/>
      <c r="DCQ9" s="2651"/>
      <c r="DCR9" s="2230"/>
      <c r="DCS9" s="2651"/>
      <c r="DCT9" s="2230"/>
      <c r="DCU9" s="2651"/>
      <c r="DCV9" s="2230"/>
      <c r="DCW9" s="2651"/>
      <c r="DCX9" s="2230"/>
      <c r="DCY9" s="2651"/>
      <c r="DCZ9" s="2230"/>
      <c r="DDA9" s="2651"/>
      <c r="DDB9" s="2230"/>
      <c r="DDC9" s="2651"/>
      <c r="DDD9" s="2230"/>
      <c r="DDE9" s="2651"/>
      <c r="DDF9" s="2230"/>
      <c r="DDG9" s="2651"/>
      <c r="DDH9" s="2230"/>
      <c r="DDI9" s="2651"/>
      <c r="DDJ9" s="2230"/>
      <c r="DDK9" s="2651"/>
      <c r="DDL9" s="2230"/>
      <c r="DDM9" s="2651"/>
      <c r="DDN9" s="2230"/>
      <c r="DDO9" s="2651"/>
      <c r="DDP9" s="2230"/>
      <c r="DDQ9" s="2651"/>
      <c r="DDR9" s="2230"/>
      <c r="DDS9" s="2651"/>
      <c r="DDT9" s="2230"/>
      <c r="DDU9" s="2651"/>
      <c r="DDV9" s="2230"/>
      <c r="DDW9" s="2651"/>
      <c r="DDX9" s="2230"/>
      <c r="DDY9" s="2651"/>
      <c r="DDZ9" s="2230"/>
      <c r="DEA9" s="2651"/>
      <c r="DEB9" s="2230"/>
      <c r="DEC9" s="2651"/>
      <c r="DED9" s="2230"/>
      <c r="DEE9" s="2651"/>
      <c r="DEF9" s="2230"/>
      <c r="DEG9" s="2651"/>
      <c r="DEH9" s="2230"/>
      <c r="DEI9" s="2651"/>
      <c r="DEJ9" s="2230"/>
      <c r="DEK9" s="2651"/>
      <c r="DEL9" s="2230"/>
      <c r="DEM9" s="2651"/>
      <c r="DEN9" s="2230"/>
      <c r="DEO9" s="2651"/>
      <c r="DEP9" s="2230"/>
      <c r="DEQ9" s="2651"/>
      <c r="DER9" s="2230"/>
      <c r="DES9" s="2651"/>
      <c r="DET9" s="2230"/>
      <c r="DEU9" s="2651"/>
      <c r="DEV9" s="2230"/>
      <c r="DEW9" s="2651"/>
      <c r="DEX9" s="2230"/>
      <c r="DEY9" s="2651"/>
      <c r="DEZ9" s="2230"/>
      <c r="DFA9" s="2651"/>
      <c r="DFB9" s="2230"/>
      <c r="DFC9" s="2651"/>
      <c r="DFD9" s="2230"/>
      <c r="DFE9" s="2651"/>
      <c r="DFF9" s="2230"/>
      <c r="DFG9" s="2651"/>
      <c r="DFH9" s="2230"/>
      <c r="DFI9" s="2651"/>
      <c r="DFJ9" s="2230"/>
      <c r="DFK9" s="2651"/>
      <c r="DFL9" s="2230"/>
      <c r="DFM9" s="2651"/>
      <c r="DFN9" s="2230"/>
      <c r="DFO9" s="2651"/>
      <c r="DFP9" s="2230"/>
      <c r="DFQ9" s="2651"/>
      <c r="DFR9" s="2230"/>
      <c r="DFS9" s="2651"/>
      <c r="DFT9" s="2230"/>
      <c r="DFU9" s="2651"/>
      <c r="DFV9" s="2230"/>
      <c r="DFW9" s="2651"/>
      <c r="DFX9" s="2230"/>
      <c r="DFY9" s="2651"/>
      <c r="DFZ9" s="2230"/>
      <c r="DGA9" s="2651"/>
      <c r="DGB9" s="2230"/>
      <c r="DGC9" s="2651"/>
      <c r="DGD9" s="2230"/>
      <c r="DGE9" s="2651"/>
      <c r="DGF9" s="2230"/>
      <c r="DGG9" s="2651"/>
      <c r="DGH9" s="2230"/>
      <c r="DGI9" s="2651"/>
      <c r="DGJ9" s="2230"/>
      <c r="DGK9" s="2651"/>
      <c r="DGL9" s="2230"/>
      <c r="DGM9" s="2651"/>
      <c r="DGN9" s="2230"/>
      <c r="DGO9" s="2651"/>
      <c r="DGP9" s="2230"/>
      <c r="DGQ9" s="2651"/>
      <c r="DGR9" s="2230"/>
      <c r="DGS9" s="2651"/>
      <c r="DGT9" s="2230"/>
      <c r="DGU9" s="2651"/>
      <c r="DGV9" s="2230"/>
      <c r="DGW9" s="2651"/>
      <c r="DGX9" s="2230"/>
      <c r="DGY9" s="2651"/>
      <c r="DGZ9" s="2230"/>
      <c r="DHA9" s="2651"/>
      <c r="DHB9" s="2230"/>
      <c r="DHC9" s="2651"/>
      <c r="DHD9" s="2230"/>
      <c r="DHE9" s="2651"/>
      <c r="DHF9" s="2230"/>
      <c r="DHG9" s="2651"/>
      <c r="DHH9" s="2230"/>
      <c r="DHI9" s="2651"/>
      <c r="DHJ9" s="2230"/>
      <c r="DHK9" s="2651"/>
      <c r="DHL9" s="2230"/>
      <c r="DHM9" s="2651"/>
      <c r="DHN9" s="2230"/>
      <c r="DHO9" s="2651"/>
      <c r="DHP9" s="2230"/>
      <c r="DHQ9" s="2651"/>
      <c r="DHR9" s="2230"/>
      <c r="DHS9" s="2651"/>
      <c r="DHT9" s="2230"/>
      <c r="DHU9" s="2651"/>
      <c r="DHV9" s="2230"/>
      <c r="DHW9" s="2651"/>
      <c r="DHX9" s="2230"/>
      <c r="DHY9" s="2651"/>
      <c r="DHZ9" s="2230"/>
      <c r="DIA9" s="2651"/>
      <c r="DIB9" s="2230"/>
      <c r="DIC9" s="2651"/>
      <c r="DID9" s="2230"/>
      <c r="DIE9" s="2651"/>
      <c r="DIF9" s="2230"/>
      <c r="DIG9" s="2651"/>
      <c r="DIH9" s="2230"/>
      <c r="DII9" s="2651"/>
      <c r="DIJ9" s="2230"/>
      <c r="DIK9" s="2651"/>
      <c r="DIL9" s="2230"/>
      <c r="DIM9" s="2651"/>
      <c r="DIN9" s="2230"/>
      <c r="DIO9" s="2651"/>
      <c r="DIP9" s="2230"/>
      <c r="DIQ9" s="2651"/>
      <c r="DIR9" s="2230"/>
      <c r="DIS9" s="2651"/>
      <c r="DIT9" s="2230"/>
      <c r="DIU9" s="2651"/>
      <c r="DIV9" s="2230"/>
      <c r="DIW9" s="2651"/>
      <c r="DIX9" s="2230"/>
      <c r="DIY9" s="2651"/>
      <c r="DIZ9" s="2230"/>
      <c r="DJA9" s="2651"/>
      <c r="DJB9" s="2230"/>
      <c r="DJC9" s="2651"/>
      <c r="DJD9" s="2230"/>
      <c r="DJE9" s="2651"/>
      <c r="DJF9" s="2230"/>
      <c r="DJG9" s="2651"/>
      <c r="DJH9" s="2230"/>
      <c r="DJI9" s="2651"/>
      <c r="DJJ9" s="2230"/>
      <c r="DJK9" s="2651"/>
      <c r="DJL9" s="2230"/>
      <c r="DJM9" s="2651"/>
      <c r="DJN9" s="2230"/>
      <c r="DJO9" s="2651"/>
      <c r="DJP9" s="2230"/>
      <c r="DJQ9" s="2651"/>
      <c r="DJR9" s="2230"/>
      <c r="DJS9" s="2651"/>
      <c r="DJT9" s="2230"/>
      <c r="DJU9" s="2651"/>
      <c r="DJV9" s="2230"/>
      <c r="DJW9" s="2651"/>
      <c r="DJX9" s="2230"/>
      <c r="DJY9" s="2651"/>
      <c r="DJZ9" s="2230"/>
      <c r="DKA9" s="2651"/>
      <c r="DKB9" s="2230"/>
      <c r="DKC9" s="2651"/>
      <c r="DKD9" s="2230"/>
      <c r="DKE9" s="2651"/>
      <c r="DKF9" s="2230"/>
      <c r="DKG9" s="2651"/>
      <c r="DKH9" s="2230"/>
      <c r="DKI9" s="2651"/>
      <c r="DKJ9" s="2230"/>
      <c r="DKK9" s="2651"/>
      <c r="DKL9" s="2230"/>
      <c r="DKM9" s="2651"/>
      <c r="DKN9" s="2230"/>
      <c r="DKO9" s="2651"/>
      <c r="DKP9" s="2230"/>
      <c r="DKQ9" s="2651"/>
      <c r="DKR9" s="2230"/>
      <c r="DKS9" s="2651"/>
      <c r="DKT9" s="2230"/>
      <c r="DKU9" s="2651"/>
      <c r="DKV9" s="2230"/>
      <c r="DKW9" s="2651"/>
      <c r="DKX9" s="2230"/>
      <c r="DKY9" s="2651"/>
      <c r="DKZ9" s="2230"/>
      <c r="DLA9" s="2651"/>
      <c r="DLB9" s="2230"/>
      <c r="DLC9" s="2651"/>
      <c r="DLD9" s="2230"/>
      <c r="DLE9" s="2651"/>
      <c r="DLF9" s="2230"/>
      <c r="DLG9" s="2651"/>
      <c r="DLH9" s="2230"/>
      <c r="DLI9" s="2651"/>
      <c r="DLJ9" s="2230"/>
      <c r="DLK9" s="2651"/>
      <c r="DLL9" s="2230"/>
      <c r="DLM9" s="2651"/>
      <c r="DLN9" s="2230"/>
      <c r="DLO9" s="2651"/>
      <c r="DLP9" s="2230"/>
      <c r="DLQ9" s="2651"/>
      <c r="DLR9" s="2230"/>
      <c r="DLS9" s="2651"/>
      <c r="DLT9" s="2230"/>
      <c r="DLU9" s="2651"/>
      <c r="DLV9" s="2230"/>
      <c r="DLW9" s="2651"/>
      <c r="DLX9" s="2230"/>
      <c r="DLY9" s="2651"/>
      <c r="DLZ9" s="2230"/>
      <c r="DMA9" s="2651"/>
      <c r="DMB9" s="2230"/>
      <c r="DMC9" s="2651"/>
      <c r="DMD9" s="2230"/>
      <c r="DME9" s="2651"/>
      <c r="DMF9" s="2230"/>
      <c r="DMG9" s="2651"/>
      <c r="DMH9" s="2230"/>
      <c r="DMI9" s="2651"/>
      <c r="DMJ9" s="2230"/>
      <c r="DMK9" s="2651"/>
      <c r="DML9" s="2230"/>
      <c r="DMM9" s="2651"/>
      <c r="DMN9" s="2230"/>
      <c r="DMO9" s="2651"/>
      <c r="DMP9" s="2230"/>
      <c r="DMQ9" s="2651"/>
      <c r="DMR9" s="2230"/>
      <c r="DMS9" s="2651"/>
      <c r="DMT9" s="2230"/>
      <c r="DMU9" s="2651"/>
      <c r="DMV9" s="2230"/>
      <c r="DMW9" s="2651"/>
      <c r="DMX9" s="2230"/>
      <c r="DMY9" s="2651"/>
      <c r="DMZ9" s="2230"/>
      <c r="DNA9" s="2651"/>
      <c r="DNB9" s="2230"/>
      <c r="DNC9" s="2651"/>
      <c r="DND9" s="2230"/>
      <c r="DNE9" s="2651"/>
      <c r="DNF9" s="2230"/>
      <c r="DNG9" s="2651"/>
      <c r="DNH9" s="2230"/>
      <c r="DNI9" s="2651"/>
      <c r="DNJ9" s="2230"/>
      <c r="DNK9" s="2651"/>
      <c r="DNL9" s="2230"/>
      <c r="DNM9" s="2651"/>
      <c r="DNN9" s="2230"/>
      <c r="DNO9" s="2651"/>
      <c r="DNP9" s="2230"/>
      <c r="DNQ9" s="2651"/>
      <c r="DNR9" s="2230"/>
      <c r="DNS9" s="2651"/>
      <c r="DNT9" s="2230"/>
      <c r="DNU9" s="2651"/>
      <c r="DNV9" s="2230"/>
      <c r="DNW9" s="2651"/>
      <c r="DNX9" s="2230"/>
      <c r="DNY9" s="2651"/>
      <c r="DNZ9" s="2230"/>
      <c r="DOA9" s="2651"/>
      <c r="DOB9" s="2230"/>
      <c r="DOC9" s="2651"/>
      <c r="DOD9" s="2230"/>
      <c r="DOE9" s="2651"/>
      <c r="DOF9" s="2230"/>
      <c r="DOG9" s="2651"/>
      <c r="DOH9" s="2230"/>
      <c r="DOI9" s="2651"/>
      <c r="DOJ9" s="2230"/>
      <c r="DOK9" s="2651"/>
      <c r="DOL9" s="2230"/>
      <c r="DOM9" s="2651"/>
      <c r="DON9" s="2230"/>
      <c r="DOO9" s="2651"/>
      <c r="DOP9" s="2230"/>
      <c r="DOQ9" s="2651"/>
      <c r="DOR9" s="2230"/>
      <c r="DOS9" s="2651"/>
      <c r="DOT9" s="2230"/>
      <c r="DOU9" s="2651"/>
      <c r="DOV9" s="2230"/>
      <c r="DOW9" s="2651"/>
      <c r="DOX9" s="2230"/>
      <c r="DOY9" s="2651"/>
      <c r="DOZ9" s="2230"/>
      <c r="DPA9" s="2651"/>
      <c r="DPB9" s="2230"/>
      <c r="DPC9" s="2651"/>
      <c r="DPD9" s="2230"/>
      <c r="DPE9" s="2651"/>
      <c r="DPF9" s="2230"/>
      <c r="DPG9" s="2651"/>
      <c r="DPH9" s="2230"/>
      <c r="DPI9" s="2651"/>
      <c r="DPJ9" s="2230"/>
      <c r="DPK9" s="2651"/>
      <c r="DPL9" s="2230"/>
      <c r="DPM9" s="2651"/>
      <c r="DPN9" s="2230"/>
      <c r="DPO9" s="2651"/>
      <c r="DPP9" s="2230"/>
      <c r="DPQ9" s="2651"/>
      <c r="DPR9" s="2230"/>
      <c r="DPS9" s="2651"/>
      <c r="DPT9" s="2230"/>
      <c r="DPU9" s="2651"/>
      <c r="DPV9" s="2230"/>
      <c r="DPW9" s="2651"/>
      <c r="DPX9" s="2230"/>
      <c r="DPY9" s="2651"/>
      <c r="DPZ9" s="2230"/>
      <c r="DQA9" s="2651"/>
      <c r="DQB9" s="2230"/>
      <c r="DQC9" s="2651"/>
      <c r="DQD9" s="2230"/>
      <c r="DQE9" s="2651"/>
      <c r="DQF9" s="2230"/>
      <c r="DQG9" s="2651"/>
      <c r="DQH9" s="2230"/>
      <c r="DQI9" s="2651"/>
      <c r="DQJ9" s="2230"/>
      <c r="DQK9" s="2651"/>
      <c r="DQL9" s="2230"/>
      <c r="DQM9" s="2651"/>
      <c r="DQN9" s="2230"/>
      <c r="DQO9" s="2651"/>
      <c r="DQP9" s="2230"/>
      <c r="DQQ9" s="2651"/>
      <c r="DQR9" s="2230"/>
      <c r="DQS9" s="2651"/>
      <c r="DQT9" s="2230"/>
      <c r="DQU9" s="2651"/>
      <c r="DQV9" s="2230"/>
      <c r="DQW9" s="2651"/>
      <c r="DQX9" s="2230"/>
      <c r="DQY9" s="2651"/>
      <c r="DQZ9" s="2230"/>
      <c r="DRA9" s="2651"/>
      <c r="DRB9" s="2230"/>
      <c r="DRC9" s="2651"/>
      <c r="DRD9" s="2230"/>
      <c r="DRE9" s="2651"/>
      <c r="DRF9" s="2230"/>
      <c r="DRG9" s="2651"/>
      <c r="DRH9" s="2230"/>
      <c r="DRI9" s="2651"/>
      <c r="DRJ9" s="2230"/>
      <c r="DRK9" s="2651"/>
      <c r="DRL9" s="2230"/>
      <c r="DRM9" s="2651"/>
      <c r="DRN9" s="2230"/>
      <c r="DRO9" s="2651"/>
      <c r="DRP9" s="2230"/>
      <c r="DRQ9" s="2651"/>
      <c r="DRR9" s="2230"/>
      <c r="DRS9" s="2651"/>
      <c r="DRT9" s="2230"/>
      <c r="DRU9" s="2651"/>
      <c r="DRV9" s="2230"/>
      <c r="DRW9" s="2651"/>
      <c r="DRX9" s="2230"/>
      <c r="DRY9" s="2651"/>
      <c r="DRZ9" s="2230"/>
      <c r="DSA9" s="2651"/>
      <c r="DSB9" s="2230"/>
      <c r="DSC9" s="2651"/>
      <c r="DSD9" s="2230"/>
      <c r="DSE9" s="2651"/>
      <c r="DSF9" s="2230"/>
      <c r="DSG9" s="2651"/>
      <c r="DSH9" s="2230"/>
      <c r="DSI9" s="2651"/>
      <c r="DSJ9" s="2230"/>
      <c r="DSK9" s="2651"/>
      <c r="DSL9" s="2230"/>
      <c r="DSM9" s="2651"/>
      <c r="DSN9" s="2230"/>
      <c r="DSO9" s="2651"/>
      <c r="DSP9" s="2230"/>
      <c r="DSQ9" s="2651"/>
      <c r="DSR9" s="2230"/>
      <c r="DSS9" s="2651"/>
      <c r="DST9" s="2230"/>
      <c r="DSU9" s="2651"/>
      <c r="DSV9" s="2230"/>
      <c r="DSW9" s="2651"/>
      <c r="DSX9" s="2230"/>
      <c r="DSY9" s="2651"/>
      <c r="DSZ9" s="2230"/>
      <c r="DTA9" s="2651"/>
      <c r="DTB9" s="2230"/>
      <c r="DTC9" s="2651"/>
      <c r="DTD9" s="2230"/>
      <c r="DTE9" s="2651"/>
      <c r="DTF9" s="2230"/>
      <c r="DTG9" s="2651"/>
      <c r="DTH9" s="2230"/>
      <c r="DTI9" s="2651"/>
      <c r="DTJ9" s="2230"/>
      <c r="DTK9" s="2651"/>
      <c r="DTL9" s="2230"/>
      <c r="DTM9" s="2651"/>
      <c r="DTN9" s="2230"/>
      <c r="DTO9" s="2651"/>
      <c r="DTP9" s="2230"/>
      <c r="DTQ9" s="2651"/>
      <c r="DTR9" s="2230"/>
      <c r="DTS9" s="2651"/>
      <c r="DTT9" s="2230"/>
      <c r="DTU9" s="2651"/>
      <c r="DTV9" s="2230"/>
      <c r="DTW9" s="2651"/>
      <c r="DTX9" s="2230"/>
      <c r="DTY9" s="2651"/>
      <c r="DTZ9" s="2230"/>
      <c r="DUA9" s="2651"/>
      <c r="DUB9" s="2230"/>
      <c r="DUC9" s="2651"/>
      <c r="DUD9" s="2230"/>
      <c r="DUE9" s="2651"/>
      <c r="DUF9" s="2230"/>
      <c r="DUG9" s="2651"/>
      <c r="DUH9" s="2230"/>
      <c r="DUI9" s="2651"/>
      <c r="DUJ9" s="2230"/>
      <c r="DUK9" s="2651"/>
      <c r="DUL9" s="2230"/>
      <c r="DUM9" s="2651"/>
      <c r="DUN9" s="2230"/>
      <c r="DUO9" s="2651"/>
      <c r="DUP9" s="2230"/>
      <c r="DUQ9" s="2651"/>
      <c r="DUR9" s="2230"/>
      <c r="DUS9" s="2651"/>
      <c r="DUT9" s="2230"/>
      <c r="DUU9" s="2651"/>
      <c r="DUV9" s="2230"/>
      <c r="DUW9" s="2651"/>
      <c r="DUX9" s="2230"/>
      <c r="DUY9" s="2651"/>
      <c r="DUZ9" s="2230"/>
      <c r="DVA9" s="2651"/>
      <c r="DVB9" s="2230"/>
      <c r="DVC9" s="2651"/>
      <c r="DVD9" s="2230"/>
      <c r="DVE9" s="2651"/>
      <c r="DVF9" s="2230"/>
      <c r="DVG9" s="2651"/>
      <c r="DVH9" s="2230"/>
      <c r="DVI9" s="2651"/>
      <c r="DVJ9" s="2230"/>
      <c r="DVK9" s="2651"/>
      <c r="DVL9" s="2230"/>
      <c r="DVM9" s="2651"/>
      <c r="DVN9" s="2230"/>
      <c r="DVO9" s="2651"/>
      <c r="DVP9" s="2230"/>
      <c r="DVQ9" s="2651"/>
      <c r="DVR9" s="2230"/>
      <c r="DVS9" s="2651"/>
      <c r="DVT9" s="2230"/>
      <c r="DVU9" s="2651"/>
      <c r="DVV9" s="2230"/>
      <c r="DVW9" s="2651"/>
      <c r="DVX9" s="2230"/>
      <c r="DVY9" s="2651"/>
      <c r="DVZ9" s="2230"/>
      <c r="DWA9" s="2651"/>
      <c r="DWB9" s="2230"/>
      <c r="DWC9" s="2651"/>
      <c r="DWD9" s="2230"/>
      <c r="DWE9" s="2651"/>
      <c r="DWF9" s="2230"/>
      <c r="DWG9" s="2651"/>
      <c r="DWH9" s="2230"/>
      <c r="DWI9" s="2651"/>
      <c r="DWJ9" s="2230"/>
      <c r="DWK9" s="2651"/>
      <c r="DWL9" s="2230"/>
      <c r="DWM9" s="2651"/>
      <c r="DWN9" s="2230"/>
      <c r="DWO9" s="2651"/>
      <c r="DWP9" s="2230"/>
      <c r="DWQ9" s="2651"/>
      <c r="DWR9" s="2230"/>
      <c r="DWS9" s="2651"/>
      <c r="DWT9" s="2230"/>
      <c r="DWU9" s="2651"/>
      <c r="DWV9" s="2230"/>
      <c r="DWW9" s="2651"/>
      <c r="DWX9" s="2230"/>
      <c r="DWY9" s="2651"/>
      <c r="DWZ9" s="2230"/>
      <c r="DXA9" s="2651"/>
      <c r="DXB9" s="2230"/>
      <c r="DXC9" s="2651"/>
      <c r="DXD9" s="2230"/>
      <c r="DXE9" s="2651"/>
      <c r="DXF9" s="2230"/>
      <c r="DXG9" s="2651"/>
      <c r="DXH9" s="2230"/>
      <c r="DXI9" s="2651"/>
      <c r="DXJ9" s="2230"/>
      <c r="DXK9" s="2651"/>
      <c r="DXL9" s="2230"/>
      <c r="DXM9" s="2651"/>
      <c r="DXN9" s="2230"/>
      <c r="DXO9" s="2651"/>
      <c r="DXP9" s="2230"/>
      <c r="DXQ9" s="2651"/>
      <c r="DXR9" s="2230"/>
      <c r="DXS9" s="2651"/>
      <c r="DXT9" s="2230"/>
      <c r="DXU9" s="2651"/>
      <c r="DXV9" s="2230"/>
      <c r="DXW9" s="2651"/>
      <c r="DXX9" s="2230"/>
      <c r="DXY9" s="2651"/>
      <c r="DXZ9" s="2230"/>
      <c r="DYA9" s="2651"/>
      <c r="DYB9" s="2230"/>
      <c r="DYC9" s="2651"/>
      <c r="DYD9" s="2230"/>
      <c r="DYE9" s="2651"/>
      <c r="DYF9" s="2230"/>
      <c r="DYG9" s="2651"/>
      <c r="DYH9" s="2230"/>
      <c r="DYI9" s="2651"/>
      <c r="DYJ9" s="2230"/>
      <c r="DYK9" s="2651"/>
      <c r="DYL9" s="2230"/>
      <c r="DYM9" s="2651"/>
      <c r="DYN9" s="2230"/>
      <c r="DYO9" s="2651"/>
      <c r="DYP9" s="2230"/>
      <c r="DYQ9" s="2651"/>
      <c r="DYR9" s="2230"/>
      <c r="DYS9" s="2651"/>
      <c r="DYT9" s="2230"/>
      <c r="DYU9" s="2651"/>
      <c r="DYV9" s="2230"/>
      <c r="DYW9" s="2651"/>
      <c r="DYX9" s="2230"/>
      <c r="DYY9" s="2651"/>
      <c r="DYZ9" s="2230"/>
      <c r="DZA9" s="2651"/>
      <c r="DZB9" s="2230"/>
      <c r="DZC9" s="2651"/>
      <c r="DZD9" s="2230"/>
      <c r="DZE9" s="2651"/>
      <c r="DZF9" s="2230"/>
      <c r="DZG9" s="2651"/>
      <c r="DZH9" s="2230"/>
      <c r="DZI9" s="2651"/>
      <c r="DZJ9" s="2230"/>
      <c r="DZK9" s="2651"/>
      <c r="DZL9" s="2230"/>
      <c r="DZM9" s="2651"/>
      <c r="DZN9" s="2230"/>
      <c r="DZO9" s="2651"/>
      <c r="DZP9" s="2230"/>
      <c r="DZQ9" s="2651"/>
      <c r="DZR9" s="2230"/>
      <c r="DZS9" s="2651"/>
      <c r="DZT9" s="2230"/>
      <c r="DZU9" s="2651"/>
      <c r="DZV9" s="2230"/>
      <c r="DZW9" s="2651"/>
      <c r="DZX9" s="2230"/>
      <c r="DZY9" s="2651"/>
      <c r="DZZ9" s="2230"/>
      <c r="EAA9" s="2651"/>
      <c r="EAB9" s="2230"/>
      <c r="EAC9" s="2651"/>
      <c r="EAD9" s="2230"/>
      <c r="EAE9" s="2651"/>
      <c r="EAF9" s="2230"/>
      <c r="EAG9" s="2651"/>
      <c r="EAH9" s="2230"/>
      <c r="EAI9" s="2651"/>
      <c r="EAJ9" s="2230"/>
      <c r="EAK9" s="2651"/>
      <c r="EAL9" s="2230"/>
      <c r="EAM9" s="2651"/>
      <c r="EAN9" s="2230"/>
      <c r="EAO9" s="2651"/>
      <c r="EAP9" s="2230"/>
      <c r="EAQ9" s="2651"/>
      <c r="EAR9" s="2230"/>
      <c r="EAS9" s="2651"/>
      <c r="EAT9" s="2230"/>
      <c r="EAU9" s="2651"/>
      <c r="EAV9" s="2230"/>
      <c r="EAW9" s="2651"/>
      <c r="EAX9" s="2230"/>
      <c r="EAY9" s="2651"/>
      <c r="EAZ9" s="2230"/>
      <c r="EBA9" s="2651"/>
      <c r="EBB9" s="2230"/>
      <c r="EBC9" s="2651"/>
      <c r="EBD9" s="2230"/>
      <c r="EBE9" s="2651"/>
      <c r="EBF9" s="2230"/>
      <c r="EBG9" s="2651"/>
      <c r="EBH9" s="2230"/>
      <c r="EBI9" s="2651"/>
      <c r="EBJ9" s="2230"/>
      <c r="EBK9" s="2651"/>
      <c r="EBL9" s="2230"/>
      <c r="EBM9" s="2651"/>
      <c r="EBN9" s="2230"/>
      <c r="EBO9" s="2651"/>
      <c r="EBP9" s="2230"/>
      <c r="EBQ9" s="2651"/>
      <c r="EBR9" s="2230"/>
      <c r="EBS9" s="2651"/>
      <c r="EBT9" s="2230"/>
      <c r="EBU9" s="2651"/>
      <c r="EBV9" s="2230"/>
      <c r="EBW9" s="2651"/>
      <c r="EBX9" s="2230"/>
      <c r="EBY9" s="2651"/>
      <c r="EBZ9" s="2230"/>
      <c r="ECA9" s="2651"/>
      <c r="ECB9" s="2230"/>
      <c r="ECC9" s="2651"/>
      <c r="ECD9" s="2230"/>
      <c r="ECE9" s="2651"/>
      <c r="ECF9" s="2230"/>
      <c r="ECG9" s="2651"/>
      <c r="ECH9" s="2230"/>
      <c r="ECI9" s="2651"/>
      <c r="ECJ9" s="2230"/>
      <c r="ECK9" s="2651"/>
      <c r="ECL9" s="2230"/>
      <c r="ECM9" s="2651"/>
      <c r="ECN9" s="2230"/>
      <c r="ECO9" s="2651"/>
      <c r="ECP9" s="2230"/>
      <c r="ECQ9" s="2651"/>
      <c r="ECR9" s="2230"/>
      <c r="ECS9" s="2651"/>
      <c r="ECT9" s="2230"/>
      <c r="ECU9" s="2651"/>
      <c r="ECV9" s="2230"/>
      <c r="ECW9" s="2651"/>
      <c r="ECX9" s="2230"/>
      <c r="ECY9" s="2651"/>
      <c r="ECZ9" s="2230"/>
      <c r="EDA9" s="2651"/>
      <c r="EDB9" s="2230"/>
      <c r="EDC9" s="2651"/>
      <c r="EDD9" s="2230"/>
      <c r="EDE9" s="2651"/>
      <c r="EDF9" s="2230"/>
      <c r="EDG9" s="2651"/>
      <c r="EDH9" s="2230"/>
      <c r="EDI9" s="2651"/>
      <c r="EDJ9" s="2230"/>
      <c r="EDK9" s="2651"/>
      <c r="EDL9" s="2230"/>
      <c r="EDM9" s="2651"/>
      <c r="EDN9" s="2230"/>
      <c r="EDO9" s="2651"/>
      <c r="EDP9" s="2230"/>
      <c r="EDQ9" s="2651"/>
      <c r="EDR9" s="2230"/>
      <c r="EDS9" s="2651"/>
      <c r="EDT9" s="2230"/>
      <c r="EDU9" s="2651"/>
      <c r="EDV9" s="2230"/>
      <c r="EDW9" s="2651"/>
      <c r="EDX9" s="2230"/>
      <c r="EDY9" s="2651"/>
      <c r="EDZ9" s="2230"/>
      <c r="EEA9" s="2651"/>
      <c r="EEB9" s="2230"/>
      <c r="EEC9" s="2651"/>
      <c r="EED9" s="2230"/>
      <c r="EEE9" s="2651"/>
      <c r="EEF9" s="2230"/>
      <c r="EEG9" s="2651"/>
      <c r="EEH9" s="2230"/>
      <c r="EEI9" s="2651"/>
      <c r="EEJ9" s="2230"/>
      <c r="EEK9" s="2651"/>
      <c r="EEL9" s="2230"/>
      <c r="EEM9" s="2651"/>
      <c r="EEN9" s="2230"/>
      <c r="EEO9" s="2651"/>
      <c r="EEP9" s="2230"/>
      <c r="EEQ9" s="2651"/>
      <c r="EER9" s="2230"/>
      <c r="EES9" s="2651"/>
      <c r="EET9" s="2230"/>
      <c r="EEU9" s="2651"/>
      <c r="EEV9" s="2230"/>
      <c r="EEW9" s="2651"/>
      <c r="EEX9" s="2230"/>
      <c r="EEY9" s="2651"/>
      <c r="EEZ9" s="2230"/>
      <c r="EFA9" s="2651"/>
      <c r="EFB9" s="2230"/>
      <c r="EFC9" s="2651"/>
      <c r="EFD9" s="2230"/>
      <c r="EFE9" s="2651"/>
      <c r="EFF9" s="2230"/>
      <c r="EFG9" s="2651"/>
      <c r="EFH9" s="2230"/>
      <c r="EFI9" s="2651"/>
      <c r="EFJ9" s="2230"/>
      <c r="EFK9" s="2651"/>
      <c r="EFL9" s="2230"/>
      <c r="EFM9" s="2651"/>
      <c r="EFN9" s="2230"/>
      <c r="EFO9" s="2651"/>
      <c r="EFP9" s="2230"/>
      <c r="EFQ9" s="2651"/>
      <c r="EFR9" s="2230"/>
      <c r="EFS9" s="2651"/>
      <c r="EFT9" s="2230"/>
      <c r="EFU9" s="2651"/>
      <c r="EFV9" s="2230"/>
      <c r="EFW9" s="2651"/>
      <c r="EFX9" s="2230"/>
      <c r="EFY9" s="2651"/>
      <c r="EFZ9" s="2230"/>
      <c r="EGA9" s="2651"/>
      <c r="EGB9" s="2230"/>
      <c r="EGC9" s="2651"/>
      <c r="EGD9" s="2230"/>
      <c r="EGE9" s="2651"/>
      <c r="EGF9" s="2230"/>
      <c r="EGG9" s="2651"/>
      <c r="EGH9" s="2230"/>
      <c r="EGI9" s="2651"/>
      <c r="EGJ9" s="2230"/>
      <c r="EGK9" s="2651"/>
      <c r="EGL9" s="2230"/>
      <c r="EGM9" s="2651"/>
      <c r="EGN9" s="2230"/>
      <c r="EGO9" s="2651"/>
      <c r="EGP9" s="2230"/>
      <c r="EGQ9" s="2651"/>
      <c r="EGR9" s="2230"/>
      <c r="EGS9" s="2651"/>
      <c r="EGT9" s="2230"/>
      <c r="EGU9" s="2651"/>
      <c r="EGV9" s="2230"/>
      <c r="EGW9" s="2651"/>
      <c r="EGX9" s="2230"/>
      <c r="EGY9" s="2651"/>
      <c r="EGZ9" s="2230"/>
      <c r="EHA9" s="2651"/>
      <c r="EHB9" s="2230"/>
      <c r="EHC9" s="2651"/>
      <c r="EHD9" s="2230"/>
      <c r="EHE9" s="2651"/>
      <c r="EHF9" s="2230"/>
      <c r="EHG9" s="2651"/>
      <c r="EHH9" s="2230"/>
      <c r="EHI9" s="2651"/>
      <c r="EHJ9" s="2230"/>
      <c r="EHK9" s="2651"/>
      <c r="EHL9" s="2230"/>
      <c r="EHM9" s="2651"/>
      <c r="EHN9" s="2230"/>
      <c r="EHO9" s="2651"/>
      <c r="EHP9" s="2230"/>
      <c r="EHQ9" s="2651"/>
      <c r="EHR9" s="2230"/>
      <c r="EHS9" s="2651"/>
      <c r="EHT9" s="2230"/>
      <c r="EHU9" s="2651"/>
      <c r="EHV9" s="2230"/>
      <c r="EHW9" s="2651"/>
      <c r="EHX9" s="2230"/>
      <c r="EHY9" s="2651"/>
      <c r="EHZ9" s="2230"/>
      <c r="EIA9" s="2651"/>
      <c r="EIB9" s="2230"/>
      <c r="EIC9" s="2651"/>
      <c r="EID9" s="2230"/>
      <c r="EIE9" s="2651"/>
      <c r="EIF9" s="2230"/>
      <c r="EIG9" s="2651"/>
      <c r="EIH9" s="2230"/>
      <c r="EII9" s="2651"/>
      <c r="EIJ9" s="2230"/>
      <c r="EIK9" s="2651"/>
      <c r="EIL9" s="2230"/>
      <c r="EIM9" s="2651"/>
      <c r="EIN9" s="2230"/>
      <c r="EIO9" s="2651"/>
      <c r="EIP9" s="2230"/>
      <c r="EIQ9" s="2651"/>
      <c r="EIR9" s="2230"/>
      <c r="EIS9" s="2651"/>
      <c r="EIT9" s="2230"/>
      <c r="EIU9" s="2651"/>
      <c r="EIV9" s="2230"/>
      <c r="EIW9" s="2651"/>
      <c r="EIX9" s="2230"/>
      <c r="EIY9" s="2651"/>
      <c r="EIZ9" s="2230"/>
      <c r="EJA9" s="2651"/>
      <c r="EJB9" s="2230"/>
      <c r="EJC9" s="2651"/>
      <c r="EJD9" s="2230"/>
      <c r="EJE9" s="2651"/>
      <c r="EJF9" s="2230"/>
      <c r="EJG9" s="2651"/>
      <c r="EJH9" s="2230"/>
      <c r="EJI9" s="2651"/>
      <c r="EJJ9" s="2230"/>
      <c r="EJK9" s="2651"/>
      <c r="EJL9" s="2230"/>
      <c r="EJM9" s="2651"/>
      <c r="EJN9" s="2230"/>
      <c r="EJO9" s="2651"/>
      <c r="EJP9" s="2230"/>
      <c r="EJQ9" s="2651"/>
      <c r="EJR9" s="2230"/>
      <c r="EJS9" s="2651"/>
      <c r="EJT9" s="2230"/>
      <c r="EJU9" s="2651"/>
      <c r="EJV9" s="2230"/>
      <c r="EJW9" s="2651"/>
      <c r="EJX9" s="2230"/>
      <c r="EJY9" s="2651"/>
      <c r="EJZ9" s="2230"/>
      <c r="EKA9" s="2651"/>
      <c r="EKB9" s="2230"/>
      <c r="EKC9" s="2651"/>
      <c r="EKD9" s="2230"/>
      <c r="EKE9" s="2651"/>
      <c r="EKF9" s="2230"/>
      <c r="EKG9" s="2651"/>
      <c r="EKH9" s="2230"/>
      <c r="EKI9" s="2651"/>
      <c r="EKJ9" s="2230"/>
      <c r="EKK9" s="2651"/>
      <c r="EKL9" s="2230"/>
      <c r="EKM9" s="2651"/>
      <c r="EKN9" s="2230"/>
      <c r="EKO9" s="2651"/>
      <c r="EKP9" s="2230"/>
      <c r="EKQ9" s="2651"/>
      <c r="EKR9" s="2230"/>
      <c r="EKS9" s="2651"/>
      <c r="EKT9" s="2230"/>
      <c r="EKU9" s="2651"/>
      <c r="EKV9" s="2230"/>
      <c r="EKW9" s="2651"/>
      <c r="EKX9" s="2230"/>
      <c r="EKY9" s="2651"/>
      <c r="EKZ9" s="2230"/>
      <c r="ELA9" s="2651"/>
      <c r="ELB9" s="2230"/>
      <c r="ELC9" s="2651"/>
      <c r="ELD9" s="2230"/>
      <c r="ELE9" s="2651"/>
      <c r="ELF9" s="2230"/>
      <c r="ELG9" s="2651"/>
      <c r="ELH9" s="2230"/>
      <c r="ELI9" s="2651"/>
      <c r="ELJ9" s="2230"/>
      <c r="ELK9" s="2651"/>
      <c r="ELL9" s="2230"/>
      <c r="ELM9" s="2651"/>
      <c r="ELN9" s="2230"/>
      <c r="ELO9" s="2651"/>
      <c r="ELP9" s="2230"/>
      <c r="ELQ9" s="2651"/>
      <c r="ELR9" s="2230"/>
      <c r="ELS9" s="2651"/>
      <c r="ELT9" s="2230"/>
      <c r="ELU9" s="2651"/>
      <c r="ELV9" s="2230"/>
      <c r="ELW9" s="2651"/>
      <c r="ELX9" s="2230"/>
      <c r="ELY9" s="2651"/>
      <c r="ELZ9" s="2230"/>
      <c r="EMA9" s="2651"/>
      <c r="EMB9" s="2230"/>
      <c r="EMC9" s="2651"/>
      <c r="EMD9" s="2230"/>
      <c r="EME9" s="2651"/>
      <c r="EMF9" s="2230"/>
      <c r="EMG9" s="2651"/>
      <c r="EMH9" s="2230"/>
      <c r="EMI9" s="2651"/>
      <c r="EMJ9" s="2230"/>
      <c r="EMK9" s="2651"/>
      <c r="EML9" s="2230"/>
      <c r="EMM9" s="2651"/>
      <c r="EMN9" s="2230"/>
      <c r="EMO9" s="2651"/>
      <c r="EMP9" s="2230"/>
      <c r="EMQ9" s="2651"/>
      <c r="EMR9" s="2230"/>
      <c r="EMS9" s="2651"/>
      <c r="EMT9" s="2230"/>
      <c r="EMU9" s="2651"/>
      <c r="EMV9" s="2230"/>
      <c r="EMW9" s="2651"/>
      <c r="EMX9" s="2230"/>
      <c r="EMY9" s="2651"/>
      <c r="EMZ9" s="2230"/>
      <c r="ENA9" s="2651"/>
      <c r="ENB9" s="2230"/>
      <c r="ENC9" s="2651"/>
      <c r="END9" s="2230"/>
      <c r="ENE9" s="2651"/>
      <c r="ENF9" s="2230"/>
      <c r="ENG9" s="2651"/>
      <c r="ENH9" s="2230"/>
      <c r="ENI9" s="2651"/>
      <c r="ENJ9" s="2230"/>
      <c r="ENK9" s="2651"/>
      <c r="ENL9" s="2230"/>
      <c r="ENM9" s="2651"/>
      <c r="ENN9" s="2230"/>
      <c r="ENO9" s="2651"/>
      <c r="ENP9" s="2230"/>
      <c r="ENQ9" s="2651"/>
      <c r="ENR9" s="2230"/>
      <c r="ENS9" s="2651"/>
      <c r="ENT9" s="2230"/>
      <c r="ENU9" s="2651"/>
      <c r="ENV9" s="2230"/>
      <c r="ENW9" s="2651"/>
      <c r="ENX9" s="2230"/>
      <c r="ENY9" s="2651"/>
      <c r="ENZ9" s="2230"/>
      <c r="EOA9" s="2651"/>
      <c r="EOB9" s="2230"/>
      <c r="EOC9" s="2651"/>
      <c r="EOD9" s="2230"/>
      <c r="EOE9" s="2651"/>
      <c r="EOF9" s="2230"/>
      <c r="EOG9" s="2651"/>
      <c r="EOH9" s="2230"/>
      <c r="EOI9" s="2651"/>
      <c r="EOJ9" s="2230"/>
      <c r="EOK9" s="2651"/>
      <c r="EOL9" s="2230"/>
      <c r="EOM9" s="2651"/>
      <c r="EON9" s="2230"/>
      <c r="EOO9" s="2651"/>
      <c r="EOP9" s="2230"/>
      <c r="EOQ9" s="2651"/>
      <c r="EOR9" s="2230"/>
      <c r="EOS9" s="2651"/>
      <c r="EOT9" s="2230"/>
      <c r="EOU9" s="2651"/>
      <c r="EOV9" s="2230"/>
      <c r="EOW9" s="2651"/>
      <c r="EOX9" s="2230"/>
      <c r="EOY9" s="2651"/>
      <c r="EOZ9" s="2230"/>
      <c r="EPA9" s="2651"/>
      <c r="EPB9" s="2230"/>
      <c r="EPC9" s="2651"/>
      <c r="EPD9" s="2230"/>
      <c r="EPE9" s="2651"/>
      <c r="EPF9" s="2230"/>
      <c r="EPG9" s="2651"/>
      <c r="EPH9" s="2230"/>
      <c r="EPI9" s="2651"/>
      <c r="EPJ9" s="2230"/>
      <c r="EPK9" s="2651"/>
      <c r="EPL9" s="2230"/>
      <c r="EPM9" s="2651"/>
      <c r="EPN9" s="2230"/>
      <c r="EPO9" s="2651"/>
      <c r="EPP9" s="2230"/>
      <c r="EPQ9" s="2651"/>
      <c r="EPR9" s="2230"/>
      <c r="EPS9" s="2651"/>
      <c r="EPT9" s="2230"/>
      <c r="EPU9" s="2651"/>
      <c r="EPV9" s="2230"/>
      <c r="EPW9" s="2651"/>
      <c r="EPX9" s="2230"/>
      <c r="EPY9" s="2651"/>
      <c r="EPZ9" s="2230"/>
      <c r="EQA9" s="2651"/>
      <c r="EQB9" s="2230"/>
      <c r="EQC9" s="2651"/>
      <c r="EQD9" s="2230"/>
      <c r="EQE9" s="2651"/>
      <c r="EQF9" s="2230"/>
      <c r="EQG9" s="2651"/>
      <c r="EQH9" s="2230"/>
      <c r="EQI9" s="2651"/>
      <c r="EQJ9" s="2230"/>
      <c r="EQK9" s="2651"/>
      <c r="EQL9" s="2230"/>
      <c r="EQM9" s="2651"/>
      <c r="EQN9" s="2230"/>
      <c r="EQO9" s="2651"/>
      <c r="EQP9" s="2230"/>
      <c r="EQQ9" s="2651"/>
      <c r="EQR9" s="2230"/>
      <c r="EQS9" s="2651"/>
      <c r="EQT9" s="2230"/>
      <c r="EQU9" s="2651"/>
      <c r="EQV9" s="2230"/>
      <c r="EQW9" s="2651"/>
      <c r="EQX9" s="2230"/>
      <c r="EQY9" s="2651"/>
      <c r="EQZ9" s="2230"/>
      <c r="ERA9" s="2651"/>
      <c r="ERB9" s="2230"/>
      <c r="ERC9" s="2651"/>
      <c r="ERD9" s="2230"/>
      <c r="ERE9" s="2651"/>
      <c r="ERF9" s="2230"/>
      <c r="ERG9" s="2651"/>
      <c r="ERH9" s="2230"/>
      <c r="ERI9" s="2651"/>
      <c r="ERJ9" s="2230"/>
      <c r="ERK9" s="2651"/>
      <c r="ERL9" s="2230"/>
      <c r="ERM9" s="2651"/>
      <c r="ERN9" s="2230"/>
      <c r="ERO9" s="2651"/>
      <c r="ERP9" s="2230"/>
      <c r="ERQ9" s="2651"/>
      <c r="ERR9" s="2230"/>
      <c r="ERS9" s="2651"/>
      <c r="ERT9" s="2230"/>
      <c r="ERU9" s="2651"/>
      <c r="ERV9" s="2230"/>
      <c r="ERW9" s="2651"/>
      <c r="ERX9" s="2230"/>
      <c r="ERY9" s="2651"/>
      <c r="ERZ9" s="2230"/>
      <c r="ESA9" s="2651"/>
      <c r="ESB9" s="2230"/>
      <c r="ESC9" s="2651"/>
      <c r="ESD9" s="2230"/>
      <c r="ESE9" s="2651"/>
      <c r="ESF9" s="2230"/>
      <c r="ESG9" s="2651"/>
      <c r="ESH9" s="2230"/>
      <c r="ESI9" s="2651"/>
      <c r="ESJ9" s="2230"/>
      <c r="ESK9" s="2651"/>
      <c r="ESL9" s="2230"/>
      <c r="ESM9" s="2651"/>
      <c r="ESN9" s="2230"/>
      <c r="ESO9" s="2651"/>
      <c r="ESP9" s="2230"/>
      <c r="ESQ9" s="2651"/>
      <c r="ESR9" s="2230"/>
      <c r="ESS9" s="2651"/>
      <c r="EST9" s="2230"/>
      <c r="ESU9" s="2651"/>
      <c r="ESV9" s="2230"/>
      <c r="ESW9" s="2651"/>
      <c r="ESX9" s="2230"/>
      <c r="ESY9" s="2651"/>
      <c r="ESZ9" s="2230"/>
      <c r="ETA9" s="2651"/>
      <c r="ETB9" s="2230"/>
      <c r="ETC9" s="2651"/>
      <c r="ETD9" s="2230"/>
      <c r="ETE9" s="2651"/>
      <c r="ETF9" s="2230"/>
      <c r="ETG9" s="2651"/>
      <c r="ETH9" s="2230"/>
      <c r="ETI9" s="2651"/>
      <c r="ETJ9" s="2230"/>
      <c r="ETK9" s="2651"/>
      <c r="ETL9" s="2230"/>
      <c r="ETM9" s="2651"/>
      <c r="ETN9" s="2230"/>
      <c r="ETO9" s="2651"/>
      <c r="ETP9" s="2230"/>
      <c r="ETQ9" s="2651"/>
      <c r="ETR9" s="2230"/>
      <c r="ETS9" s="2651"/>
      <c r="ETT9" s="2230"/>
      <c r="ETU9" s="2651"/>
      <c r="ETV9" s="2230"/>
      <c r="ETW9" s="2651"/>
      <c r="ETX9" s="2230"/>
      <c r="ETY9" s="2651"/>
      <c r="ETZ9" s="2230"/>
      <c r="EUA9" s="2651"/>
      <c r="EUB9" s="2230"/>
      <c r="EUC9" s="2651"/>
      <c r="EUD9" s="2230"/>
      <c r="EUE9" s="2651"/>
      <c r="EUF9" s="2230"/>
      <c r="EUG9" s="2651"/>
      <c r="EUH9" s="2230"/>
      <c r="EUI9" s="2651"/>
      <c r="EUJ9" s="2230"/>
      <c r="EUK9" s="2651"/>
      <c r="EUL9" s="2230"/>
      <c r="EUM9" s="2651"/>
      <c r="EUN9" s="2230"/>
      <c r="EUO9" s="2651"/>
      <c r="EUP9" s="2230"/>
      <c r="EUQ9" s="2651"/>
      <c r="EUR9" s="2230"/>
      <c r="EUS9" s="2651"/>
      <c r="EUT9" s="2230"/>
      <c r="EUU9" s="2651"/>
      <c r="EUV9" s="2230"/>
      <c r="EUW9" s="2651"/>
      <c r="EUX9" s="2230"/>
      <c r="EUY9" s="2651"/>
      <c r="EUZ9" s="2230"/>
      <c r="EVA9" s="2651"/>
      <c r="EVB9" s="2230"/>
      <c r="EVC9" s="2651"/>
      <c r="EVD9" s="2230"/>
      <c r="EVE9" s="2651"/>
      <c r="EVF9" s="2230"/>
      <c r="EVG9" s="2651"/>
      <c r="EVH9" s="2230"/>
      <c r="EVI9" s="2651"/>
      <c r="EVJ9" s="2230"/>
      <c r="EVK9" s="2651"/>
      <c r="EVL9" s="2230"/>
      <c r="EVM9" s="2651"/>
      <c r="EVN9" s="2230"/>
      <c r="EVO9" s="2651"/>
      <c r="EVP9" s="2230"/>
      <c r="EVQ9" s="2651"/>
      <c r="EVR9" s="2230"/>
      <c r="EVS9" s="2651"/>
      <c r="EVT9" s="2230"/>
      <c r="EVU9" s="2651"/>
      <c r="EVV9" s="2230"/>
      <c r="EVW9" s="2651"/>
      <c r="EVX9" s="2230"/>
      <c r="EVY9" s="2651"/>
      <c r="EVZ9" s="2230"/>
      <c r="EWA9" s="2651"/>
      <c r="EWB9" s="2230"/>
      <c r="EWC9" s="2651"/>
      <c r="EWD9" s="2230"/>
      <c r="EWE9" s="2651"/>
      <c r="EWF9" s="2230"/>
      <c r="EWG9" s="2651"/>
      <c r="EWH9" s="2230"/>
      <c r="EWI9" s="2651"/>
      <c r="EWJ9" s="2230"/>
      <c r="EWK9" s="2651"/>
      <c r="EWL9" s="2230"/>
      <c r="EWM9" s="2651"/>
      <c r="EWN9" s="2230"/>
      <c r="EWO9" s="2651"/>
      <c r="EWP9" s="2230"/>
      <c r="EWQ9" s="2651"/>
      <c r="EWR9" s="2230"/>
      <c r="EWS9" s="2651"/>
      <c r="EWT9" s="2230"/>
      <c r="EWU9" s="2651"/>
      <c r="EWV9" s="2230"/>
      <c r="EWW9" s="2651"/>
      <c r="EWX9" s="2230"/>
      <c r="EWY9" s="2651"/>
      <c r="EWZ9" s="2230"/>
      <c r="EXA9" s="2651"/>
      <c r="EXB9" s="2230"/>
      <c r="EXC9" s="2651"/>
      <c r="EXD9" s="2230"/>
      <c r="EXE9" s="2651"/>
      <c r="EXF9" s="2230"/>
      <c r="EXG9" s="2651"/>
      <c r="EXH9" s="2230"/>
      <c r="EXI9" s="2651"/>
      <c r="EXJ9" s="2230"/>
      <c r="EXK9" s="2651"/>
      <c r="EXL9" s="2230"/>
      <c r="EXM9" s="2651"/>
      <c r="EXN9" s="2230"/>
      <c r="EXO9" s="2651"/>
      <c r="EXP9" s="2230"/>
      <c r="EXQ9" s="2651"/>
      <c r="EXR9" s="2230"/>
      <c r="EXS9" s="2651"/>
      <c r="EXT9" s="2230"/>
      <c r="EXU9" s="2651"/>
      <c r="EXV9" s="2230"/>
      <c r="EXW9" s="2651"/>
      <c r="EXX9" s="2230"/>
      <c r="EXY9" s="2651"/>
      <c r="EXZ9" s="2230"/>
      <c r="EYA9" s="2651"/>
      <c r="EYB9" s="2230"/>
      <c r="EYC9" s="2651"/>
      <c r="EYD9" s="2230"/>
      <c r="EYE9" s="2651"/>
      <c r="EYF9" s="2230"/>
      <c r="EYG9" s="2651"/>
      <c r="EYH9" s="2230"/>
      <c r="EYI9" s="2651"/>
      <c r="EYJ9" s="2230"/>
      <c r="EYK9" s="2651"/>
      <c r="EYL9" s="2230"/>
      <c r="EYM9" s="2651"/>
      <c r="EYN9" s="2230"/>
      <c r="EYO9" s="2651"/>
      <c r="EYP9" s="2230"/>
      <c r="EYQ9" s="2651"/>
      <c r="EYR9" s="2230"/>
      <c r="EYS9" s="2651"/>
      <c r="EYT9" s="2230"/>
      <c r="EYU9" s="2651"/>
      <c r="EYV9" s="2230"/>
      <c r="EYW9" s="2651"/>
      <c r="EYX9" s="2230"/>
      <c r="EYY9" s="2651"/>
      <c r="EYZ9" s="2230"/>
      <c r="EZA9" s="2651"/>
      <c r="EZB9" s="2230"/>
      <c r="EZC9" s="2651"/>
      <c r="EZD9" s="2230"/>
      <c r="EZE9" s="2651"/>
      <c r="EZF9" s="2230"/>
      <c r="EZG9" s="2651"/>
      <c r="EZH9" s="2230"/>
      <c r="EZI9" s="2651"/>
      <c r="EZJ9" s="2230"/>
      <c r="EZK9" s="2651"/>
      <c r="EZL9" s="2230"/>
      <c r="EZM9" s="2651"/>
      <c r="EZN9" s="2230"/>
      <c r="EZO9" s="2651"/>
      <c r="EZP9" s="2230"/>
      <c r="EZQ9" s="2651"/>
      <c r="EZR9" s="2230"/>
      <c r="EZS9" s="2651"/>
      <c r="EZT9" s="2230"/>
      <c r="EZU9" s="2651"/>
      <c r="EZV9" s="2230"/>
      <c r="EZW9" s="2651"/>
      <c r="EZX9" s="2230"/>
      <c r="EZY9" s="2651"/>
      <c r="EZZ9" s="2230"/>
      <c r="FAA9" s="2651"/>
      <c r="FAB9" s="2230"/>
      <c r="FAC9" s="2651"/>
      <c r="FAD9" s="2230"/>
      <c r="FAE9" s="2651"/>
      <c r="FAF9" s="2230"/>
      <c r="FAG9" s="2651"/>
      <c r="FAH9" s="2230"/>
      <c r="FAI9" s="2651"/>
      <c r="FAJ9" s="2230"/>
      <c r="FAK9" s="2651"/>
      <c r="FAL9" s="2230"/>
      <c r="FAM9" s="2651"/>
      <c r="FAN9" s="2230"/>
      <c r="FAO9" s="2651"/>
      <c r="FAP9" s="2230"/>
      <c r="FAQ9" s="2651"/>
      <c r="FAR9" s="2230"/>
      <c r="FAS9" s="2651"/>
      <c r="FAT9" s="2230"/>
      <c r="FAU9" s="2651"/>
      <c r="FAV9" s="2230"/>
      <c r="FAW9" s="2651"/>
      <c r="FAX9" s="2230"/>
      <c r="FAY9" s="2651"/>
      <c r="FAZ9" s="2230"/>
      <c r="FBA9" s="2651"/>
      <c r="FBB9" s="2230"/>
      <c r="FBC9" s="2651"/>
      <c r="FBD9" s="2230"/>
      <c r="FBE9" s="2651"/>
      <c r="FBF9" s="2230"/>
      <c r="FBG9" s="2651"/>
      <c r="FBH9" s="2230"/>
      <c r="FBI9" s="2651"/>
      <c r="FBJ9" s="2230"/>
      <c r="FBK9" s="2651"/>
      <c r="FBL9" s="2230"/>
      <c r="FBM9" s="2651"/>
      <c r="FBN9" s="2230"/>
      <c r="FBO9" s="2651"/>
      <c r="FBP9" s="2230"/>
      <c r="FBQ9" s="2651"/>
      <c r="FBR9" s="2230"/>
      <c r="FBS9" s="2651"/>
      <c r="FBT9" s="2230"/>
      <c r="FBU9" s="2651"/>
      <c r="FBV9" s="2230"/>
      <c r="FBW9" s="2651"/>
      <c r="FBX9" s="2230"/>
      <c r="FBY9" s="2651"/>
      <c r="FBZ9" s="2230"/>
      <c r="FCA9" s="2651"/>
      <c r="FCB9" s="2230"/>
      <c r="FCC9" s="2651"/>
      <c r="FCD9" s="2230"/>
      <c r="FCE9" s="2651"/>
      <c r="FCF9" s="2230"/>
      <c r="FCG9" s="2651"/>
      <c r="FCH9" s="2230"/>
      <c r="FCI9" s="2651"/>
      <c r="FCJ9" s="2230"/>
      <c r="FCK9" s="2651"/>
      <c r="FCL9" s="2230"/>
      <c r="FCM9" s="2651"/>
      <c r="FCN9" s="2230"/>
      <c r="FCO9" s="2651"/>
      <c r="FCP9" s="2230"/>
      <c r="FCQ9" s="2651"/>
      <c r="FCR9" s="2230"/>
      <c r="FCS9" s="2651"/>
      <c r="FCT9" s="2230"/>
      <c r="FCU9" s="2651"/>
      <c r="FCV9" s="2230"/>
      <c r="FCW9" s="2651"/>
      <c r="FCX9" s="2230"/>
      <c r="FCY9" s="2651"/>
      <c r="FCZ9" s="2230"/>
      <c r="FDA9" s="2651"/>
      <c r="FDB9" s="2230"/>
      <c r="FDC9" s="2651"/>
      <c r="FDD9" s="2230"/>
      <c r="FDE9" s="2651"/>
      <c r="FDF9" s="2230"/>
      <c r="FDG9" s="2651"/>
      <c r="FDH9" s="2230"/>
      <c r="FDI9" s="2651"/>
      <c r="FDJ9" s="2230"/>
      <c r="FDK9" s="2651"/>
      <c r="FDL9" s="2230"/>
      <c r="FDM9" s="2651"/>
      <c r="FDN9" s="2230"/>
      <c r="FDO9" s="2651"/>
      <c r="FDP9" s="2230"/>
      <c r="FDQ9" s="2651"/>
      <c r="FDR9" s="2230"/>
      <c r="FDS9" s="2651"/>
      <c r="FDT9" s="2230"/>
      <c r="FDU9" s="2651"/>
      <c r="FDV9" s="2230"/>
      <c r="FDW9" s="2651"/>
      <c r="FDX9" s="2230"/>
      <c r="FDY9" s="2651"/>
      <c r="FDZ9" s="2230"/>
      <c r="FEA9" s="2651"/>
      <c r="FEB9" s="2230"/>
      <c r="FEC9" s="2651"/>
      <c r="FED9" s="2230"/>
      <c r="FEE9" s="2651"/>
      <c r="FEF9" s="2230"/>
      <c r="FEG9" s="2651"/>
      <c r="FEH9" s="2230"/>
      <c r="FEI9" s="2651"/>
      <c r="FEJ9" s="2230"/>
      <c r="FEK9" s="2651"/>
      <c r="FEL9" s="2230"/>
      <c r="FEM9" s="2651"/>
      <c r="FEN9" s="2230"/>
      <c r="FEO9" s="2651"/>
      <c r="FEP9" s="2230"/>
      <c r="FEQ9" s="2651"/>
      <c r="FER9" s="2230"/>
      <c r="FES9" s="2651"/>
      <c r="FET9" s="2230"/>
      <c r="FEU9" s="2651"/>
      <c r="FEV9" s="2230"/>
      <c r="FEW9" s="2651"/>
      <c r="FEX9" s="2230"/>
      <c r="FEY9" s="2651"/>
      <c r="FEZ9" s="2230"/>
      <c r="FFA9" s="2651"/>
      <c r="FFB9" s="2230"/>
      <c r="FFC9" s="2651"/>
      <c r="FFD9" s="2230"/>
      <c r="FFE9" s="2651"/>
      <c r="FFF9" s="2230"/>
      <c r="FFG9" s="2651"/>
      <c r="FFH9" s="2230"/>
      <c r="FFI9" s="2651"/>
      <c r="FFJ9" s="2230"/>
      <c r="FFK9" s="2651"/>
      <c r="FFL9" s="2230"/>
      <c r="FFM9" s="2651"/>
      <c r="FFN9" s="2230"/>
      <c r="FFO9" s="2651"/>
      <c r="FFP9" s="2230"/>
      <c r="FFQ9" s="2651"/>
      <c r="FFR9" s="2230"/>
      <c r="FFS9" s="2651"/>
      <c r="FFT9" s="2230"/>
      <c r="FFU9" s="2651"/>
      <c r="FFV9" s="2230"/>
      <c r="FFW9" s="2651"/>
      <c r="FFX9" s="2230"/>
      <c r="FFY9" s="2651"/>
      <c r="FFZ9" s="2230"/>
      <c r="FGA9" s="2651"/>
      <c r="FGB9" s="2230"/>
      <c r="FGC9" s="2651"/>
      <c r="FGD9" s="2230"/>
      <c r="FGE9" s="2651"/>
      <c r="FGF9" s="2230"/>
      <c r="FGG9" s="2651"/>
      <c r="FGH9" s="2230"/>
      <c r="FGI9" s="2651"/>
      <c r="FGJ9" s="2230"/>
      <c r="FGK9" s="2651"/>
      <c r="FGL9" s="2230"/>
      <c r="FGM9" s="2651"/>
      <c r="FGN9" s="2230"/>
      <c r="FGO9" s="2651"/>
      <c r="FGP9" s="2230"/>
      <c r="FGQ9" s="2651"/>
      <c r="FGR9" s="2230"/>
      <c r="FGS9" s="2651"/>
      <c r="FGT9" s="2230"/>
      <c r="FGU9" s="2651"/>
      <c r="FGV9" s="2230"/>
      <c r="FGW9" s="2651"/>
      <c r="FGX9" s="2230"/>
      <c r="FGY9" s="2651"/>
      <c r="FGZ9" s="2230"/>
      <c r="FHA9" s="2651"/>
      <c r="FHB9" s="2230"/>
      <c r="FHC9" s="2651"/>
      <c r="FHD9" s="2230"/>
      <c r="FHE9" s="2651"/>
      <c r="FHF9" s="2230"/>
      <c r="FHG9" s="2651"/>
      <c r="FHH9" s="2230"/>
      <c r="FHI9" s="2651"/>
      <c r="FHJ9" s="2230"/>
      <c r="FHK9" s="2651"/>
      <c r="FHL9" s="2230"/>
      <c r="FHM9" s="2651"/>
      <c r="FHN9" s="2230"/>
      <c r="FHO9" s="2651"/>
      <c r="FHP9" s="2230"/>
      <c r="FHQ9" s="2651"/>
      <c r="FHR9" s="2230"/>
      <c r="FHS9" s="2651"/>
      <c r="FHT9" s="2230"/>
      <c r="FHU9" s="2651"/>
      <c r="FHV9" s="2230"/>
      <c r="FHW9" s="2651"/>
      <c r="FHX9" s="2230"/>
      <c r="FHY9" s="2651"/>
      <c r="FHZ9" s="2230"/>
      <c r="FIA9" s="2651"/>
      <c r="FIB9" s="2230"/>
      <c r="FIC9" s="2651"/>
      <c r="FID9" s="2230"/>
      <c r="FIE9" s="2651"/>
      <c r="FIF9" s="2230"/>
      <c r="FIG9" s="2651"/>
      <c r="FIH9" s="2230"/>
      <c r="FII9" s="2651"/>
      <c r="FIJ9" s="2230"/>
      <c r="FIK9" s="2651"/>
      <c r="FIL9" s="2230"/>
      <c r="FIM9" s="2651"/>
      <c r="FIN9" s="2230"/>
      <c r="FIO9" s="2651"/>
      <c r="FIP9" s="2230"/>
      <c r="FIQ9" s="2651"/>
      <c r="FIR9" s="2230"/>
      <c r="FIS9" s="2651"/>
      <c r="FIT9" s="2230"/>
      <c r="FIU9" s="2651"/>
      <c r="FIV9" s="2230"/>
      <c r="FIW9" s="2651"/>
      <c r="FIX9" s="2230"/>
      <c r="FIY9" s="2651"/>
      <c r="FIZ9" s="2230"/>
      <c r="FJA9" s="2651"/>
      <c r="FJB9" s="2230"/>
      <c r="FJC9" s="2651"/>
      <c r="FJD9" s="2230"/>
      <c r="FJE9" s="2651"/>
      <c r="FJF9" s="2230"/>
      <c r="FJG9" s="2651"/>
      <c r="FJH9" s="2230"/>
      <c r="FJI9" s="2651"/>
      <c r="FJJ9" s="2230"/>
      <c r="FJK9" s="2651"/>
      <c r="FJL9" s="2230"/>
      <c r="FJM9" s="2651"/>
      <c r="FJN9" s="2230"/>
      <c r="FJO9" s="2651"/>
      <c r="FJP9" s="2230"/>
      <c r="FJQ9" s="2651"/>
      <c r="FJR9" s="2230"/>
      <c r="FJS9" s="2651"/>
      <c r="FJT9" s="2230"/>
      <c r="FJU9" s="2651"/>
      <c r="FJV9" s="2230"/>
      <c r="FJW9" s="2651"/>
      <c r="FJX9" s="2230"/>
      <c r="FJY9" s="2651"/>
      <c r="FJZ9" s="2230"/>
      <c r="FKA9" s="2651"/>
      <c r="FKB9" s="2230"/>
      <c r="FKC9" s="2651"/>
      <c r="FKD9" s="2230"/>
      <c r="FKE9" s="2651"/>
      <c r="FKF9" s="2230"/>
      <c r="FKG9" s="2651"/>
      <c r="FKH9" s="2230"/>
      <c r="FKI9" s="2651"/>
      <c r="FKJ9" s="2230"/>
      <c r="FKK9" s="2651"/>
      <c r="FKL9" s="2230"/>
      <c r="FKM9" s="2651"/>
      <c r="FKN9" s="2230"/>
      <c r="FKO9" s="2651"/>
      <c r="FKP9" s="2230"/>
      <c r="FKQ9" s="2651"/>
      <c r="FKR9" s="2230"/>
      <c r="FKS9" s="2651"/>
      <c r="FKT9" s="2230"/>
      <c r="FKU9" s="2651"/>
      <c r="FKV9" s="2230"/>
      <c r="FKW9" s="2651"/>
      <c r="FKX9" s="2230"/>
      <c r="FKY9" s="2651"/>
      <c r="FKZ9" s="2230"/>
      <c r="FLA9" s="2651"/>
      <c r="FLB9" s="2230"/>
      <c r="FLC9" s="2651"/>
      <c r="FLD9" s="2230"/>
      <c r="FLE9" s="2651"/>
      <c r="FLF9" s="2230"/>
      <c r="FLG9" s="2651"/>
      <c r="FLH9" s="2230"/>
      <c r="FLI9" s="2651"/>
      <c r="FLJ9" s="2230"/>
      <c r="FLK9" s="2651"/>
      <c r="FLL9" s="2230"/>
      <c r="FLM9" s="2651"/>
      <c r="FLN9" s="2230"/>
      <c r="FLO9" s="2651"/>
      <c r="FLP9" s="2230"/>
      <c r="FLQ9" s="2651"/>
      <c r="FLR9" s="2230"/>
      <c r="FLS9" s="2651"/>
      <c r="FLT9" s="2230"/>
      <c r="FLU9" s="2651"/>
      <c r="FLV9" s="2230"/>
      <c r="FLW9" s="2651"/>
      <c r="FLX9" s="2230"/>
      <c r="FLY9" s="2651"/>
      <c r="FLZ9" s="2230"/>
      <c r="FMA9" s="2651"/>
      <c r="FMB9" s="2230"/>
      <c r="FMC9" s="2651"/>
      <c r="FMD9" s="2230"/>
      <c r="FME9" s="2651"/>
      <c r="FMF9" s="2230"/>
      <c r="FMG9" s="2651"/>
      <c r="FMH9" s="2230"/>
      <c r="FMI9" s="2651"/>
      <c r="FMJ9" s="2230"/>
      <c r="FMK9" s="2651"/>
      <c r="FML9" s="2230"/>
      <c r="FMM9" s="2651"/>
      <c r="FMN9" s="2230"/>
      <c r="FMO9" s="2651"/>
      <c r="FMP9" s="2230"/>
      <c r="FMQ9" s="2651"/>
      <c r="FMR9" s="2230"/>
      <c r="FMS9" s="2651"/>
      <c r="FMT9" s="2230"/>
      <c r="FMU9" s="2651"/>
      <c r="FMV9" s="2230"/>
      <c r="FMW9" s="2651"/>
      <c r="FMX9" s="2230"/>
      <c r="FMY9" s="2651"/>
      <c r="FMZ9" s="2230"/>
      <c r="FNA9" s="2651"/>
      <c r="FNB9" s="2230"/>
      <c r="FNC9" s="2651"/>
      <c r="FND9" s="2230"/>
      <c r="FNE9" s="2651"/>
      <c r="FNF9" s="2230"/>
      <c r="FNG9" s="2651"/>
      <c r="FNH9" s="2230"/>
      <c r="FNI9" s="2651"/>
      <c r="FNJ9" s="2230"/>
      <c r="FNK9" s="2651"/>
      <c r="FNL9" s="2230"/>
      <c r="FNM9" s="2651"/>
      <c r="FNN9" s="2230"/>
      <c r="FNO9" s="2651"/>
      <c r="FNP9" s="2230"/>
      <c r="FNQ9" s="2651"/>
      <c r="FNR9" s="2230"/>
      <c r="FNS9" s="2651"/>
      <c r="FNT9" s="2230"/>
      <c r="FNU9" s="2651"/>
      <c r="FNV9" s="2230"/>
      <c r="FNW9" s="2651"/>
      <c r="FNX9" s="2230"/>
      <c r="FNY9" s="2651"/>
      <c r="FNZ9" s="2230"/>
      <c r="FOA9" s="2651"/>
      <c r="FOB9" s="2230"/>
      <c r="FOC9" s="2651"/>
      <c r="FOD9" s="2230"/>
      <c r="FOE9" s="2651"/>
      <c r="FOF9" s="2230"/>
      <c r="FOG9" s="2651"/>
      <c r="FOH9" s="2230"/>
      <c r="FOI9" s="2651"/>
      <c r="FOJ9" s="2230"/>
      <c r="FOK9" s="2651"/>
      <c r="FOL9" s="2230"/>
      <c r="FOM9" s="2651"/>
      <c r="FON9" s="2230"/>
      <c r="FOO9" s="2651"/>
      <c r="FOP9" s="2230"/>
      <c r="FOQ9" s="2651"/>
      <c r="FOR9" s="2230"/>
      <c r="FOS9" s="2651"/>
      <c r="FOT9" s="2230"/>
      <c r="FOU9" s="2651"/>
      <c r="FOV9" s="2230"/>
      <c r="FOW9" s="2651"/>
      <c r="FOX9" s="2230"/>
      <c r="FOY9" s="2651"/>
      <c r="FOZ9" s="2230"/>
      <c r="FPA9" s="2651"/>
      <c r="FPB9" s="2230"/>
      <c r="FPC9" s="2651"/>
      <c r="FPD9" s="2230"/>
      <c r="FPE9" s="2651"/>
      <c r="FPF9" s="2230"/>
      <c r="FPG9" s="2651"/>
      <c r="FPH9" s="2230"/>
      <c r="FPI9" s="2651"/>
      <c r="FPJ9" s="2230"/>
      <c r="FPK9" s="2651"/>
      <c r="FPL9" s="2230"/>
      <c r="FPM9" s="2651"/>
      <c r="FPN9" s="2230"/>
      <c r="FPO9" s="2651"/>
      <c r="FPP9" s="2230"/>
      <c r="FPQ9" s="2651"/>
      <c r="FPR9" s="2230"/>
      <c r="FPS9" s="2651"/>
      <c r="FPT9" s="2230"/>
      <c r="FPU9" s="2651"/>
      <c r="FPV9" s="2230"/>
      <c r="FPW9" s="2651"/>
      <c r="FPX9" s="2230"/>
      <c r="FPY9" s="2651"/>
      <c r="FPZ9" s="2230"/>
      <c r="FQA9" s="2651"/>
      <c r="FQB9" s="2230"/>
      <c r="FQC9" s="2651"/>
      <c r="FQD9" s="2230"/>
      <c r="FQE9" s="2651"/>
      <c r="FQF9" s="2230"/>
      <c r="FQG9" s="2651"/>
      <c r="FQH9" s="2230"/>
      <c r="FQI9" s="2651"/>
      <c r="FQJ9" s="2230"/>
      <c r="FQK9" s="2651"/>
      <c r="FQL9" s="2230"/>
      <c r="FQM9" s="2651"/>
      <c r="FQN9" s="2230"/>
      <c r="FQO9" s="2651"/>
      <c r="FQP9" s="2230"/>
      <c r="FQQ9" s="2651"/>
      <c r="FQR9" s="2230"/>
      <c r="FQS9" s="2651"/>
      <c r="FQT9" s="2230"/>
      <c r="FQU9" s="2651"/>
      <c r="FQV9" s="2230"/>
      <c r="FQW9" s="2651"/>
      <c r="FQX9" s="2230"/>
      <c r="FQY9" s="2651"/>
      <c r="FQZ9" s="2230"/>
      <c r="FRA9" s="2651"/>
      <c r="FRB9" s="2230"/>
      <c r="FRC9" s="2651"/>
      <c r="FRD9" s="2230"/>
      <c r="FRE9" s="2651"/>
      <c r="FRF9" s="2230"/>
      <c r="FRG9" s="2651"/>
      <c r="FRH9" s="2230"/>
      <c r="FRI9" s="2651"/>
      <c r="FRJ9" s="2230"/>
      <c r="FRK9" s="2651"/>
      <c r="FRL9" s="2230"/>
      <c r="FRM9" s="2651"/>
      <c r="FRN9" s="2230"/>
      <c r="FRO9" s="2651"/>
      <c r="FRP9" s="2230"/>
      <c r="FRQ9" s="2651"/>
      <c r="FRR9" s="2230"/>
      <c r="FRS9" s="2651"/>
      <c r="FRT9" s="2230"/>
      <c r="FRU9" s="2651"/>
      <c r="FRV9" s="2230"/>
      <c r="FRW9" s="2651"/>
      <c r="FRX9" s="2230"/>
      <c r="FRY9" s="2651"/>
      <c r="FRZ9" s="2230"/>
      <c r="FSA9" s="2651"/>
      <c r="FSB9" s="2230"/>
      <c r="FSC9" s="2651"/>
      <c r="FSD9" s="2230"/>
      <c r="FSE9" s="2651"/>
      <c r="FSF9" s="2230"/>
      <c r="FSG9" s="2651"/>
      <c r="FSH9" s="2230"/>
      <c r="FSI9" s="2651"/>
      <c r="FSJ9" s="2230"/>
      <c r="FSK9" s="2651"/>
      <c r="FSL9" s="2230"/>
      <c r="FSM9" s="2651"/>
      <c r="FSN9" s="2230"/>
      <c r="FSO9" s="2651"/>
      <c r="FSP9" s="2230"/>
      <c r="FSQ9" s="2651"/>
      <c r="FSR9" s="2230"/>
      <c r="FSS9" s="2651"/>
      <c r="FST9" s="2230"/>
      <c r="FSU9" s="2651"/>
      <c r="FSV9" s="2230"/>
      <c r="FSW9" s="2651"/>
      <c r="FSX9" s="2230"/>
      <c r="FSY9" s="2651"/>
      <c r="FSZ9" s="2230"/>
      <c r="FTA9" s="2651"/>
      <c r="FTB9" s="2230"/>
      <c r="FTC9" s="2651"/>
      <c r="FTD9" s="2230"/>
      <c r="FTE9" s="2651"/>
      <c r="FTF9" s="2230"/>
      <c r="FTG9" s="2651"/>
      <c r="FTH9" s="2230"/>
      <c r="FTI9" s="2651"/>
      <c r="FTJ9" s="2230"/>
      <c r="FTK9" s="2651"/>
      <c r="FTL9" s="2230"/>
      <c r="FTM9" s="2651"/>
      <c r="FTN9" s="2230"/>
      <c r="FTO9" s="2651"/>
      <c r="FTP9" s="2230"/>
      <c r="FTQ9" s="2651"/>
      <c r="FTR9" s="2230"/>
      <c r="FTS9" s="2651"/>
      <c r="FTT9" s="2230"/>
      <c r="FTU9" s="2651"/>
      <c r="FTV9" s="2230"/>
      <c r="FTW9" s="2651"/>
      <c r="FTX9" s="2230"/>
      <c r="FTY9" s="2651"/>
      <c r="FTZ9" s="2230"/>
      <c r="FUA9" s="2651"/>
      <c r="FUB9" s="2230"/>
      <c r="FUC9" s="2651"/>
      <c r="FUD9" s="2230"/>
      <c r="FUE9" s="2651"/>
      <c r="FUF9" s="2230"/>
      <c r="FUG9" s="2651"/>
      <c r="FUH9" s="2230"/>
      <c r="FUI9" s="2651"/>
      <c r="FUJ9" s="2230"/>
      <c r="FUK9" s="2651"/>
      <c r="FUL9" s="2230"/>
      <c r="FUM9" s="2651"/>
      <c r="FUN9" s="2230"/>
      <c r="FUO9" s="2651"/>
      <c r="FUP9" s="2230"/>
      <c r="FUQ9" s="2651"/>
      <c r="FUR9" s="2230"/>
      <c r="FUS9" s="2651"/>
      <c r="FUT9" s="2230"/>
      <c r="FUU9" s="2651"/>
      <c r="FUV9" s="2230"/>
      <c r="FUW9" s="2651"/>
      <c r="FUX9" s="2230"/>
      <c r="FUY9" s="2651"/>
      <c r="FUZ9" s="2230"/>
      <c r="FVA9" s="2651"/>
      <c r="FVB9" s="2230"/>
      <c r="FVC9" s="2651"/>
      <c r="FVD9" s="2230"/>
      <c r="FVE9" s="2651"/>
      <c r="FVF9" s="2230"/>
      <c r="FVG9" s="2651"/>
      <c r="FVH9" s="2230"/>
      <c r="FVI9" s="2651"/>
      <c r="FVJ9" s="2230"/>
      <c r="FVK9" s="2651"/>
      <c r="FVL9" s="2230"/>
      <c r="FVM9" s="2651"/>
      <c r="FVN9" s="2230"/>
      <c r="FVO9" s="2651"/>
      <c r="FVP9" s="2230"/>
      <c r="FVQ9" s="2651"/>
      <c r="FVR9" s="2230"/>
      <c r="FVS9" s="2651"/>
      <c r="FVT9" s="2230"/>
      <c r="FVU9" s="2651"/>
      <c r="FVV9" s="2230"/>
      <c r="FVW9" s="2651"/>
      <c r="FVX9" s="2230"/>
      <c r="FVY9" s="2651"/>
      <c r="FVZ9" s="2230"/>
      <c r="FWA9" s="2651"/>
      <c r="FWB9" s="2230"/>
      <c r="FWC9" s="2651"/>
      <c r="FWD9" s="2230"/>
      <c r="FWE9" s="2651"/>
      <c r="FWF9" s="2230"/>
      <c r="FWG9" s="2651"/>
      <c r="FWH9" s="2230"/>
      <c r="FWI9" s="2651"/>
      <c r="FWJ9" s="2230"/>
      <c r="FWK9" s="2651"/>
      <c r="FWL9" s="2230"/>
      <c r="FWM9" s="2651"/>
      <c r="FWN9" s="2230"/>
      <c r="FWO9" s="2651"/>
      <c r="FWP9" s="2230"/>
      <c r="FWQ9" s="2651"/>
      <c r="FWR9" s="2230"/>
      <c r="FWS9" s="2651"/>
      <c r="FWT9" s="2230"/>
      <c r="FWU9" s="2651"/>
      <c r="FWV9" s="2230"/>
      <c r="FWW9" s="2651"/>
      <c r="FWX9" s="2230"/>
      <c r="FWY9" s="2651"/>
      <c r="FWZ9" s="2230"/>
      <c r="FXA9" s="2651"/>
      <c r="FXB9" s="2230"/>
      <c r="FXC9" s="2651"/>
      <c r="FXD9" s="2230"/>
      <c r="FXE9" s="2651"/>
      <c r="FXF9" s="2230"/>
      <c r="FXG9" s="2651"/>
      <c r="FXH9" s="2230"/>
      <c r="FXI9" s="2651"/>
      <c r="FXJ9" s="2230"/>
      <c r="FXK9" s="2651"/>
      <c r="FXL9" s="2230"/>
      <c r="FXM9" s="2651"/>
      <c r="FXN9" s="2230"/>
      <c r="FXO9" s="2651"/>
      <c r="FXP9" s="2230"/>
      <c r="FXQ9" s="2651"/>
      <c r="FXR9" s="2230"/>
      <c r="FXS9" s="2651"/>
      <c r="FXT9" s="2230"/>
      <c r="FXU9" s="2651"/>
      <c r="FXV9" s="2230"/>
      <c r="FXW9" s="2651"/>
      <c r="FXX9" s="2230"/>
      <c r="FXY9" s="2651"/>
      <c r="FXZ9" s="2230"/>
      <c r="FYA9" s="2651"/>
      <c r="FYB9" s="2230"/>
      <c r="FYC9" s="2651"/>
      <c r="FYD9" s="2230"/>
      <c r="FYE9" s="2651"/>
      <c r="FYF9" s="2230"/>
      <c r="FYG9" s="2651"/>
      <c r="FYH9" s="2230"/>
      <c r="FYI9" s="2651"/>
      <c r="FYJ9" s="2230"/>
      <c r="FYK9" s="2651"/>
      <c r="FYL9" s="2230"/>
      <c r="FYM9" s="2651"/>
      <c r="FYN9" s="2230"/>
      <c r="FYO9" s="2651"/>
      <c r="FYP9" s="2230"/>
      <c r="FYQ9" s="2651"/>
      <c r="FYR9" s="2230"/>
      <c r="FYS9" s="2651"/>
      <c r="FYT9" s="2230"/>
      <c r="FYU9" s="2651"/>
      <c r="FYV9" s="2230"/>
      <c r="FYW9" s="2651"/>
      <c r="FYX9" s="2230"/>
      <c r="FYY9" s="2651"/>
      <c r="FYZ9" s="2230"/>
      <c r="FZA9" s="2651"/>
      <c r="FZB9" s="2230"/>
      <c r="FZC9" s="2651"/>
      <c r="FZD9" s="2230"/>
      <c r="FZE9" s="2651"/>
      <c r="FZF9" s="2230"/>
      <c r="FZG9" s="2651"/>
      <c r="FZH9" s="2230"/>
      <c r="FZI9" s="2651"/>
      <c r="FZJ9" s="2230"/>
      <c r="FZK9" s="2651"/>
      <c r="FZL9" s="2230"/>
      <c r="FZM9" s="2651"/>
      <c r="FZN9" s="2230"/>
      <c r="FZO9" s="2651"/>
      <c r="FZP9" s="2230"/>
      <c r="FZQ9" s="2651"/>
      <c r="FZR9" s="2230"/>
      <c r="FZS9" s="2651"/>
      <c r="FZT9" s="2230"/>
      <c r="FZU9" s="2651"/>
      <c r="FZV9" s="2230"/>
      <c r="FZW9" s="2651"/>
      <c r="FZX9" s="2230"/>
      <c r="FZY9" s="2651"/>
      <c r="FZZ9" s="2230"/>
      <c r="GAA9" s="2651"/>
      <c r="GAB9" s="2230"/>
      <c r="GAC9" s="2651"/>
      <c r="GAD9" s="2230"/>
      <c r="GAE9" s="2651"/>
      <c r="GAF9" s="2230"/>
      <c r="GAG9" s="2651"/>
      <c r="GAH9" s="2230"/>
      <c r="GAI9" s="2651"/>
      <c r="GAJ9" s="2230"/>
      <c r="GAK9" s="2651"/>
      <c r="GAL9" s="2230"/>
      <c r="GAM9" s="2651"/>
      <c r="GAN9" s="2230"/>
      <c r="GAO9" s="2651"/>
      <c r="GAP9" s="2230"/>
      <c r="GAQ9" s="2651"/>
      <c r="GAR9" s="2230"/>
      <c r="GAS9" s="2651"/>
      <c r="GAT9" s="2230"/>
      <c r="GAU9" s="2651"/>
      <c r="GAV9" s="2230"/>
      <c r="GAW9" s="2651"/>
      <c r="GAX9" s="2230"/>
      <c r="GAY9" s="2651"/>
      <c r="GAZ9" s="2230"/>
      <c r="GBA9" s="2651"/>
      <c r="GBB9" s="2230"/>
      <c r="GBC9" s="2651"/>
      <c r="GBD9" s="2230"/>
      <c r="GBE9" s="2651"/>
      <c r="GBF9" s="2230"/>
      <c r="GBG9" s="2651"/>
      <c r="GBH9" s="2230"/>
      <c r="GBI9" s="2651"/>
      <c r="GBJ9" s="2230"/>
      <c r="GBK9" s="2651"/>
      <c r="GBL9" s="2230"/>
      <c r="GBM9" s="2651"/>
      <c r="GBN9" s="2230"/>
      <c r="GBO9" s="2651"/>
      <c r="GBP9" s="2230"/>
      <c r="GBQ9" s="2651"/>
      <c r="GBR9" s="2230"/>
      <c r="GBS9" s="2651"/>
      <c r="GBT9" s="2230"/>
      <c r="GBU9" s="2651"/>
      <c r="GBV9" s="2230"/>
      <c r="GBW9" s="2651"/>
      <c r="GBX9" s="2230"/>
      <c r="GBY9" s="2651"/>
      <c r="GBZ9" s="2230"/>
      <c r="GCA9" s="2651"/>
      <c r="GCB9" s="2230"/>
      <c r="GCC9" s="2651"/>
      <c r="GCD9" s="2230"/>
      <c r="GCE9" s="2651"/>
      <c r="GCF9" s="2230"/>
      <c r="GCG9" s="2651"/>
      <c r="GCH9" s="2230"/>
      <c r="GCI9" s="2651"/>
      <c r="GCJ9" s="2230"/>
      <c r="GCK9" s="2651"/>
      <c r="GCL9" s="2230"/>
      <c r="GCM9" s="2651"/>
      <c r="GCN9" s="2230"/>
      <c r="GCO9" s="2651"/>
      <c r="GCP9" s="2230"/>
      <c r="GCQ9" s="2651"/>
      <c r="GCR9" s="2230"/>
      <c r="GCS9" s="2651"/>
      <c r="GCT9" s="2230"/>
      <c r="GCU9" s="2651"/>
      <c r="GCV9" s="2230"/>
      <c r="GCW9" s="2651"/>
      <c r="GCX9" s="2230"/>
      <c r="GCY9" s="2651"/>
      <c r="GCZ9" s="2230"/>
      <c r="GDA9" s="2651"/>
      <c r="GDB9" s="2230"/>
      <c r="GDC9" s="2651"/>
      <c r="GDD9" s="2230"/>
      <c r="GDE9" s="2651"/>
      <c r="GDF9" s="2230"/>
      <c r="GDG9" s="2651"/>
      <c r="GDH9" s="2230"/>
      <c r="GDI9" s="2651"/>
      <c r="GDJ9" s="2230"/>
      <c r="GDK9" s="2651"/>
      <c r="GDL9" s="2230"/>
      <c r="GDM9" s="2651"/>
      <c r="GDN9" s="2230"/>
      <c r="GDO9" s="2651"/>
      <c r="GDP9" s="2230"/>
      <c r="GDQ9" s="2651"/>
      <c r="GDR9" s="2230"/>
      <c r="GDS9" s="2651"/>
      <c r="GDT9" s="2230"/>
      <c r="GDU9" s="2651"/>
      <c r="GDV9" s="2230"/>
      <c r="GDW9" s="2651"/>
      <c r="GDX9" s="2230"/>
      <c r="GDY9" s="2651"/>
      <c r="GDZ9" s="2230"/>
      <c r="GEA9" s="2651"/>
      <c r="GEB9" s="2230"/>
      <c r="GEC9" s="2651"/>
      <c r="GED9" s="2230"/>
      <c r="GEE9" s="2651"/>
      <c r="GEF9" s="2230"/>
      <c r="GEG9" s="2651"/>
      <c r="GEH9" s="2230"/>
      <c r="GEI9" s="2651"/>
      <c r="GEJ9" s="2230"/>
      <c r="GEK9" s="2651"/>
      <c r="GEL9" s="2230"/>
      <c r="GEM9" s="2651"/>
      <c r="GEN9" s="2230"/>
      <c r="GEO9" s="2651"/>
      <c r="GEP9" s="2230"/>
      <c r="GEQ9" s="2651"/>
      <c r="GER9" s="2230"/>
      <c r="GES9" s="2651"/>
      <c r="GET9" s="2230"/>
      <c r="GEU9" s="2651"/>
      <c r="GEV9" s="2230"/>
      <c r="GEW9" s="2651"/>
      <c r="GEX9" s="2230"/>
      <c r="GEY9" s="2651"/>
      <c r="GEZ9" s="2230"/>
      <c r="GFA9" s="2651"/>
      <c r="GFB9" s="2230"/>
      <c r="GFC9" s="2651"/>
      <c r="GFD9" s="2230"/>
      <c r="GFE9" s="2651"/>
      <c r="GFF9" s="2230"/>
      <c r="GFG9" s="2651"/>
      <c r="GFH9" s="2230"/>
      <c r="GFI9" s="2651"/>
      <c r="GFJ9" s="2230"/>
      <c r="GFK9" s="2651"/>
      <c r="GFL9" s="2230"/>
      <c r="GFM9" s="2651"/>
      <c r="GFN9" s="2230"/>
      <c r="GFO9" s="2651"/>
      <c r="GFP9" s="2230"/>
      <c r="GFQ9" s="2651"/>
      <c r="GFR9" s="2230"/>
      <c r="GFS9" s="2651"/>
      <c r="GFT9" s="2230"/>
      <c r="GFU9" s="2651"/>
      <c r="GFV9" s="2230"/>
      <c r="GFW9" s="2651"/>
      <c r="GFX9" s="2230"/>
      <c r="GFY9" s="2651"/>
      <c r="GFZ9" s="2230"/>
      <c r="GGA9" s="2651"/>
      <c r="GGB9" s="2230"/>
      <c r="GGC9" s="2651"/>
      <c r="GGD9" s="2230"/>
      <c r="GGE9" s="2651"/>
      <c r="GGF9" s="2230"/>
      <c r="GGG9" s="2651"/>
      <c r="GGH9" s="2230"/>
      <c r="GGI9" s="2651"/>
      <c r="GGJ9" s="2230"/>
      <c r="GGK9" s="2651"/>
      <c r="GGL9" s="2230"/>
      <c r="GGM9" s="2651"/>
      <c r="GGN9" s="2230"/>
      <c r="GGO9" s="2651"/>
      <c r="GGP9" s="2230"/>
      <c r="GGQ9" s="2651"/>
      <c r="GGR9" s="2230"/>
      <c r="GGS9" s="2651"/>
      <c r="GGT9" s="2230"/>
      <c r="GGU9" s="2651"/>
      <c r="GGV9" s="2230"/>
      <c r="GGW9" s="2651"/>
      <c r="GGX9" s="2230"/>
      <c r="GGY9" s="2651"/>
      <c r="GGZ9" s="2230"/>
      <c r="GHA9" s="2651"/>
      <c r="GHB9" s="2230"/>
      <c r="GHC9" s="2651"/>
      <c r="GHD9" s="2230"/>
      <c r="GHE9" s="2651"/>
      <c r="GHF9" s="2230"/>
      <c r="GHG9" s="2651"/>
      <c r="GHH9" s="2230"/>
      <c r="GHI9" s="2651"/>
      <c r="GHJ9" s="2230"/>
      <c r="GHK9" s="2651"/>
      <c r="GHL9" s="2230"/>
      <c r="GHM9" s="2651"/>
      <c r="GHN9" s="2230"/>
      <c r="GHO9" s="2651"/>
      <c r="GHP9" s="2230"/>
      <c r="GHQ9" s="2651"/>
      <c r="GHR9" s="2230"/>
      <c r="GHS9" s="2651"/>
      <c r="GHT9" s="2230"/>
      <c r="GHU9" s="2651"/>
      <c r="GHV9" s="2230"/>
      <c r="GHW9" s="2651"/>
      <c r="GHX9" s="2230"/>
      <c r="GHY9" s="2651"/>
      <c r="GHZ9" s="2230"/>
      <c r="GIA9" s="2651"/>
      <c r="GIB9" s="2230"/>
      <c r="GIC9" s="2651"/>
      <c r="GID9" s="2230"/>
      <c r="GIE9" s="2651"/>
      <c r="GIF9" s="2230"/>
      <c r="GIG9" s="2651"/>
      <c r="GIH9" s="2230"/>
      <c r="GII9" s="2651"/>
      <c r="GIJ9" s="2230"/>
      <c r="GIK9" s="2651"/>
      <c r="GIL9" s="2230"/>
      <c r="GIM9" s="2651"/>
      <c r="GIN9" s="2230"/>
      <c r="GIO9" s="2651"/>
      <c r="GIP9" s="2230"/>
      <c r="GIQ9" s="2651"/>
      <c r="GIR9" s="2230"/>
      <c r="GIS9" s="2651"/>
      <c r="GIT9" s="2230"/>
      <c r="GIU9" s="2651"/>
      <c r="GIV9" s="2230"/>
      <c r="GIW9" s="2651"/>
      <c r="GIX9" s="2230"/>
      <c r="GIY9" s="2651"/>
      <c r="GIZ9" s="2230"/>
      <c r="GJA9" s="2651"/>
      <c r="GJB9" s="2230"/>
      <c r="GJC9" s="2651"/>
      <c r="GJD9" s="2230"/>
      <c r="GJE9" s="2651"/>
      <c r="GJF9" s="2230"/>
      <c r="GJG9" s="2651"/>
      <c r="GJH9" s="2230"/>
      <c r="GJI9" s="2651"/>
      <c r="GJJ9" s="2230"/>
      <c r="GJK9" s="2651"/>
      <c r="GJL9" s="2230"/>
      <c r="GJM9" s="2651"/>
      <c r="GJN9" s="2230"/>
      <c r="GJO9" s="2651"/>
      <c r="GJP9" s="2230"/>
      <c r="GJQ9" s="2651"/>
      <c r="GJR9" s="2230"/>
      <c r="GJS9" s="2651"/>
      <c r="GJT9" s="2230"/>
      <c r="GJU9" s="2651"/>
      <c r="GJV9" s="2230"/>
      <c r="GJW9" s="2651"/>
      <c r="GJX9" s="2230"/>
      <c r="GJY9" s="2651"/>
      <c r="GJZ9" s="2230"/>
      <c r="GKA9" s="2651"/>
      <c r="GKB9" s="2230"/>
      <c r="GKC9" s="2651"/>
      <c r="GKD9" s="2230"/>
      <c r="GKE9" s="2651"/>
      <c r="GKF9" s="2230"/>
      <c r="GKG9" s="2651"/>
      <c r="GKH9" s="2230"/>
      <c r="GKI9" s="2651"/>
      <c r="GKJ9" s="2230"/>
      <c r="GKK9" s="2651"/>
      <c r="GKL9" s="2230"/>
      <c r="GKM9" s="2651"/>
      <c r="GKN9" s="2230"/>
      <c r="GKO9" s="2651"/>
      <c r="GKP9" s="2230"/>
      <c r="GKQ9" s="2651"/>
      <c r="GKR9" s="2230"/>
      <c r="GKS9" s="2651"/>
      <c r="GKT9" s="2230"/>
      <c r="GKU9" s="2651"/>
      <c r="GKV9" s="2230"/>
      <c r="GKW9" s="2651"/>
      <c r="GKX9" s="2230"/>
      <c r="GKY9" s="2651"/>
      <c r="GKZ9" s="2230"/>
      <c r="GLA9" s="2651"/>
      <c r="GLB9" s="2230"/>
      <c r="GLC9" s="2651"/>
      <c r="GLD9" s="2230"/>
      <c r="GLE9" s="2651"/>
      <c r="GLF9" s="2230"/>
      <c r="GLG9" s="2651"/>
      <c r="GLH9" s="2230"/>
      <c r="GLI9" s="2651"/>
      <c r="GLJ9" s="2230"/>
      <c r="GLK9" s="2651"/>
      <c r="GLL9" s="2230"/>
      <c r="GLM9" s="2651"/>
      <c r="GLN9" s="2230"/>
      <c r="GLO9" s="2651"/>
      <c r="GLP9" s="2230"/>
      <c r="GLQ9" s="2651"/>
      <c r="GLR9" s="2230"/>
      <c r="GLS9" s="2651"/>
      <c r="GLT9" s="2230"/>
      <c r="GLU9" s="2651"/>
      <c r="GLV9" s="2230"/>
      <c r="GLW9" s="2651"/>
      <c r="GLX9" s="2230"/>
      <c r="GLY9" s="2651"/>
      <c r="GLZ9" s="2230"/>
      <c r="GMA9" s="2651"/>
      <c r="GMB9" s="2230"/>
      <c r="GMC9" s="2651"/>
      <c r="GMD9" s="2230"/>
      <c r="GME9" s="2651"/>
      <c r="GMF9" s="2230"/>
      <c r="GMG9" s="2651"/>
      <c r="GMH9" s="2230"/>
      <c r="GMI9" s="2651"/>
      <c r="GMJ9" s="2230"/>
      <c r="GMK9" s="2651"/>
      <c r="GML9" s="2230"/>
      <c r="GMM9" s="2651"/>
      <c r="GMN9" s="2230"/>
      <c r="GMO9" s="2651"/>
      <c r="GMP9" s="2230"/>
      <c r="GMQ9" s="2651"/>
      <c r="GMR9" s="2230"/>
      <c r="GMS9" s="2651"/>
      <c r="GMT9" s="2230"/>
      <c r="GMU9" s="2651"/>
      <c r="GMV9" s="2230"/>
      <c r="GMW9" s="2651"/>
      <c r="GMX9" s="2230"/>
      <c r="GMY9" s="2651"/>
      <c r="GMZ9" s="2230"/>
      <c r="GNA9" s="2651"/>
      <c r="GNB9" s="2230"/>
      <c r="GNC9" s="2651"/>
      <c r="GND9" s="2230"/>
      <c r="GNE9" s="2651"/>
      <c r="GNF9" s="2230"/>
      <c r="GNG9" s="2651"/>
      <c r="GNH9" s="2230"/>
      <c r="GNI9" s="2651"/>
      <c r="GNJ9" s="2230"/>
      <c r="GNK9" s="2651"/>
      <c r="GNL9" s="2230"/>
      <c r="GNM9" s="2651"/>
      <c r="GNN9" s="2230"/>
      <c r="GNO9" s="2651"/>
      <c r="GNP9" s="2230"/>
      <c r="GNQ9" s="2651"/>
      <c r="GNR9" s="2230"/>
      <c r="GNS9" s="2651"/>
      <c r="GNT9" s="2230"/>
      <c r="GNU9" s="2651"/>
      <c r="GNV9" s="2230"/>
      <c r="GNW9" s="2651"/>
      <c r="GNX9" s="2230"/>
      <c r="GNY9" s="2651"/>
      <c r="GNZ9" s="2230"/>
      <c r="GOA9" s="2651"/>
      <c r="GOB9" s="2230"/>
      <c r="GOC9" s="2651"/>
      <c r="GOD9" s="2230"/>
      <c r="GOE9" s="2651"/>
      <c r="GOF9" s="2230"/>
      <c r="GOG9" s="2651"/>
      <c r="GOH9" s="2230"/>
      <c r="GOI9" s="2651"/>
      <c r="GOJ9" s="2230"/>
      <c r="GOK9" s="2651"/>
      <c r="GOL9" s="2230"/>
      <c r="GOM9" s="2651"/>
      <c r="GON9" s="2230"/>
      <c r="GOO9" s="2651"/>
      <c r="GOP9" s="2230"/>
      <c r="GOQ9" s="2651"/>
      <c r="GOR9" s="2230"/>
      <c r="GOS9" s="2651"/>
      <c r="GOT9" s="2230"/>
      <c r="GOU9" s="2651"/>
      <c r="GOV9" s="2230"/>
      <c r="GOW9" s="2651"/>
      <c r="GOX9" s="2230"/>
      <c r="GOY9" s="2651"/>
      <c r="GOZ9" s="2230"/>
      <c r="GPA9" s="2651"/>
      <c r="GPB9" s="2230"/>
      <c r="GPC9" s="2651"/>
      <c r="GPD9" s="2230"/>
      <c r="GPE9" s="2651"/>
      <c r="GPF9" s="2230"/>
      <c r="GPG9" s="2651"/>
      <c r="GPH9" s="2230"/>
      <c r="GPI9" s="2651"/>
      <c r="GPJ9" s="2230"/>
      <c r="GPK9" s="2651"/>
      <c r="GPL9" s="2230"/>
      <c r="GPM9" s="2651"/>
      <c r="GPN9" s="2230"/>
      <c r="GPO9" s="2651"/>
      <c r="GPP9" s="2230"/>
      <c r="GPQ9" s="2651"/>
      <c r="GPR9" s="2230"/>
      <c r="GPS9" s="2651"/>
      <c r="GPT9" s="2230"/>
      <c r="GPU9" s="2651"/>
      <c r="GPV9" s="2230"/>
      <c r="GPW9" s="2651"/>
      <c r="GPX9" s="2230"/>
      <c r="GPY9" s="2651"/>
      <c r="GPZ9" s="2230"/>
      <c r="GQA9" s="2651"/>
      <c r="GQB9" s="2230"/>
      <c r="GQC9" s="2651"/>
      <c r="GQD9" s="2230"/>
      <c r="GQE9" s="2651"/>
      <c r="GQF9" s="2230"/>
      <c r="GQG9" s="2651"/>
      <c r="GQH9" s="2230"/>
      <c r="GQI9" s="2651"/>
      <c r="GQJ9" s="2230"/>
      <c r="GQK9" s="2651"/>
      <c r="GQL9" s="2230"/>
      <c r="GQM9" s="2651"/>
      <c r="GQN9" s="2230"/>
      <c r="GQO9" s="2651"/>
      <c r="GQP9" s="2230"/>
      <c r="GQQ9" s="2651"/>
      <c r="GQR9" s="2230"/>
      <c r="GQS9" s="2651"/>
      <c r="GQT9" s="2230"/>
      <c r="GQU9" s="2651"/>
      <c r="GQV9" s="2230"/>
      <c r="GQW9" s="2651"/>
      <c r="GQX9" s="2230"/>
      <c r="GQY9" s="2651"/>
      <c r="GQZ9" s="2230"/>
      <c r="GRA9" s="2651"/>
      <c r="GRB9" s="2230"/>
      <c r="GRC9" s="2651"/>
      <c r="GRD9" s="2230"/>
      <c r="GRE9" s="2651"/>
      <c r="GRF9" s="2230"/>
      <c r="GRG9" s="2651"/>
      <c r="GRH9" s="2230"/>
      <c r="GRI9" s="2651"/>
      <c r="GRJ9" s="2230"/>
      <c r="GRK9" s="2651"/>
      <c r="GRL9" s="2230"/>
      <c r="GRM9" s="2651"/>
      <c r="GRN9" s="2230"/>
      <c r="GRO9" s="2651"/>
      <c r="GRP9" s="2230"/>
      <c r="GRQ9" s="2651"/>
      <c r="GRR9" s="2230"/>
      <c r="GRS9" s="2651"/>
      <c r="GRT9" s="2230"/>
      <c r="GRU9" s="2651"/>
      <c r="GRV9" s="2230"/>
      <c r="GRW9" s="2651"/>
      <c r="GRX9" s="2230"/>
      <c r="GRY9" s="2651"/>
      <c r="GRZ9" s="2230"/>
      <c r="GSA9" s="2651"/>
      <c r="GSB9" s="2230"/>
      <c r="GSC9" s="2651"/>
      <c r="GSD9" s="2230"/>
      <c r="GSE9" s="2651"/>
      <c r="GSF9" s="2230"/>
      <c r="GSG9" s="2651"/>
      <c r="GSH9" s="2230"/>
      <c r="GSI9" s="2651"/>
      <c r="GSJ9" s="2230"/>
      <c r="GSK9" s="2651"/>
      <c r="GSL9" s="2230"/>
      <c r="GSM9" s="2651"/>
      <c r="GSN9" s="2230"/>
      <c r="GSO9" s="2651"/>
      <c r="GSP9" s="2230"/>
      <c r="GSQ9" s="2651"/>
      <c r="GSR9" s="2230"/>
      <c r="GSS9" s="2651"/>
      <c r="GST9" s="2230"/>
      <c r="GSU9" s="2651"/>
      <c r="GSV9" s="2230"/>
      <c r="GSW9" s="2651"/>
      <c r="GSX9" s="2230"/>
      <c r="GSY9" s="2651"/>
      <c r="GSZ9" s="2230"/>
      <c r="GTA9" s="2651"/>
      <c r="GTB9" s="2230"/>
      <c r="GTC9" s="2651"/>
      <c r="GTD9" s="2230"/>
      <c r="GTE9" s="2651"/>
      <c r="GTF9" s="2230"/>
      <c r="GTG9" s="2651"/>
      <c r="GTH9" s="2230"/>
      <c r="GTI9" s="2651"/>
      <c r="GTJ9" s="2230"/>
      <c r="GTK9" s="2651"/>
      <c r="GTL9" s="2230"/>
      <c r="GTM9" s="2651"/>
      <c r="GTN9" s="2230"/>
      <c r="GTO9" s="2651"/>
      <c r="GTP9" s="2230"/>
      <c r="GTQ9" s="2651"/>
      <c r="GTR9" s="2230"/>
      <c r="GTS9" s="2651"/>
      <c r="GTT9" s="2230"/>
      <c r="GTU9" s="2651"/>
      <c r="GTV9" s="2230"/>
      <c r="GTW9" s="2651"/>
      <c r="GTX9" s="2230"/>
      <c r="GTY9" s="2651"/>
      <c r="GTZ9" s="2230"/>
      <c r="GUA9" s="2651"/>
      <c r="GUB9" s="2230"/>
      <c r="GUC9" s="2651"/>
      <c r="GUD9" s="2230"/>
      <c r="GUE9" s="2651"/>
      <c r="GUF9" s="2230"/>
      <c r="GUG9" s="2651"/>
      <c r="GUH9" s="2230"/>
      <c r="GUI9" s="2651"/>
      <c r="GUJ9" s="2230"/>
      <c r="GUK9" s="2651"/>
      <c r="GUL9" s="2230"/>
      <c r="GUM9" s="2651"/>
      <c r="GUN9" s="2230"/>
      <c r="GUO9" s="2651"/>
      <c r="GUP9" s="2230"/>
      <c r="GUQ9" s="2651"/>
      <c r="GUR9" s="2230"/>
      <c r="GUS9" s="2651"/>
      <c r="GUT9" s="2230"/>
      <c r="GUU9" s="2651"/>
      <c r="GUV9" s="2230"/>
      <c r="GUW9" s="2651"/>
      <c r="GUX9" s="2230"/>
      <c r="GUY9" s="2651"/>
      <c r="GUZ9" s="2230"/>
      <c r="GVA9" s="2651"/>
      <c r="GVB9" s="2230"/>
      <c r="GVC9" s="2651"/>
      <c r="GVD9" s="2230"/>
      <c r="GVE9" s="2651"/>
      <c r="GVF9" s="2230"/>
      <c r="GVG9" s="2651"/>
      <c r="GVH9" s="2230"/>
      <c r="GVI9" s="2651"/>
      <c r="GVJ9" s="2230"/>
      <c r="GVK9" s="2651"/>
      <c r="GVL9" s="2230"/>
      <c r="GVM9" s="2651"/>
      <c r="GVN9" s="2230"/>
      <c r="GVO9" s="2651"/>
      <c r="GVP9" s="2230"/>
      <c r="GVQ9" s="2651"/>
      <c r="GVR9" s="2230"/>
      <c r="GVS9" s="2651"/>
      <c r="GVT9" s="2230"/>
      <c r="GVU9" s="2651"/>
      <c r="GVV9" s="2230"/>
      <c r="GVW9" s="2651"/>
      <c r="GVX9" s="2230"/>
      <c r="GVY9" s="2651"/>
      <c r="GVZ9" s="2230"/>
      <c r="GWA9" s="2651"/>
      <c r="GWB9" s="2230"/>
      <c r="GWC9" s="2651"/>
      <c r="GWD9" s="2230"/>
      <c r="GWE9" s="2651"/>
      <c r="GWF9" s="2230"/>
      <c r="GWG9" s="2651"/>
      <c r="GWH9" s="2230"/>
      <c r="GWI9" s="2651"/>
      <c r="GWJ9" s="2230"/>
      <c r="GWK9" s="2651"/>
      <c r="GWL9" s="2230"/>
      <c r="GWM9" s="2651"/>
      <c r="GWN9" s="2230"/>
      <c r="GWO9" s="2651"/>
      <c r="GWP9" s="2230"/>
      <c r="GWQ9" s="2651"/>
      <c r="GWR9" s="2230"/>
      <c r="GWS9" s="2651"/>
      <c r="GWT9" s="2230"/>
      <c r="GWU9" s="2651"/>
      <c r="GWV9" s="2230"/>
      <c r="GWW9" s="2651"/>
      <c r="GWX9" s="2230"/>
      <c r="GWY9" s="2651"/>
      <c r="GWZ9" s="2230"/>
      <c r="GXA9" s="2651"/>
      <c r="GXB9" s="2230"/>
      <c r="GXC9" s="2651"/>
      <c r="GXD9" s="2230"/>
      <c r="GXE9" s="2651"/>
      <c r="GXF9" s="2230"/>
      <c r="GXG9" s="2651"/>
      <c r="GXH9" s="2230"/>
      <c r="GXI9" s="2651"/>
      <c r="GXJ9" s="2230"/>
      <c r="GXK9" s="2651"/>
      <c r="GXL9" s="2230"/>
      <c r="GXM9" s="2651"/>
      <c r="GXN9" s="2230"/>
      <c r="GXO9" s="2651"/>
      <c r="GXP9" s="2230"/>
      <c r="GXQ9" s="2651"/>
      <c r="GXR9" s="2230"/>
      <c r="GXS9" s="2651"/>
      <c r="GXT9" s="2230"/>
      <c r="GXU9" s="2651"/>
      <c r="GXV9" s="2230"/>
      <c r="GXW9" s="2651"/>
      <c r="GXX9" s="2230"/>
      <c r="GXY9" s="2651"/>
      <c r="GXZ9" s="2230"/>
      <c r="GYA9" s="2651"/>
      <c r="GYB9" s="2230"/>
      <c r="GYC9" s="2651"/>
      <c r="GYD9" s="2230"/>
      <c r="GYE9" s="2651"/>
      <c r="GYF9" s="2230"/>
      <c r="GYG9" s="2651"/>
      <c r="GYH9" s="2230"/>
      <c r="GYI9" s="2651"/>
      <c r="GYJ9" s="2230"/>
      <c r="GYK9" s="2651"/>
      <c r="GYL9" s="2230"/>
      <c r="GYM9" s="2651"/>
      <c r="GYN9" s="2230"/>
      <c r="GYO9" s="2651"/>
      <c r="GYP9" s="2230"/>
      <c r="GYQ9" s="2651"/>
      <c r="GYR9" s="2230"/>
      <c r="GYS9" s="2651"/>
      <c r="GYT9" s="2230"/>
      <c r="GYU9" s="2651"/>
      <c r="GYV9" s="2230"/>
      <c r="GYW9" s="2651"/>
      <c r="GYX9" s="2230"/>
      <c r="GYY9" s="2651"/>
      <c r="GYZ9" s="2230"/>
      <c r="GZA9" s="2651"/>
      <c r="GZB9" s="2230"/>
      <c r="GZC9" s="2651"/>
      <c r="GZD9" s="2230"/>
      <c r="GZE9" s="2651"/>
      <c r="GZF9" s="2230"/>
      <c r="GZG9" s="2651"/>
      <c r="GZH9" s="2230"/>
      <c r="GZI9" s="2651"/>
      <c r="GZJ9" s="2230"/>
      <c r="GZK9" s="2651"/>
      <c r="GZL9" s="2230"/>
      <c r="GZM9" s="2651"/>
      <c r="GZN9" s="2230"/>
      <c r="GZO9" s="2651"/>
      <c r="GZP9" s="2230"/>
      <c r="GZQ9" s="2651"/>
      <c r="GZR9" s="2230"/>
      <c r="GZS9" s="2651"/>
      <c r="GZT9" s="2230"/>
      <c r="GZU9" s="2651"/>
      <c r="GZV9" s="2230"/>
      <c r="GZW9" s="2651"/>
      <c r="GZX9" s="2230"/>
      <c r="GZY9" s="2651"/>
      <c r="GZZ9" s="2230"/>
      <c r="HAA9" s="2651"/>
      <c r="HAB9" s="2230"/>
      <c r="HAC9" s="2651"/>
      <c r="HAD9" s="2230"/>
      <c r="HAE9" s="2651"/>
      <c r="HAF9" s="2230"/>
      <c r="HAG9" s="2651"/>
      <c r="HAH9" s="2230"/>
      <c r="HAI9" s="2651"/>
      <c r="HAJ9" s="2230"/>
      <c r="HAK9" s="2651"/>
      <c r="HAL9" s="2230"/>
      <c r="HAM9" s="2651"/>
      <c r="HAN9" s="2230"/>
      <c r="HAO9" s="2651"/>
      <c r="HAP9" s="2230"/>
      <c r="HAQ9" s="2651"/>
      <c r="HAR9" s="2230"/>
      <c r="HAS9" s="2651"/>
      <c r="HAT9" s="2230"/>
      <c r="HAU9" s="2651"/>
      <c r="HAV9" s="2230"/>
      <c r="HAW9" s="2651"/>
      <c r="HAX9" s="2230"/>
      <c r="HAY9" s="2651"/>
      <c r="HAZ9" s="2230"/>
      <c r="HBA9" s="2651"/>
      <c r="HBB9" s="2230"/>
      <c r="HBC9" s="2651"/>
      <c r="HBD9" s="2230"/>
      <c r="HBE9" s="2651"/>
      <c r="HBF9" s="2230"/>
      <c r="HBG9" s="2651"/>
      <c r="HBH9" s="2230"/>
      <c r="HBI9" s="2651"/>
      <c r="HBJ9" s="2230"/>
      <c r="HBK9" s="2651"/>
      <c r="HBL9" s="2230"/>
      <c r="HBM9" s="2651"/>
      <c r="HBN9" s="2230"/>
      <c r="HBO9" s="2651"/>
      <c r="HBP9" s="2230"/>
      <c r="HBQ9" s="2651"/>
      <c r="HBR9" s="2230"/>
      <c r="HBS9" s="2651"/>
      <c r="HBT9" s="2230"/>
      <c r="HBU9" s="2651"/>
      <c r="HBV9" s="2230"/>
      <c r="HBW9" s="2651"/>
      <c r="HBX9" s="2230"/>
      <c r="HBY9" s="2651"/>
      <c r="HBZ9" s="2230"/>
      <c r="HCA9" s="2651"/>
      <c r="HCB9" s="2230"/>
      <c r="HCC9" s="2651"/>
      <c r="HCD9" s="2230"/>
      <c r="HCE9" s="2651"/>
      <c r="HCF9" s="2230"/>
      <c r="HCG9" s="2651"/>
      <c r="HCH9" s="2230"/>
      <c r="HCI9" s="2651"/>
      <c r="HCJ9" s="2230"/>
      <c r="HCK9" s="2651"/>
      <c r="HCL9" s="2230"/>
      <c r="HCM9" s="2651"/>
      <c r="HCN9" s="2230"/>
      <c r="HCO9" s="2651"/>
      <c r="HCP9" s="2230"/>
      <c r="HCQ9" s="2651"/>
      <c r="HCR9" s="2230"/>
      <c r="HCS9" s="2651"/>
      <c r="HCT9" s="2230"/>
      <c r="HCU9" s="2651"/>
      <c r="HCV9" s="2230"/>
      <c r="HCW9" s="2651"/>
      <c r="HCX9" s="2230"/>
      <c r="HCY9" s="2651"/>
      <c r="HCZ9" s="2230"/>
      <c r="HDA9" s="2651"/>
      <c r="HDB9" s="2230"/>
      <c r="HDC9" s="2651"/>
      <c r="HDD9" s="2230"/>
      <c r="HDE9" s="2651"/>
      <c r="HDF9" s="2230"/>
      <c r="HDG9" s="2651"/>
      <c r="HDH9" s="2230"/>
      <c r="HDI9" s="2651"/>
      <c r="HDJ9" s="2230"/>
      <c r="HDK9" s="2651"/>
      <c r="HDL9" s="2230"/>
      <c r="HDM9" s="2651"/>
      <c r="HDN9" s="2230"/>
      <c r="HDO9" s="2651"/>
      <c r="HDP9" s="2230"/>
      <c r="HDQ9" s="2651"/>
      <c r="HDR9" s="2230"/>
      <c r="HDS9" s="2651"/>
      <c r="HDT9" s="2230"/>
      <c r="HDU9" s="2651"/>
      <c r="HDV9" s="2230"/>
      <c r="HDW9" s="2651"/>
      <c r="HDX9" s="2230"/>
      <c r="HDY9" s="2651"/>
      <c r="HDZ9" s="2230"/>
      <c r="HEA9" s="2651"/>
      <c r="HEB9" s="2230"/>
      <c r="HEC9" s="2651"/>
      <c r="HED9" s="2230"/>
      <c r="HEE9" s="2651"/>
      <c r="HEF9" s="2230"/>
      <c r="HEG9" s="2651"/>
      <c r="HEH9" s="2230"/>
      <c r="HEI9" s="2651"/>
      <c r="HEJ9" s="2230"/>
      <c r="HEK9" s="2651"/>
      <c r="HEL9" s="2230"/>
      <c r="HEM9" s="2651"/>
      <c r="HEN9" s="2230"/>
      <c r="HEO9" s="2651"/>
      <c r="HEP9" s="2230"/>
      <c r="HEQ9" s="2651"/>
      <c r="HER9" s="2230"/>
      <c r="HES9" s="2651"/>
      <c r="HET9" s="2230"/>
      <c r="HEU9" s="2651"/>
      <c r="HEV9" s="2230"/>
      <c r="HEW9" s="2651"/>
      <c r="HEX9" s="2230"/>
      <c r="HEY9" s="2651"/>
      <c r="HEZ9" s="2230"/>
      <c r="HFA9" s="2651"/>
      <c r="HFB9" s="2230"/>
      <c r="HFC9" s="2651"/>
      <c r="HFD9" s="2230"/>
      <c r="HFE9" s="2651"/>
      <c r="HFF9" s="2230"/>
      <c r="HFG9" s="2651"/>
      <c r="HFH9" s="2230"/>
      <c r="HFI9" s="2651"/>
      <c r="HFJ9" s="2230"/>
      <c r="HFK9" s="2651"/>
      <c r="HFL9" s="2230"/>
      <c r="HFM9" s="2651"/>
      <c r="HFN9" s="2230"/>
      <c r="HFO9" s="2651"/>
      <c r="HFP9" s="2230"/>
      <c r="HFQ9" s="2651"/>
      <c r="HFR9" s="2230"/>
      <c r="HFS9" s="2651"/>
      <c r="HFT9" s="2230"/>
      <c r="HFU9" s="2651"/>
      <c r="HFV9" s="2230"/>
      <c r="HFW9" s="2651"/>
      <c r="HFX9" s="2230"/>
      <c r="HFY9" s="2651"/>
      <c r="HFZ9" s="2230"/>
      <c r="HGA9" s="2651"/>
      <c r="HGB9" s="2230"/>
      <c r="HGC9" s="2651"/>
      <c r="HGD9" s="2230"/>
      <c r="HGE9" s="2651"/>
      <c r="HGF9" s="2230"/>
      <c r="HGG9" s="2651"/>
      <c r="HGH9" s="2230"/>
      <c r="HGI9" s="2651"/>
      <c r="HGJ9" s="2230"/>
      <c r="HGK9" s="2651"/>
      <c r="HGL9" s="2230"/>
      <c r="HGM9" s="2651"/>
      <c r="HGN9" s="2230"/>
      <c r="HGO9" s="2651"/>
      <c r="HGP9" s="2230"/>
      <c r="HGQ9" s="2651"/>
      <c r="HGR9" s="2230"/>
      <c r="HGS9" s="2651"/>
      <c r="HGT9" s="2230"/>
      <c r="HGU9" s="2651"/>
      <c r="HGV9" s="2230"/>
      <c r="HGW9" s="2651"/>
      <c r="HGX9" s="2230"/>
      <c r="HGY9" s="2651"/>
      <c r="HGZ9" s="2230"/>
      <c r="HHA9" s="2651"/>
      <c r="HHB9" s="2230"/>
      <c r="HHC9" s="2651"/>
      <c r="HHD9" s="2230"/>
      <c r="HHE9" s="2651"/>
      <c r="HHF9" s="2230"/>
      <c r="HHG9" s="2651"/>
      <c r="HHH9" s="2230"/>
      <c r="HHI9" s="2651"/>
      <c r="HHJ9" s="2230"/>
      <c r="HHK9" s="2651"/>
      <c r="HHL9" s="2230"/>
      <c r="HHM9" s="2651"/>
      <c r="HHN9" s="2230"/>
      <c r="HHO9" s="2651"/>
      <c r="HHP9" s="2230"/>
      <c r="HHQ9" s="2651"/>
      <c r="HHR9" s="2230"/>
      <c r="HHS9" s="2651"/>
      <c r="HHT9" s="2230"/>
      <c r="HHU9" s="2651"/>
      <c r="HHV9" s="2230"/>
      <c r="HHW9" s="2651"/>
      <c r="HHX9" s="2230"/>
      <c r="HHY9" s="2651"/>
      <c r="HHZ9" s="2230"/>
      <c r="HIA9" s="2651"/>
      <c r="HIB9" s="2230"/>
      <c r="HIC9" s="2651"/>
      <c r="HID9" s="2230"/>
      <c r="HIE9" s="2651"/>
      <c r="HIF9" s="2230"/>
      <c r="HIG9" s="2651"/>
      <c r="HIH9" s="2230"/>
      <c r="HII9" s="2651"/>
      <c r="HIJ9" s="2230"/>
      <c r="HIK9" s="2651"/>
      <c r="HIL9" s="2230"/>
      <c r="HIM9" s="2651"/>
      <c r="HIN9" s="2230"/>
      <c r="HIO9" s="2651"/>
      <c r="HIP9" s="2230"/>
      <c r="HIQ9" s="2651"/>
      <c r="HIR9" s="2230"/>
      <c r="HIS9" s="2651"/>
      <c r="HIT9" s="2230"/>
      <c r="HIU9" s="2651"/>
      <c r="HIV9" s="2230"/>
      <c r="HIW9" s="2651"/>
      <c r="HIX9" s="2230"/>
      <c r="HIY9" s="2651"/>
      <c r="HIZ9" s="2230"/>
      <c r="HJA9" s="2651"/>
      <c r="HJB9" s="2230"/>
      <c r="HJC9" s="2651"/>
      <c r="HJD9" s="2230"/>
      <c r="HJE9" s="2651"/>
      <c r="HJF9" s="2230"/>
      <c r="HJG9" s="2651"/>
      <c r="HJH9" s="2230"/>
      <c r="HJI9" s="2651"/>
      <c r="HJJ9" s="2230"/>
      <c r="HJK9" s="2651"/>
      <c r="HJL9" s="2230"/>
      <c r="HJM9" s="2651"/>
      <c r="HJN9" s="2230"/>
      <c r="HJO9" s="2651"/>
      <c r="HJP9" s="2230"/>
      <c r="HJQ9" s="2651"/>
      <c r="HJR9" s="2230"/>
      <c r="HJS9" s="2651"/>
      <c r="HJT9" s="2230"/>
      <c r="HJU9" s="2651"/>
      <c r="HJV9" s="2230"/>
      <c r="HJW9" s="2651"/>
      <c r="HJX9" s="2230"/>
      <c r="HJY9" s="2651"/>
      <c r="HJZ9" s="2230"/>
      <c r="HKA9" s="2651"/>
      <c r="HKB9" s="2230"/>
      <c r="HKC9" s="2651"/>
      <c r="HKD9" s="2230"/>
      <c r="HKE9" s="2651"/>
      <c r="HKF9" s="2230"/>
      <c r="HKG9" s="2651"/>
      <c r="HKH9" s="2230"/>
      <c r="HKI9" s="2651"/>
      <c r="HKJ9" s="2230"/>
      <c r="HKK9" s="2651"/>
      <c r="HKL9" s="2230"/>
      <c r="HKM9" s="2651"/>
      <c r="HKN9" s="2230"/>
      <c r="HKO9" s="2651"/>
      <c r="HKP9" s="2230"/>
      <c r="HKQ9" s="2651"/>
      <c r="HKR9" s="2230"/>
      <c r="HKS9" s="2651"/>
      <c r="HKT9" s="2230"/>
      <c r="HKU9" s="2651"/>
      <c r="HKV9" s="2230"/>
      <c r="HKW9" s="2651"/>
      <c r="HKX9" s="2230"/>
      <c r="HKY9" s="2651"/>
      <c r="HKZ9" s="2230"/>
      <c r="HLA9" s="2651"/>
      <c r="HLB9" s="2230"/>
      <c r="HLC9" s="2651"/>
      <c r="HLD9" s="2230"/>
      <c r="HLE9" s="2651"/>
      <c r="HLF9" s="2230"/>
      <c r="HLG9" s="2651"/>
      <c r="HLH9" s="2230"/>
      <c r="HLI9" s="2651"/>
      <c r="HLJ9" s="2230"/>
      <c r="HLK9" s="2651"/>
      <c r="HLL9" s="2230"/>
      <c r="HLM9" s="2651"/>
      <c r="HLN9" s="2230"/>
      <c r="HLO9" s="2651"/>
      <c r="HLP9" s="2230"/>
      <c r="HLQ9" s="2651"/>
      <c r="HLR9" s="2230"/>
      <c r="HLS9" s="2651"/>
      <c r="HLT9" s="2230"/>
      <c r="HLU9" s="2651"/>
      <c r="HLV9" s="2230"/>
      <c r="HLW9" s="2651"/>
      <c r="HLX9" s="2230"/>
      <c r="HLY9" s="2651"/>
      <c r="HLZ9" s="2230"/>
      <c r="HMA9" s="2651"/>
      <c r="HMB9" s="2230"/>
      <c r="HMC9" s="2651"/>
      <c r="HMD9" s="2230"/>
      <c r="HME9" s="2651"/>
      <c r="HMF9" s="2230"/>
      <c r="HMG9" s="2651"/>
      <c r="HMH9" s="2230"/>
      <c r="HMI9" s="2651"/>
      <c r="HMJ9" s="2230"/>
      <c r="HMK9" s="2651"/>
      <c r="HML9" s="2230"/>
      <c r="HMM9" s="2651"/>
      <c r="HMN9" s="2230"/>
      <c r="HMO9" s="2651"/>
      <c r="HMP9" s="2230"/>
      <c r="HMQ9" s="2651"/>
      <c r="HMR9" s="2230"/>
      <c r="HMS9" s="2651"/>
      <c r="HMT9" s="2230"/>
      <c r="HMU9" s="2651"/>
      <c r="HMV9" s="2230"/>
      <c r="HMW9" s="2651"/>
      <c r="HMX9" s="2230"/>
      <c r="HMY9" s="2651"/>
      <c r="HMZ9" s="2230"/>
      <c r="HNA9" s="2651"/>
      <c r="HNB9" s="2230"/>
      <c r="HNC9" s="2651"/>
      <c r="HND9" s="2230"/>
      <c r="HNE9" s="2651"/>
      <c r="HNF9" s="2230"/>
      <c r="HNG9" s="2651"/>
      <c r="HNH9" s="2230"/>
      <c r="HNI9" s="2651"/>
      <c r="HNJ9" s="2230"/>
      <c r="HNK9" s="2651"/>
      <c r="HNL9" s="2230"/>
      <c r="HNM9" s="2651"/>
      <c r="HNN9" s="2230"/>
      <c r="HNO9" s="2651"/>
      <c r="HNP9" s="2230"/>
      <c r="HNQ9" s="2651"/>
      <c r="HNR9" s="2230"/>
      <c r="HNS9" s="2651"/>
      <c r="HNT9" s="2230"/>
      <c r="HNU9" s="2651"/>
      <c r="HNV9" s="2230"/>
      <c r="HNW9" s="2651"/>
      <c r="HNX9" s="2230"/>
      <c r="HNY9" s="2651"/>
      <c r="HNZ9" s="2230"/>
      <c r="HOA9" s="2651"/>
      <c r="HOB9" s="2230"/>
      <c r="HOC9" s="2651"/>
      <c r="HOD9" s="2230"/>
      <c r="HOE9" s="2651"/>
      <c r="HOF9" s="2230"/>
      <c r="HOG9" s="2651"/>
      <c r="HOH9" s="2230"/>
      <c r="HOI9" s="2651"/>
      <c r="HOJ9" s="2230"/>
      <c r="HOK9" s="2651"/>
      <c r="HOL9" s="2230"/>
      <c r="HOM9" s="2651"/>
      <c r="HON9" s="2230"/>
      <c r="HOO9" s="2651"/>
      <c r="HOP9" s="2230"/>
      <c r="HOQ9" s="2651"/>
      <c r="HOR9" s="2230"/>
      <c r="HOS9" s="2651"/>
      <c r="HOT9" s="2230"/>
      <c r="HOU9" s="2651"/>
      <c r="HOV9" s="2230"/>
      <c r="HOW9" s="2651"/>
      <c r="HOX9" s="2230"/>
      <c r="HOY9" s="2651"/>
      <c r="HOZ9" s="2230"/>
      <c r="HPA9" s="2651"/>
      <c r="HPB9" s="2230"/>
      <c r="HPC9" s="2651"/>
      <c r="HPD9" s="2230"/>
      <c r="HPE9" s="2651"/>
      <c r="HPF9" s="2230"/>
      <c r="HPG9" s="2651"/>
      <c r="HPH9" s="2230"/>
      <c r="HPI9" s="2651"/>
      <c r="HPJ9" s="2230"/>
      <c r="HPK9" s="2651"/>
      <c r="HPL9" s="2230"/>
      <c r="HPM9" s="2651"/>
      <c r="HPN9" s="2230"/>
      <c r="HPO9" s="2651"/>
      <c r="HPP9" s="2230"/>
      <c r="HPQ9" s="2651"/>
      <c r="HPR9" s="2230"/>
      <c r="HPS9" s="2651"/>
      <c r="HPT9" s="2230"/>
      <c r="HPU9" s="2651"/>
      <c r="HPV9" s="2230"/>
      <c r="HPW9" s="2651"/>
      <c r="HPX9" s="2230"/>
      <c r="HPY9" s="2651"/>
      <c r="HPZ9" s="2230"/>
      <c r="HQA9" s="2651"/>
      <c r="HQB9" s="2230"/>
      <c r="HQC9" s="2651"/>
      <c r="HQD9" s="2230"/>
      <c r="HQE9" s="2651"/>
      <c r="HQF9" s="2230"/>
      <c r="HQG9" s="2651"/>
      <c r="HQH9" s="2230"/>
      <c r="HQI9" s="2651"/>
      <c r="HQJ9" s="2230"/>
      <c r="HQK9" s="2651"/>
      <c r="HQL9" s="2230"/>
      <c r="HQM9" s="2651"/>
      <c r="HQN9" s="2230"/>
      <c r="HQO9" s="2651"/>
      <c r="HQP9" s="2230"/>
      <c r="HQQ9" s="2651"/>
      <c r="HQR9" s="2230"/>
      <c r="HQS9" s="2651"/>
      <c r="HQT9" s="2230"/>
      <c r="HQU9" s="2651"/>
      <c r="HQV9" s="2230"/>
      <c r="HQW9" s="2651"/>
      <c r="HQX9" s="2230"/>
      <c r="HQY9" s="2651"/>
      <c r="HQZ9" s="2230"/>
      <c r="HRA9" s="2651"/>
      <c r="HRB9" s="2230"/>
      <c r="HRC9" s="2651"/>
      <c r="HRD9" s="2230"/>
      <c r="HRE9" s="2651"/>
      <c r="HRF9" s="2230"/>
      <c r="HRG9" s="2651"/>
      <c r="HRH9" s="2230"/>
      <c r="HRI9" s="2651"/>
      <c r="HRJ9" s="2230"/>
      <c r="HRK9" s="2651"/>
      <c r="HRL9" s="2230"/>
      <c r="HRM9" s="2651"/>
      <c r="HRN9" s="2230"/>
      <c r="HRO9" s="2651"/>
      <c r="HRP9" s="2230"/>
      <c r="HRQ9" s="2651"/>
      <c r="HRR9" s="2230"/>
      <c r="HRS9" s="2651"/>
      <c r="HRT9" s="2230"/>
      <c r="HRU9" s="2651"/>
      <c r="HRV9" s="2230"/>
      <c r="HRW9" s="2651"/>
      <c r="HRX9" s="2230"/>
      <c r="HRY9" s="2651"/>
      <c r="HRZ9" s="2230"/>
      <c r="HSA9" s="2651"/>
      <c r="HSB9" s="2230"/>
      <c r="HSC9" s="2651"/>
      <c r="HSD9" s="2230"/>
      <c r="HSE9" s="2651"/>
      <c r="HSF9" s="2230"/>
      <c r="HSG9" s="2651"/>
      <c r="HSH9" s="2230"/>
      <c r="HSI9" s="2651"/>
      <c r="HSJ9" s="2230"/>
      <c r="HSK9" s="2651"/>
      <c r="HSL9" s="2230"/>
      <c r="HSM9" s="2651"/>
      <c r="HSN9" s="2230"/>
      <c r="HSO9" s="2651"/>
      <c r="HSP9" s="2230"/>
      <c r="HSQ9" s="2651"/>
      <c r="HSR9" s="2230"/>
      <c r="HSS9" s="2651"/>
      <c r="HST9" s="2230"/>
      <c r="HSU9" s="2651"/>
      <c r="HSV9" s="2230"/>
      <c r="HSW9" s="2651"/>
      <c r="HSX9" s="2230"/>
      <c r="HSY9" s="2651"/>
      <c r="HSZ9" s="2230"/>
      <c r="HTA9" s="2651"/>
      <c r="HTB9" s="2230"/>
      <c r="HTC9" s="2651"/>
      <c r="HTD9" s="2230"/>
      <c r="HTE9" s="2651"/>
      <c r="HTF9" s="2230"/>
      <c r="HTG9" s="2651"/>
      <c r="HTH9" s="2230"/>
      <c r="HTI9" s="2651"/>
      <c r="HTJ9" s="2230"/>
      <c r="HTK9" s="2651"/>
      <c r="HTL9" s="2230"/>
      <c r="HTM9" s="2651"/>
      <c r="HTN9" s="2230"/>
      <c r="HTO9" s="2651"/>
      <c r="HTP9" s="2230"/>
      <c r="HTQ9" s="2651"/>
      <c r="HTR9" s="2230"/>
      <c r="HTS9" s="2651"/>
      <c r="HTT9" s="2230"/>
      <c r="HTU9" s="2651"/>
      <c r="HTV9" s="2230"/>
      <c r="HTW9" s="2651"/>
      <c r="HTX9" s="2230"/>
      <c r="HTY9" s="2651"/>
      <c r="HTZ9" s="2230"/>
      <c r="HUA9" s="2651"/>
      <c r="HUB9" s="2230"/>
      <c r="HUC9" s="2651"/>
      <c r="HUD9" s="2230"/>
      <c r="HUE9" s="2651"/>
      <c r="HUF9" s="2230"/>
      <c r="HUG9" s="2651"/>
      <c r="HUH9" s="2230"/>
      <c r="HUI9" s="2651"/>
      <c r="HUJ9" s="2230"/>
      <c r="HUK9" s="2651"/>
      <c r="HUL9" s="2230"/>
      <c r="HUM9" s="2651"/>
      <c r="HUN9" s="2230"/>
      <c r="HUO9" s="2651"/>
      <c r="HUP9" s="2230"/>
      <c r="HUQ9" s="2651"/>
      <c r="HUR9" s="2230"/>
      <c r="HUS9" s="2651"/>
      <c r="HUT9" s="2230"/>
      <c r="HUU9" s="2651"/>
      <c r="HUV9" s="2230"/>
      <c r="HUW9" s="2651"/>
      <c r="HUX9" s="2230"/>
      <c r="HUY9" s="2651"/>
      <c r="HUZ9" s="2230"/>
      <c r="HVA9" s="2651"/>
      <c r="HVB9" s="2230"/>
      <c r="HVC9" s="2651"/>
      <c r="HVD9" s="2230"/>
      <c r="HVE9" s="2651"/>
      <c r="HVF9" s="2230"/>
      <c r="HVG9" s="2651"/>
      <c r="HVH9" s="2230"/>
      <c r="HVI9" s="2651"/>
      <c r="HVJ9" s="2230"/>
      <c r="HVK9" s="2651"/>
      <c r="HVL9" s="2230"/>
      <c r="HVM9" s="2651"/>
      <c r="HVN9" s="2230"/>
      <c r="HVO9" s="2651"/>
      <c r="HVP9" s="2230"/>
      <c r="HVQ9" s="2651"/>
      <c r="HVR9" s="2230"/>
      <c r="HVS9" s="2651"/>
      <c r="HVT9" s="2230"/>
      <c r="HVU9" s="2651"/>
      <c r="HVV9" s="2230"/>
      <c r="HVW9" s="2651"/>
      <c r="HVX9" s="2230"/>
      <c r="HVY9" s="2651"/>
      <c r="HVZ9" s="2230"/>
      <c r="HWA9" s="2651"/>
      <c r="HWB9" s="2230"/>
      <c r="HWC9" s="2651"/>
      <c r="HWD9" s="2230"/>
      <c r="HWE9" s="2651"/>
      <c r="HWF9" s="2230"/>
      <c r="HWG9" s="2651"/>
      <c r="HWH9" s="2230"/>
      <c r="HWI9" s="2651"/>
      <c r="HWJ9" s="2230"/>
      <c r="HWK9" s="2651"/>
      <c r="HWL9" s="2230"/>
      <c r="HWM9" s="2651"/>
      <c r="HWN9" s="2230"/>
      <c r="HWO9" s="2651"/>
      <c r="HWP9" s="2230"/>
      <c r="HWQ9" s="2651"/>
      <c r="HWR9" s="2230"/>
      <c r="HWS9" s="2651"/>
      <c r="HWT9" s="2230"/>
      <c r="HWU9" s="2651"/>
      <c r="HWV9" s="2230"/>
      <c r="HWW9" s="2651"/>
      <c r="HWX9" s="2230"/>
      <c r="HWY9" s="2651"/>
      <c r="HWZ9" s="2230"/>
      <c r="HXA9" s="2651"/>
      <c r="HXB9" s="2230"/>
      <c r="HXC9" s="2651"/>
      <c r="HXD9" s="2230"/>
      <c r="HXE9" s="2651"/>
      <c r="HXF9" s="2230"/>
      <c r="HXG9" s="2651"/>
      <c r="HXH9" s="2230"/>
      <c r="HXI9" s="2651"/>
      <c r="HXJ9" s="2230"/>
      <c r="HXK9" s="2651"/>
      <c r="HXL9" s="2230"/>
      <c r="HXM9" s="2651"/>
      <c r="HXN9" s="2230"/>
      <c r="HXO9" s="2651"/>
      <c r="HXP9" s="2230"/>
      <c r="HXQ9" s="2651"/>
      <c r="HXR9" s="2230"/>
      <c r="HXS9" s="2651"/>
      <c r="HXT9" s="2230"/>
      <c r="HXU9" s="2651"/>
      <c r="HXV9" s="2230"/>
      <c r="HXW9" s="2651"/>
      <c r="HXX9" s="2230"/>
      <c r="HXY9" s="2651"/>
      <c r="HXZ9" s="2230"/>
      <c r="HYA9" s="2651"/>
      <c r="HYB9" s="2230"/>
      <c r="HYC9" s="2651"/>
      <c r="HYD9" s="2230"/>
      <c r="HYE9" s="2651"/>
      <c r="HYF9" s="2230"/>
      <c r="HYG9" s="2651"/>
      <c r="HYH9" s="2230"/>
      <c r="HYI9" s="2651"/>
      <c r="HYJ9" s="2230"/>
      <c r="HYK9" s="2651"/>
      <c r="HYL9" s="2230"/>
      <c r="HYM9" s="2651"/>
      <c r="HYN9" s="2230"/>
      <c r="HYO9" s="2651"/>
      <c r="HYP9" s="2230"/>
      <c r="HYQ9" s="2651"/>
      <c r="HYR9" s="2230"/>
      <c r="HYS9" s="2651"/>
      <c r="HYT9" s="2230"/>
      <c r="HYU9" s="2651"/>
      <c r="HYV9" s="2230"/>
      <c r="HYW9" s="2651"/>
      <c r="HYX9" s="2230"/>
      <c r="HYY9" s="2651"/>
      <c r="HYZ9" s="2230"/>
      <c r="HZA9" s="2651"/>
      <c r="HZB9" s="2230"/>
      <c r="HZC9" s="2651"/>
      <c r="HZD9" s="2230"/>
      <c r="HZE9" s="2651"/>
      <c r="HZF9" s="2230"/>
      <c r="HZG9" s="2651"/>
      <c r="HZH9" s="2230"/>
      <c r="HZI9" s="2651"/>
      <c r="HZJ9" s="2230"/>
      <c r="HZK9" s="2651"/>
      <c r="HZL9" s="2230"/>
      <c r="HZM9" s="2651"/>
      <c r="HZN9" s="2230"/>
      <c r="HZO9" s="2651"/>
      <c r="HZP9" s="2230"/>
      <c r="HZQ9" s="2651"/>
      <c r="HZR9" s="2230"/>
      <c r="HZS9" s="2651"/>
      <c r="HZT9" s="2230"/>
      <c r="HZU9" s="2651"/>
      <c r="HZV9" s="2230"/>
      <c r="HZW9" s="2651"/>
      <c r="HZX9" s="2230"/>
      <c r="HZY9" s="2651"/>
      <c r="HZZ9" s="2230"/>
      <c r="IAA9" s="2651"/>
      <c r="IAB9" s="2230"/>
      <c r="IAC9" s="2651"/>
      <c r="IAD9" s="2230"/>
      <c r="IAE9" s="2651"/>
      <c r="IAF9" s="2230"/>
      <c r="IAG9" s="2651"/>
      <c r="IAH9" s="2230"/>
      <c r="IAI9" s="2651"/>
      <c r="IAJ9" s="2230"/>
      <c r="IAK9" s="2651"/>
      <c r="IAL9" s="2230"/>
      <c r="IAM9" s="2651"/>
      <c r="IAN9" s="2230"/>
      <c r="IAO9" s="2651"/>
      <c r="IAP9" s="2230"/>
      <c r="IAQ9" s="2651"/>
      <c r="IAR9" s="2230"/>
      <c r="IAS9" s="2651"/>
      <c r="IAT9" s="2230"/>
      <c r="IAU9" s="2651"/>
      <c r="IAV9" s="2230"/>
      <c r="IAW9" s="2651"/>
      <c r="IAX9" s="2230"/>
      <c r="IAY9" s="2651"/>
      <c r="IAZ9" s="2230"/>
      <c r="IBA9" s="2651"/>
      <c r="IBB9" s="2230"/>
      <c r="IBC9" s="2651"/>
      <c r="IBD9" s="2230"/>
      <c r="IBE9" s="2651"/>
      <c r="IBF9" s="2230"/>
      <c r="IBG9" s="2651"/>
      <c r="IBH9" s="2230"/>
      <c r="IBI9" s="2651"/>
      <c r="IBJ9" s="2230"/>
      <c r="IBK9" s="2651"/>
      <c r="IBL9" s="2230"/>
      <c r="IBM9" s="2651"/>
      <c r="IBN9" s="2230"/>
      <c r="IBO9" s="2651"/>
      <c r="IBP9" s="2230"/>
      <c r="IBQ9" s="2651"/>
      <c r="IBR9" s="2230"/>
      <c r="IBS9" s="2651"/>
      <c r="IBT9" s="2230"/>
      <c r="IBU9" s="2651"/>
      <c r="IBV9" s="2230"/>
      <c r="IBW9" s="2651"/>
      <c r="IBX9" s="2230"/>
      <c r="IBY9" s="2651"/>
      <c r="IBZ9" s="2230"/>
      <c r="ICA9" s="2651"/>
      <c r="ICB9" s="2230"/>
      <c r="ICC9" s="2651"/>
      <c r="ICD9" s="2230"/>
      <c r="ICE9" s="2651"/>
      <c r="ICF9" s="2230"/>
      <c r="ICG9" s="2651"/>
      <c r="ICH9" s="2230"/>
      <c r="ICI9" s="2651"/>
      <c r="ICJ9" s="2230"/>
      <c r="ICK9" s="2651"/>
      <c r="ICL9" s="2230"/>
      <c r="ICM9" s="2651"/>
      <c r="ICN9" s="2230"/>
      <c r="ICO9" s="2651"/>
      <c r="ICP9" s="2230"/>
      <c r="ICQ9" s="2651"/>
      <c r="ICR9" s="2230"/>
      <c r="ICS9" s="2651"/>
      <c r="ICT9" s="2230"/>
      <c r="ICU9" s="2651"/>
      <c r="ICV9" s="2230"/>
      <c r="ICW9" s="2651"/>
      <c r="ICX9" s="2230"/>
      <c r="ICY9" s="2651"/>
      <c r="ICZ9" s="2230"/>
      <c r="IDA9" s="2651"/>
      <c r="IDB9" s="2230"/>
      <c r="IDC9" s="2651"/>
      <c r="IDD9" s="2230"/>
      <c r="IDE9" s="2651"/>
      <c r="IDF9" s="2230"/>
      <c r="IDG9" s="2651"/>
      <c r="IDH9" s="2230"/>
      <c r="IDI9" s="2651"/>
      <c r="IDJ9" s="2230"/>
      <c r="IDK9" s="2651"/>
      <c r="IDL9" s="2230"/>
      <c r="IDM9" s="2651"/>
      <c r="IDN9" s="2230"/>
      <c r="IDO9" s="2651"/>
      <c r="IDP9" s="2230"/>
      <c r="IDQ9" s="2651"/>
      <c r="IDR9" s="2230"/>
      <c r="IDS9" s="2651"/>
      <c r="IDT9" s="2230"/>
      <c r="IDU9" s="2651"/>
      <c r="IDV9" s="2230"/>
      <c r="IDW9" s="2651"/>
      <c r="IDX9" s="2230"/>
      <c r="IDY9" s="2651"/>
      <c r="IDZ9" s="2230"/>
      <c r="IEA9" s="2651"/>
      <c r="IEB9" s="2230"/>
      <c r="IEC9" s="2651"/>
      <c r="IED9" s="2230"/>
      <c r="IEE9" s="2651"/>
      <c r="IEF9" s="2230"/>
      <c r="IEG9" s="2651"/>
      <c r="IEH9" s="2230"/>
      <c r="IEI9" s="2651"/>
      <c r="IEJ9" s="2230"/>
      <c r="IEK9" s="2651"/>
      <c r="IEL9" s="2230"/>
      <c r="IEM9" s="2651"/>
      <c r="IEN9" s="2230"/>
      <c r="IEO9" s="2651"/>
      <c r="IEP9" s="2230"/>
      <c r="IEQ9" s="2651"/>
      <c r="IER9" s="2230"/>
      <c r="IES9" s="2651"/>
      <c r="IET9" s="2230"/>
      <c r="IEU9" s="2651"/>
      <c r="IEV9" s="2230"/>
      <c r="IEW9" s="2651"/>
      <c r="IEX9" s="2230"/>
      <c r="IEY9" s="2651"/>
      <c r="IEZ9" s="2230"/>
      <c r="IFA9" s="2651"/>
      <c r="IFB9" s="2230"/>
      <c r="IFC9" s="2651"/>
      <c r="IFD9" s="2230"/>
      <c r="IFE9" s="2651"/>
      <c r="IFF9" s="2230"/>
      <c r="IFG9" s="2651"/>
      <c r="IFH9" s="2230"/>
      <c r="IFI9" s="2651"/>
      <c r="IFJ9" s="2230"/>
      <c r="IFK9" s="2651"/>
      <c r="IFL9" s="2230"/>
      <c r="IFM9" s="2651"/>
      <c r="IFN9" s="2230"/>
      <c r="IFO9" s="2651"/>
      <c r="IFP9" s="2230"/>
      <c r="IFQ9" s="2651"/>
      <c r="IFR9" s="2230"/>
      <c r="IFS9" s="2651"/>
      <c r="IFT9" s="2230"/>
      <c r="IFU9" s="2651"/>
      <c r="IFV9" s="2230"/>
      <c r="IFW9" s="2651"/>
      <c r="IFX9" s="2230"/>
      <c r="IFY9" s="2651"/>
      <c r="IFZ9" s="2230"/>
      <c r="IGA9" s="2651"/>
      <c r="IGB9" s="2230"/>
      <c r="IGC9" s="2651"/>
      <c r="IGD9" s="2230"/>
      <c r="IGE9" s="2651"/>
      <c r="IGF9" s="2230"/>
      <c r="IGG9" s="2651"/>
      <c r="IGH9" s="2230"/>
      <c r="IGI9" s="2651"/>
      <c r="IGJ9" s="2230"/>
      <c r="IGK9" s="2651"/>
      <c r="IGL9" s="2230"/>
      <c r="IGM9" s="2651"/>
      <c r="IGN9" s="2230"/>
      <c r="IGO9" s="2651"/>
      <c r="IGP9" s="2230"/>
      <c r="IGQ9" s="2651"/>
      <c r="IGR9" s="2230"/>
      <c r="IGS9" s="2651"/>
      <c r="IGT9" s="2230"/>
      <c r="IGU9" s="2651"/>
      <c r="IGV9" s="2230"/>
      <c r="IGW9" s="2651"/>
      <c r="IGX9" s="2230"/>
      <c r="IGY9" s="2651"/>
      <c r="IGZ9" s="2230"/>
      <c r="IHA9" s="2651"/>
      <c r="IHB9" s="2230"/>
      <c r="IHC9" s="2651"/>
      <c r="IHD9" s="2230"/>
      <c r="IHE9" s="2651"/>
      <c r="IHF9" s="2230"/>
      <c r="IHG9" s="2651"/>
      <c r="IHH9" s="2230"/>
      <c r="IHI9" s="2651"/>
      <c r="IHJ9" s="2230"/>
      <c r="IHK9" s="2651"/>
      <c r="IHL9" s="2230"/>
      <c r="IHM9" s="2651"/>
      <c r="IHN9" s="2230"/>
      <c r="IHO9" s="2651"/>
      <c r="IHP9" s="2230"/>
      <c r="IHQ9" s="2651"/>
      <c r="IHR9" s="2230"/>
      <c r="IHS9" s="2651"/>
      <c r="IHT9" s="2230"/>
      <c r="IHU9" s="2651"/>
      <c r="IHV9" s="2230"/>
      <c r="IHW9" s="2651"/>
      <c r="IHX9" s="2230"/>
      <c r="IHY9" s="2651"/>
      <c r="IHZ9" s="2230"/>
      <c r="IIA9" s="2651"/>
      <c r="IIB9" s="2230"/>
      <c r="IIC9" s="2651"/>
      <c r="IID9" s="2230"/>
      <c r="IIE9" s="2651"/>
      <c r="IIF9" s="2230"/>
      <c r="IIG9" s="2651"/>
      <c r="IIH9" s="2230"/>
      <c r="III9" s="2651"/>
      <c r="IIJ9" s="2230"/>
      <c r="IIK9" s="2651"/>
      <c r="IIL9" s="2230"/>
      <c r="IIM9" s="2651"/>
      <c r="IIN9" s="2230"/>
      <c r="IIO9" s="2651"/>
      <c r="IIP9" s="2230"/>
      <c r="IIQ9" s="2651"/>
      <c r="IIR9" s="2230"/>
      <c r="IIS9" s="2651"/>
      <c r="IIT9" s="2230"/>
      <c r="IIU9" s="2651"/>
      <c r="IIV9" s="2230"/>
      <c r="IIW9" s="2651"/>
      <c r="IIX9" s="2230"/>
      <c r="IIY9" s="2651"/>
      <c r="IIZ9" s="2230"/>
      <c r="IJA9" s="2651"/>
      <c r="IJB9" s="2230"/>
      <c r="IJC9" s="2651"/>
      <c r="IJD9" s="2230"/>
      <c r="IJE9" s="2651"/>
      <c r="IJF9" s="2230"/>
      <c r="IJG9" s="2651"/>
      <c r="IJH9" s="2230"/>
      <c r="IJI9" s="2651"/>
      <c r="IJJ9" s="2230"/>
      <c r="IJK9" s="2651"/>
      <c r="IJL9" s="2230"/>
      <c r="IJM9" s="2651"/>
      <c r="IJN9" s="2230"/>
      <c r="IJO9" s="2651"/>
      <c r="IJP9" s="2230"/>
      <c r="IJQ9" s="2651"/>
      <c r="IJR9" s="2230"/>
      <c r="IJS9" s="2651"/>
      <c r="IJT9" s="2230"/>
      <c r="IJU9" s="2651"/>
      <c r="IJV9" s="2230"/>
      <c r="IJW9" s="2651"/>
      <c r="IJX9" s="2230"/>
      <c r="IJY9" s="2651"/>
      <c r="IJZ9" s="2230"/>
      <c r="IKA9" s="2651"/>
      <c r="IKB9" s="2230"/>
      <c r="IKC9" s="2651"/>
      <c r="IKD9" s="2230"/>
      <c r="IKE9" s="2651"/>
      <c r="IKF9" s="2230"/>
      <c r="IKG9" s="2651"/>
      <c r="IKH9" s="2230"/>
      <c r="IKI9" s="2651"/>
      <c r="IKJ9" s="2230"/>
      <c r="IKK9" s="2651"/>
      <c r="IKL9" s="2230"/>
      <c r="IKM9" s="2651"/>
      <c r="IKN9" s="2230"/>
      <c r="IKO9" s="2651"/>
      <c r="IKP9" s="2230"/>
      <c r="IKQ9" s="2651"/>
      <c r="IKR9" s="2230"/>
      <c r="IKS9" s="2651"/>
      <c r="IKT9" s="2230"/>
      <c r="IKU9" s="2651"/>
      <c r="IKV9" s="2230"/>
      <c r="IKW9" s="2651"/>
      <c r="IKX9" s="2230"/>
      <c r="IKY9" s="2651"/>
      <c r="IKZ9" s="2230"/>
      <c r="ILA9" s="2651"/>
      <c r="ILB9" s="2230"/>
      <c r="ILC9" s="2651"/>
      <c r="ILD9" s="2230"/>
      <c r="ILE9" s="2651"/>
      <c r="ILF9" s="2230"/>
      <c r="ILG9" s="2651"/>
      <c r="ILH9" s="2230"/>
      <c r="ILI9" s="2651"/>
      <c r="ILJ9" s="2230"/>
      <c r="ILK9" s="2651"/>
      <c r="ILL9" s="2230"/>
      <c r="ILM9" s="2651"/>
      <c r="ILN9" s="2230"/>
      <c r="ILO9" s="2651"/>
      <c r="ILP9" s="2230"/>
      <c r="ILQ9" s="2651"/>
      <c r="ILR9" s="2230"/>
      <c r="ILS9" s="2651"/>
      <c r="ILT9" s="2230"/>
      <c r="ILU9" s="2651"/>
      <c r="ILV9" s="2230"/>
      <c r="ILW9" s="2651"/>
      <c r="ILX9" s="2230"/>
      <c r="ILY9" s="2651"/>
      <c r="ILZ9" s="2230"/>
      <c r="IMA9" s="2651"/>
      <c r="IMB9" s="2230"/>
      <c r="IMC9" s="2651"/>
      <c r="IMD9" s="2230"/>
      <c r="IME9" s="2651"/>
      <c r="IMF9" s="2230"/>
      <c r="IMG9" s="2651"/>
      <c r="IMH9" s="2230"/>
      <c r="IMI9" s="2651"/>
      <c r="IMJ9" s="2230"/>
      <c r="IMK9" s="2651"/>
      <c r="IML9" s="2230"/>
      <c r="IMM9" s="2651"/>
      <c r="IMN9" s="2230"/>
      <c r="IMO9" s="2651"/>
      <c r="IMP9" s="2230"/>
      <c r="IMQ9" s="2651"/>
      <c r="IMR9" s="2230"/>
      <c r="IMS9" s="2651"/>
      <c r="IMT9" s="2230"/>
      <c r="IMU9" s="2651"/>
      <c r="IMV9" s="2230"/>
      <c r="IMW9" s="2651"/>
      <c r="IMX9" s="2230"/>
      <c r="IMY9" s="2651"/>
      <c r="IMZ9" s="2230"/>
      <c r="INA9" s="2651"/>
      <c r="INB9" s="2230"/>
      <c r="INC9" s="2651"/>
      <c r="IND9" s="2230"/>
      <c r="INE9" s="2651"/>
      <c r="INF9" s="2230"/>
      <c r="ING9" s="2651"/>
      <c r="INH9" s="2230"/>
      <c r="INI9" s="2651"/>
      <c r="INJ9" s="2230"/>
      <c r="INK9" s="2651"/>
      <c r="INL9" s="2230"/>
      <c r="INM9" s="2651"/>
      <c r="INN9" s="2230"/>
      <c r="INO9" s="2651"/>
      <c r="INP9" s="2230"/>
      <c r="INQ9" s="2651"/>
      <c r="INR9" s="2230"/>
      <c r="INS9" s="2651"/>
      <c r="INT9" s="2230"/>
      <c r="INU9" s="2651"/>
      <c r="INV9" s="2230"/>
      <c r="INW9" s="2651"/>
      <c r="INX9" s="2230"/>
      <c r="INY9" s="2651"/>
      <c r="INZ9" s="2230"/>
      <c r="IOA9" s="2651"/>
      <c r="IOB9" s="2230"/>
      <c r="IOC9" s="2651"/>
      <c r="IOD9" s="2230"/>
      <c r="IOE9" s="2651"/>
      <c r="IOF9" s="2230"/>
      <c r="IOG9" s="2651"/>
      <c r="IOH9" s="2230"/>
      <c r="IOI9" s="2651"/>
      <c r="IOJ9" s="2230"/>
      <c r="IOK9" s="2651"/>
      <c r="IOL9" s="2230"/>
      <c r="IOM9" s="2651"/>
      <c r="ION9" s="2230"/>
      <c r="IOO9" s="2651"/>
      <c r="IOP9" s="2230"/>
      <c r="IOQ9" s="2651"/>
      <c r="IOR9" s="2230"/>
      <c r="IOS9" s="2651"/>
      <c r="IOT9" s="2230"/>
      <c r="IOU9" s="2651"/>
      <c r="IOV9" s="2230"/>
      <c r="IOW9" s="2651"/>
      <c r="IOX9" s="2230"/>
      <c r="IOY9" s="2651"/>
      <c r="IOZ9" s="2230"/>
      <c r="IPA9" s="2651"/>
      <c r="IPB9" s="2230"/>
      <c r="IPC9" s="2651"/>
      <c r="IPD9" s="2230"/>
      <c r="IPE9" s="2651"/>
      <c r="IPF9" s="2230"/>
      <c r="IPG9" s="2651"/>
      <c r="IPH9" s="2230"/>
      <c r="IPI9" s="2651"/>
      <c r="IPJ9" s="2230"/>
      <c r="IPK9" s="2651"/>
      <c r="IPL9" s="2230"/>
      <c r="IPM9" s="2651"/>
      <c r="IPN9" s="2230"/>
      <c r="IPO9" s="2651"/>
      <c r="IPP9" s="2230"/>
      <c r="IPQ9" s="2651"/>
      <c r="IPR9" s="2230"/>
      <c r="IPS9" s="2651"/>
      <c r="IPT9" s="2230"/>
      <c r="IPU9" s="2651"/>
      <c r="IPV9" s="2230"/>
      <c r="IPW9" s="2651"/>
      <c r="IPX9" s="2230"/>
      <c r="IPY9" s="2651"/>
      <c r="IPZ9" s="2230"/>
      <c r="IQA9" s="2651"/>
      <c r="IQB9" s="2230"/>
      <c r="IQC9" s="2651"/>
      <c r="IQD9" s="2230"/>
      <c r="IQE9" s="2651"/>
      <c r="IQF9" s="2230"/>
      <c r="IQG9" s="2651"/>
      <c r="IQH9" s="2230"/>
      <c r="IQI9" s="2651"/>
      <c r="IQJ9" s="2230"/>
      <c r="IQK9" s="2651"/>
      <c r="IQL9" s="2230"/>
      <c r="IQM9" s="2651"/>
      <c r="IQN9" s="2230"/>
      <c r="IQO9" s="2651"/>
      <c r="IQP9" s="2230"/>
      <c r="IQQ9" s="2651"/>
      <c r="IQR9" s="2230"/>
      <c r="IQS9" s="2651"/>
      <c r="IQT9" s="2230"/>
      <c r="IQU9" s="2651"/>
      <c r="IQV9" s="2230"/>
      <c r="IQW9" s="2651"/>
      <c r="IQX9" s="2230"/>
      <c r="IQY9" s="2651"/>
      <c r="IQZ9" s="2230"/>
      <c r="IRA9" s="2651"/>
      <c r="IRB9" s="2230"/>
      <c r="IRC9" s="2651"/>
      <c r="IRD9" s="2230"/>
      <c r="IRE9" s="2651"/>
      <c r="IRF9" s="2230"/>
      <c r="IRG9" s="2651"/>
      <c r="IRH9" s="2230"/>
      <c r="IRI9" s="2651"/>
      <c r="IRJ9" s="2230"/>
      <c r="IRK9" s="2651"/>
      <c r="IRL9" s="2230"/>
      <c r="IRM9" s="2651"/>
      <c r="IRN9" s="2230"/>
      <c r="IRO9" s="2651"/>
      <c r="IRP9" s="2230"/>
      <c r="IRQ9" s="2651"/>
      <c r="IRR9" s="2230"/>
      <c r="IRS9" s="2651"/>
      <c r="IRT9" s="2230"/>
      <c r="IRU9" s="2651"/>
      <c r="IRV9" s="2230"/>
      <c r="IRW9" s="2651"/>
      <c r="IRX9" s="2230"/>
      <c r="IRY9" s="2651"/>
      <c r="IRZ9" s="2230"/>
      <c r="ISA9" s="2651"/>
      <c r="ISB9" s="2230"/>
      <c r="ISC9" s="2651"/>
      <c r="ISD9" s="2230"/>
      <c r="ISE9" s="2651"/>
      <c r="ISF9" s="2230"/>
      <c r="ISG9" s="2651"/>
      <c r="ISH9" s="2230"/>
      <c r="ISI9" s="2651"/>
      <c r="ISJ9" s="2230"/>
      <c r="ISK9" s="2651"/>
      <c r="ISL9" s="2230"/>
      <c r="ISM9" s="2651"/>
      <c r="ISN9" s="2230"/>
      <c r="ISO9" s="2651"/>
      <c r="ISP9" s="2230"/>
      <c r="ISQ9" s="2651"/>
      <c r="ISR9" s="2230"/>
      <c r="ISS9" s="2651"/>
      <c r="IST9" s="2230"/>
      <c r="ISU9" s="2651"/>
      <c r="ISV9" s="2230"/>
      <c r="ISW9" s="2651"/>
      <c r="ISX9" s="2230"/>
      <c r="ISY9" s="2651"/>
      <c r="ISZ9" s="2230"/>
      <c r="ITA9" s="2651"/>
      <c r="ITB9" s="2230"/>
      <c r="ITC9" s="2651"/>
      <c r="ITD9" s="2230"/>
      <c r="ITE9" s="2651"/>
      <c r="ITF9" s="2230"/>
      <c r="ITG9" s="2651"/>
      <c r="ITH9" s="2230"/>
      <c r="ITI9" s="2651"/>
      <c r="ITJ9" s="2230"/>
      <c r="ITK9" s="2651"/>
      <c r="ITL9" s="2230"/>
      <c r="ITM9" s="2651"/>
      <c r="ITN9" s="2230"/>
      <c r="ITO9" s="2651"/>
      <c r="ITP9" s="2230"/>
      <c r="ITQ9" s="2651"/>
      <c r="ITR9" s="2230"/>
      <c r="ITS9" s="2651"/>
      <c r="ITT9" s="2230"/>
      <c r="ITU9" s="2651"/>
      <c r="ITV9" s="2230"/>
      <c r="ITW9" s="2651"/>
      <c r="ITX9" s="2230"/>
      <c r="ITY9" s="2651"/>
      <c r="ITZ9" s="2230"/>
      <c r="IUA9" s="2651"/>
      <c r="IUB9" s="2230"/>
      <c r="IUC9" s="2651"/>
      <c r="IUD9" s="2230"/>
      <c r="IUE9" s="2651"/>
      <c r="IUF9" s="2230"/>
      <c r="IUG9" s="2651"/>
      <c r="IUH9" s="2230"/>
      <c r="IUI9" s="2651"/>
      <c r="IUJ9" s="2230"/>
      <c r="IUK9" s="2651"/>
      <c r="IUL9" s="2230"/>
      <c r="IUM9" s="2651"/>
      <c r="IUN9" s="2230"/>
      <c r="IUO9" s="2651"/>
      <c r="IUP9" s="2230"/>
      <c r="IUQ9" s="2651"/>
      <c r="IUR9" s="2230"/>
      <c r="IUS9" s="2651"/>
      <c r="IUT9" s="2230"/>
      <c r="IUU9" s="2651"/>
      <c r="IUV9" s="2230"/>
      <c r="IUW9" s="2651"/>
      <c r="IUX9" s="2230"/>
      <c r="IUY9" s="2651"/>
      <c r="IUZ9" s="2230"/>
      <c r="IVA9" s="2651"/>
      <c r="IVB9" s="2230"/>
      <c r="IVC9" s="2651"/>
      <c r="IVD9" s="2230"/>
      <c r="IVE9" s="2651"/>
      <c r="IVF9" s="2230"/>
      <c r="IVG9" s="2651"/>
      <c r="IVH9" s="2230"/>
      <c r="IVI9" s="2651"/>
      <c r="IVJ9" s="2230"/>
      <c r="IVK9" s="2651"/>
      <c r="IVL9" s="2230"/>
      <c r="IVM9" s="2651"/>
      <c r="IVN9" s="2230"/>
      <c r="IVO9" s="2651"/>
      <c r="IVP9" s="2230"/>
      <c r="IVQ9" s="2651"/>
      <c r="IVR9" s="2230"/>
      <c r="IVS9" s="2651"/>
      <c r="IVT9" s="2230"/>
      <c r="IVU9" s="2651"/>
      <c r="IVV9" s="2230"/>
      <c r="IVW9" s="2651"/>
      <c r="IVX9" s="2230"/>
      <c r="IVY9" s="2651"/>
      <c r="IVZ9" s="2230"/>
      <c r="IWA9" s="2651"/>
      <c r="IWB9" s="2230"/>
      <c r="IWC9" s="2651"/>
      <c r="IWD9" s="2230"/>
      <c r="IWE9" s="2651"/>
      <c r="IWF9" s="2230"/>
      <c r="IWG9" s="2651"/>
      <c r="IWH9" s="2230"/>
      <c r="IWI9" s="2651"/>
      <c r="IWJ9" s="2230"/>
      <c r="IWK9" s="2651"/>
      <c r="IWL9" s="2230"/>
      <c r="IWM9" s="2651"/>
      <c r="IWN9" s="2230"/>
      <c r="IWO9" s="2651"/>
      <c r="IWP9" s="2230"/>
      <c r="IWQ9" s="2651"/>
      <c r="IWR9" s="2230"/>
      <c r="IWS9" s="2651"/>
      <c r="IWT9" s="2230"/>
      <c r="IWU9" s="2651"/>
      <c r="IWV9" s="2230"/>
      <c r="IWW9" s="2651"/>
      <c r="IWX9" s="2230"/>
      <c r="IWY9" s="2651"/>
      <c r="IWZ9" s="2230"/>
      <c r="IXA9" s="2651"/>
      <c r="IXB9" s="2230"/>
      <c r="IXC9" s="2651"/>
      <c r="IXD9" s="2230"/>
      <c r="IXE9" s="2651"/>
      <c r="IXF9" s="2230"/>
      <c r="IXG9" s="2651"/>
      <c r="IXH9" s="2230"/>
      <c r="IXI9" s="2651"/>
      <c r="IXJ9" s="2230"/>
      <c r="IXK9" s="2651"/>
      <c r="IXL9" s="2230"/>
      <c r="IXM9" s="2651"/>
      <c r="IXN9" s="2230"/>
      <c r="IXO9" s="2651"/>
      <c r="IXP9" s="2230"/>
      <c r="IXQ9" s="2651"/>
      <c r="IXR9" s="2230"/>
      <c r="IXS9" s="2651"/>
      <c r="IXT9" s="2230"/>
      <c r="IXU9" s="2651"/>
      <c r="IXV9" s="2230"/>
      <c r="IXW9" s="2651"/>
      <c r="IXX9" s="2230"/>
      <c r="IXY9" s="2651"/>
      <c r="IXZ9" s="2230"/>
      <c r="IYA9" s="2651"/>
      <c r="IYB9" s="2230"/>
      <c r="IYC9" s="2651"/>
      <c r="IYD9" s="2230"/>
      <c r="IYE9" s="2651"/>
      <c r="IYF9" s="2230"/>
      <c r="IYG9" s="2651"/>
      <c r="IYH9" s="2230"/>
      <c r="IYI9" s="2651"/>
      <c r="IYJ9" s="2230"/>
      <c r="IYK9" s="2651"/>
      <c r="IYL9" s="2230"/>
      <c r="IYM9" s="2651"/>
      <c r="IYN9" s="2230"/>
      <c r="IYO9" s="2651"/>
      <c r="IYP9" s="2230"/>
      <c r="IYQ9" s="2651"/>
      <c r="IYR9" s="2230"/>
      <c r="IYS9" s="2651"/>
      <c r="IYT9" s="2230"/>
      <c r="IYU9" s="2651"/>
      <c r="IYV9" s="2230"/>
      <c r="IYW9" s="2651"/>
      <c r="IYX9" s="2230"/>
      <c r="IYY9" s="2651"/>
      <c r="IYZ9" s="2230"/>
      <c r="IZA9" s="2651"/>
      <c r="IZB9" s="2230"/>
      <c r="IZC9" s="2651"/>
      <c r="IZD9" s="2230"/>
      <c r="IZE9" s="2651"/>
      <c r="IZF9" s="2230"/>
      <c r="IZG9" s="2651"/>
      <c r="IZH9" s="2230"/>
      <c r="IZI9" s="2651"/>
      <c r="IZJ9" s="2230"/>
      <c r="IZK9" s="2651"/>
      <c r="IZL9" s="2230"/>
      <c r="IZM9" s="2651"/>
      <c r="IZN9" s="2230"/>
      <c r="IZO9" s="2651"/>
      <c r="IZP9" s="2230"/>
      <c r="IZQ9" s="2651"/>
      <c r="IZR9" s="2230"/>
      <c r="IZS9" s="2651"/>
      <c r="IZT9" s="2230"/>
      <c r="IZU9" s="2651"/>
      <c r="IZV9" s="2230"/>
      <c r="IZW9" s="2651"/>
      <c r="IZX9" s="2230"/>
      <c r="IZY9" s="2651"/>
      <c r="IZZ9" s="2230"/>
      <c r="JAA9" s="2651"/>
      <c r="JAB9" s="2230"/>
      <c r="JAC9" s="2651"/>
      <c r="JAD9" s="2230"/>
      <c r="JAE9" s="2651"/>
      <c r="JAF9" s="2230"/>
      <c r="JAG9" s="2651"/>
      <c r="JAH9" s="2230"/>
      <c r="JAI9" s="2651"/>
      <c r="JAJ9" s="2230"/>
      <c r="JAK9" s="2651"/>
      <c r="JAL9" s="2230"/>
      <c r="JAM9" s="2651"/>
      <c r="JAN9" s="2230"/>
      <c r="JAO9" s="2651"/>
      <c r="JAP9" s="2230"/>
      <c r="JAQ9" s="2651"/>
      <c r="JAR9" s="2230"/>
      <c r="JAS9" s="2651"/>
      <c r="JAT9" s="2230"/>
      <c r="JAU9" s="2651"/>
      <c r="JAV9" s="2230"/>
      <c r="JAW9" s="2651"/>
      <c r="JAX9" s="2230"/>
      <c r="JAY9" s="2651"/>
      <c r="JAZ9" s="2230"/>
      <c r="JBA9" s="2651"/>
      <c r="JBB9" s="2230"/>
      <c r="JBC9" s="2651"/>
      <c r="JBD9" s="2230"/>
      <c r="JBE9" s="2651"/>
      <c r="JBF9" s="2230"/>
      <c r="JBG9" s="2651"/>
      <c r="JBH9" s="2230"/>
      <c r="JBI9" s="2651"/>
      <c r="JBJ9" s="2230"/>
      <c r="JBK9" s="2651"/>
      <c r="JBL9" s="2230"/>
      <c r="JBM9" s="2651"/>
      <c r="JBN9" s="2230"/>
      <c r="JBO9" s="2651"/>
      <c r="JBP9" s="2230"/>
      <c r="JBQ9" s="2651"/>
      <c r="JBR9" s="2230"/>
      <c r="JBS9" s="2651"/>
      <c r="JBT9" s="2230"/>
      <c r="JBU9" s="2651"/>
      <c r="JBV9" s="2230"/>
      <c r="JBW9" s="2651"/>
      <c r="JBX9" s="2230"/>
      <c r="JBY9" s="2651"/>
      <c r="JBZ9" s="2230"/>
      <c r="JCA9" s="2651"/>
      <c r="JCB9" s="2230"/>
      <c r="JCC9" s="2651"/>
      <c r="JCD9" s="2230"/>
      <c r="JCE9" s="2651"/>
      <c r="JCF9" s="2230"/>
      <c r="JCG9" s="2651"/>
      <c r="JCH9" s="2230"/>
      <c r="JCI9" s="2651"/>
      <c r="JCJ9" s="2230"/>
      <c r="JCK9" s="2651"/>
      <c r="JCL9" s="2230"/>
      <c r="JCM9" s="2651"/>
      <c r="JCN9" s="2230"/>
      <c r="JCO9" s="2651"/>
      <c r="JCP9" s="2230"/>
      <c r="JCQ9" s="2651"/>
      <c r="JCR9" s="2230"/>
      <c r="JCS9" s="2651"/>
      <c r="JCT9" s="2230"/>
      <c r="JCU9" s="2651"/>
      <c r="JCV9" s="2230"/>
      <c r="JCW9" s="2651"/>
      <c r="JCX9" s="2230"/>
      <c r="JCY9" s="2651"/>
      <c r="JCZ9" s="2230"/>
      <c r="JDA9" s="2651"/>
      <c r="JDB9" s="2230"/>
      <c r="JDC9" s="2651"/>
      <c r="JDD9" s="2230"/>
      <c r="JDE9" s="2651"/>
      <c r="JDF9" s="2230"/>
      <c r="JDG9" s="2651"/>
      <c r="JDH9" s="2230"/>
      <c r="JDI9" s="2651"/>
      <c r="JDJ9" s="2230"/>
      <c r="JDK9" s="2651"/>
      <c r="JDL9" s="2230"/>
      <c r="JDM9" s="2651"/>
      <c r="JDN9" s="2230"/>
      <c r="JDO9" s="2651"/>
      <c r="JDP9" s="2230"/>
      <c r="JDQ9" s="2651"/>
      <c r="JDR9" s="2230"/>
      <c r="JDS9" s="2651"/>
      <c r="JDT9" s="2230"/>
      <c r="JDU9" s="2651"/>
      <c r="JDV9" s="2230"/>
      <c r="JDW9" s="2651"/>
      <c r="JDX9" s="2230"/>
      <c r="JDY9" s="2651"/>
      <c r="JDZ9" s="2230"/>
      <c r="JEA9" s="2651"/>
      <c r="JEB9" s="2230"/>
      <c r="JEC9" s="2651"/>
      <c r="JED9" s="2230"/>
      <c r="JEE9" s="2651"/>
      <c r="JEF9" s="2230"/>
      <c r="JEG9" s="2651"/>
      <c r="JEH9" s="2230"/>
      <c r="JEI9" s="2651"/>
      <c r="JEJ9" s="2230"/>
      <c r="JEK9" s="2651"/>
      <c r="JEL9" s="2230"/>
      <c r="JEM9" s="2651"/>
      <c r="JEN9" s="2230"/>
      <c r="JEO9" s="2651"/>
      <c r="JEP9" s="2230"/>
      <c r="JEQ9" s="2651"/>
      <c r="JER9" s="2230"/>
      <c r="JES9" s="2651"/>
      <c r="JET9" s="2230"/>
      <c r="JEU9" s="2651"/>
      <c r="JEV9" s="2230"/>
      <c r="JEW9" s="2651"/>
      <c r="JEX9" s="2230"/>
      <c r="JEY9" s="2651"/>
      <c r="JEZ9" s="2230"/>
      <c r="JFA9" s="2651"/>
      <c r="JFB9" s="2230"/>
      <c r="JFC9" s="2651"/>
      <c r="JFD9" s="2230"/>
      <c r="JFE9" s="2651"/>
      <c r="JFF9" s="2230"/>
      <c r="JFG9" s="2651"/>
      <c r="JFH9" s="2230"/>
      <c r="JFI9" s="2651"/>
      <c r="JFJ9" s="2230"/>
      <c r="JFK9" s="2651"/>
      <c r="JFL9" s="2230"/>
      <c r="JFM9" s="2651"/>
      <c r="JFN9" s="2230"/>
      <c r="JFO9" s="2651"/>
      <c r="JFP9" s="2230"/>
      <c r="JFQ9" s="2651"/>
      <c r="JFR9" s="2230"/>
      <c r="JFS9" s="2651"/>
      <c r="JFT9" s="2230"/>
      <c r="JFU9" s="2651"/>
      <c r="JFV9" s="2230"/>
      <c r="JFW9" s="2651"/>
      <c r="JFX9" s="2230"/>
      <c r="JFY9" s="2651"/>
      <c r="JFZ9" s="2230"/>
      <c r="JGA9" s="2651"/>
      <c r="JGB9" s="2230"/>
      <c r="JGC9" s="2651"/>
      <c r="JGD9" s="2230"/>
      <c r="JGE9" s="2651"/>
      <c r="JGF9" s="2230"/>
      <c r="JGG9" s="2651"/>
      <c r="JGH9" s="2230"/>
      <c r="JGI9" s="2651"/>
      <c r="JGJ9" s="2230"/>
      <c r="JGK9" s="2651"/>
      <c r="JGL9" s="2230"/>
      <c r="JGM9" s="2651"/>
      <c r="JGN9" s="2230"/>
      <c r="JGO9" s="2651"/>
      <c r="JGP9" s="2230"/>
      <c r="JGQ9" s="2651"/>
      <c r="JGR9" s="2230"/>
      <c r="JGS9" s="2651"/>
      <c r="JGT9" s="2230"/>
      <c r="JGU9" s="2651"/>
      <c r="JGV9" s="2230"/>
      <c r="JGW9" s="2651"/>
      <c r="JGX9" s="2230"/>
      <c r="JGY9" s="2651"/>
      <c r="JGZ9" s="2230"/>
      <c r="JHA9" s="2651"/>
      <c r="JHB9" s="2230"/>
      <c r="JHC9" s="2651"/>
      <c r="JHD9" s="2230"/>
      <c r="JHE9" s="2651"/>
      <c r="JHF9" s="2230"/>
      <c r="JHG9" s="2651"/>
      <c r="JHH9" s="2230"/>
      <c r="JHI9" s="2651"/>
      <c r="JHJ9" s="2230"/>
      <c r="JHK9" s="2651"/>
      <c r="JHL9" s="2230"/>
      <c r="JHM9" s="2651"/>
      <c r="JHN9" s="2230"/>
      <c r="JHO9" s="2651"/>
      <c r="JHP9" s="2230"/>
      <c r="JHQ9" s="2651"/>
      <c r="JHR9" s="2230"/>
      <c r="JHS9" s="2651"/>
      <c r="JHT9" s="2230"/>
      <c r="JHU9" s="2651"/>
      <c r="JHV9" s="2230"/>
      <c r="JHW9" s="2651"/>
      <c r="JHX9" s="2230"/>
      <c r="JHY9" s="2651"/>
      <c r="JHZ9" s="2230"/>
      <c r="JIA9" s="2651"/>
      <c r="JIB9" s="2230"/>
      <c r="JIC9" s="2651"/>
      <c r="JID9" s="2230"/>
      <c r="JIE9" s="2651"/>
      <c r="JIF9" s="2230"/>
      <c r="JIG9" s="2651"/>
      <c r="JIH9" s="2230"/>
      <c r="JII9" s="2651"/>
      <c r="JIJ9" s="2230"/>
      <c r="JIK9" s="2651"/>
      <c r="JIL9" s="2230"/>
      <c r="JIM9" s="2651"/>
      <c r="JIN9" s="2230"/>
      <c r="JIO9" s="2651"/>
      <c r="JIP9" s="2230"/>
      <c r="JIQ9" s="2651"/>
      <c r="JIR9" s="2230"/>
      <c r="JIS9" s="2651"/>
      <c r="JIT9" s="2230"/>
      <c r="JIU9" s="2651"/>
      <c r="JIV9" s="2230"/>
      <c r="JIW9" s="2651"/>
      <c r="JIX9" s="2230"/>
      <c r="JIY9" s="2651"/>
      <c r="JIZ9" s="2230"/>
      <c r="JJA9" s="2651"/>
      <c r="JJB9" s="2230"/>
      <c r="JJC9" s="2651"/>
      <c r="JJD9" s="2230"/>
      <c r="JJE9" s="2651"/>
      <c r="JJF9" s="2230"/>
      <c r="JJG9" s="2651"/>
      <c r="JJH9" s="2230"/>
      <c r="JJI9" s="2651"/>
      <c r="JJJ9" s="2230"/>
      <c r="JJK9" s="2651"/>
      <c r="JJL9" s="2230"/>
      <c r="JJM9" s="2651"/>
      <c r="JJN9" s="2230"/>
      <c r="JJO9" s="2651"/>
      <c r="JJP9" s="2230"/>
      <c r="JJQ9" s="2651"/>
      <c r="JJR9" s="2230"/>
      <c r="JJS9" s="2651"/>
      <c r="JJT9" s="2230"/>
      <c r="JJU9" s="2651"/>
      <c r="JJV9" s="2230"/>
      <c r="JJW9" s="2651"/>
      <c r="JJX9" s="2230"/>
      <c r="JJY9" s="2651"/>
      <c r="JJZ9" s="2230"/>
      <c r="JKA9" s="2651"/>
      <c r="JKB9" s="2230"/>
      <c r="JKC9" s="2651"/>
      <c r="JKD9" s="2230"/>
      <c r="JKE9" s="2651"/>
      <c r="JKF9" s="2230"/>
      <c r="JKG9" s="2651"/>
      <c r="JKH9" s="2230"/>
      <c r="JKI9" s="2651"/>
      <c r="JKJ9" s="2230"/>
      <c r="JKK9" s="2651"/>
      <c r="JKL9" s="2230"/>
      <c r="JKM9" s="2651"/>
      <c r="JKN9" s="2230"/>
      <c r="JKO9" s="2651"/>
      <c r="JKP9" s="2230"/>
      <c r="JKQ9" s="2651"/>
      <c r="JKR9" s="2230"/>
      <c r="JKS9" s="2651"/>
      <c r="JKT9" s="2230"/>
      <c r="JKU9" s="2651"/>
      <c r="JKV9" s="2230"/>
      <c r="JKW9" s="2651"/>
      <c r="JKX9" s="2230"/>
      <c r="JKY9" s="2651"/>
      <c r="JKZ9" s="2230"/>
      <c r="JLA9" s="2651"/>
      <c r="JLB9" s="2230"/>
      <c r="JLC9" s="2651"/>
      <c r="JLD9" s="2230"/>
      <c r="JLE9" s="2651"/>
      <c r="JLF9" s="2230"/>
      <c r="JLG9" s="2651"/>
      <c r="JLH9" s="2230"/>
      <c r="JLI9" s="2651"/>
      <c r="JLJ9" s="2230"/>
      <c r="JLK9" s="2651"/>
      <c r="JLL9" s="2230"/>
      <c r="JLM9" s="2651"/>
      <c r="JLN9" s="2230"/>
      <c r="JLO9" s="2651"/>
      <c r="JLP9" s="2230"/>
      <c r="JLQ9" s="2651"/>
      <c r="JLR9" s="2230"/>
      <c r="JLS9" s="2651"/>
      <c r="JLT9" s="2230"/>
      <c r="JLU9" s="2651"/>
      <c r="JLV9" s="2230"/>
      <c r="JLW9" s="2651"/>
      <c r="JLX9" s="2230"/>
      <c r="JLY9" s="2651"/>
      <c r="JLZ9" s="2230"/>
      <c r="JMA9" s="2651"/>
      <c r="JMB9" s="2230"/>
      <c r="JMC9" s="2651"/>
      <c r="JMD9" s="2230"/>
      <c r="JME9" s="2651"/>
      <c r="JMF9" s="2230"/>
      <c r="JMG9" s="2651"/>
      <c r="JMH9" s="2230"/>
      <c r="JMI9" s="2651"/>
      <c r="JMJ9" s="2230"/>
      <c r="JMK9" s="2651"/>
      <c r="JML9" s="2230"/>
      <c r="JMM9" s="2651"/>
      <c r="JMN9" s="2230"/>
      <c r="JMO9" s="2651"/>
      <c r="JMP9" s="2230"/>
      <c r="JMQ9" s="2651"/>
      <c r="JMR9" s="2230"/>
      <c r="JMS9" s="2651"/>
      <c r="JMT9" s="2230"/>
      <c r="JMU9" s="2651"/>
      <c r="JMV9" s="2230"/>
      <c r="JMW9" s="2651"/>
      <c r="JMX9" s="2230"/>
      <c r="JMY9" s="2651"/>
      <c r="JMZ9" s="2230"/>
      <c r="JNA9" s="2651"/>
      <c r="JNB9" s="2230"/>
      <c r="JNC9" s="2651"/>
      <c r="JND9" s="2230"/>
      <c r="JNE9" s="2651"/>
      <c r="JNF9" s="2230"/>
      <c r="JNG9" s="2651"/>
      <c r="JNH9" s="2230"/>
      <c r="JNI9" s="2651"/>
      <c r="JNJ9" s="2230"/>
      <c r="JNK9" s="2651"/>
      <c r="JNL9" s="2230"/>
      <c r="JNM9" s="2651"/>
      <c r="JNN9" s="2230"/>
      <c r="JNO9" s="2651"/>
      <c r="JNP9" s="2230"/>
      <c r="JNQ9" s="2651"/>
      <c r="JNR9" s="2230"/>
      <c r="JNS9" s="2651"/>
      <c r="JNT9" s="2230"/>
      <c r="JNU9" s="2651"/>
      <c r="JNV9" s="2230"/>
      <c r="JNW9" s="2651"/>
      <c r="JNX9" s="2230"/>
      <c r="JNY9" s="2651"/>
      <c r="JNZ9" s="2230"/>
      <c r="JOA9" s="2651"/>
      <c r="JOB9" s="2230"/>
      <c r="JOC9" s="2651"/>
      <c r="JOD9" s="2230"/>
      <c r="JOE9" s="2651"/>
      <c r="JOF9" s="2230"/>
      <c r="JOG9" s="2651"/>
      <c r="JOH9" s="2230"/>
      <c r="JOI9" s="2651"/>
      <c r="JOJ9" s="2230"/>
      <c r="JOK9" s="2651"/>
      <c r="JOL9" s="2230"/>
      <c r="JOM9" s="2651"/>
      <c r="JON9" s="2230"/>
      <c r="JOO9" s="2651"/>
      <c r="JOP9" s="2230"/>
      <c r="JOQ9" s="2651"/>
      <c r="JOR9" s="2230"/>
      <c r="JOS9" s="2651"/>
      <c r="JOT9" s="2230"/>
      <c r="JOU9" s="2651"/>
      <c r="JOV9" s="2230"/>
      <c r="JOW9" s="2651"/>
      <c r="JOX9" s="2230"/>
      <c r="JOY9" s="2651"/>
      <c r="JOZ9" s="2230"/>
      <c r="JPA9" s="2651"/>
      <c r="JPB9" s="2230"/>
      <c r="JPC9" s="2651"/>
      <c r="JPD9" s="2230"/>
      <c r="JPE9" s="2651"/>
      <c r="JPF9" s="2230"/>
      <c r="JPG9" s="2651"/>
      <c r="JPH9" s="2230"/>
      <c r="JPI9" s="2651"/>
      <c r="JPJ9" s="2230"/>
      <c r="JPK9" s="2651"/>
      <c r="JPL9" s="2230"/>
      <c r="JPM9" s="2651"/>
      <c r="JPN9" s="2230"/>
      <c r="JPO9" s="2651"/>
      <c r="JPP9" s="2230"/>
      <c r="JPQ9" s="2651"/>
      <c r="JPR9" s="2230"/>
      <c r="JPS9" s="2651"/>
      <c r="JPT9" s="2230"/>
      <c r="JPU9" s="2651"/>
      <c r="JPV9" s="2230"/>
      <c r="JPW9" s="2651"/>
      <c r="JPX9" s="2230"/>
      <c r="JPY9" s="2651"/>
      <c r="JPZ9" s="2230"/>
      <c r="JQA9" s="2651"/>
      <c r="JQB9" s="2230"/>
      <c r="JQC9" s="2651"/>
      <c r="JQD9" s="2230"/>
      <c r="JQE9" s="2651"/>
      <c r="JQF9" s="2230"/>
      <c r="JQG9" s="2651"/>
      <c r="JQH9" s="2230"/>
      <c r="JQI9" s="2651"/>
      <c r="JQJ9" s="2230"/>
      <c r="JQK9" s="2651"/>
      <c r="JQL9" s="2230"/>
      <c r="JQM9" s="2651"/>
      <c r="JQN9" s="2230"/>
      <c r="JQO9" s="2651"/>
      <c r="JQP9" s="2230"/>
      <c r="JQQ9" s="2651"/>
      <c r="JQR9" s="2230"/>
      <c r="JQS9" s="2651"/>
      <c r="JQT9" s="2230"/>
      <c r="JQU9" s="2651"/>
      <c r="JQV9" s="2230"/>
      <c r="JQW9" s="2651"/>
      <c r="JQX9" s="2230"/>
      <c r="JQY9" s="2651"/>
      <c r="JQZ9" s="2230"/>
      <c r="JRA9" s="2651"/>
      <c r="JRB9" s="2230"/>
      <c r="JRC9" s="2651"/>
      <c r="JRD9" s="2230"/>
      <c r="JRE9" s="2651"/>
      <c r="JRF9" s="2230"/>
      <c r="JRG9" s="2651"/>
      <c r="JRH9" s="2230"/>
      <c r="JRI9" s="2651"/>
      <c r="JRJ9" s="2230"/>
      <c r="JRK9" s="2651"/>
      <c r="JRL9" s="2230"/>
      <c r="JRM9" s="2651"/>
      <c r="JRN9" s="2230"/>
      <c r="JRO9" s="2651"/>
      <c r="JRP9" s="2230"/>
      <c r="JRQ9" s="2651"/>
      <c r="JRR9" s="2230"/>
      <c r="JRS9" s="2651"/>
      <c r="JRT9" s="2230"/>
      <c r="JRU9" s="2651"/>
      <c r="JRV9" s="2230"/>
      <c r="JRW9" s="2651"/>
      <c r="JRX9" s="2230"/>
      <c r="JRY9" s="2651"/>
      <c r="JRZ9" s="2230"/>
      <c r="JSA9" s="2651"/>
      <c r="JSB9" s="2230"/>
      <c r="JSC9" s="2651"/>
      <c r="JSD9" s="2230"/>
      <c r="JSE9" s="2651"/>
      <c r="JSF9" s="2230"/>
      <c r="JSG9" s="2651"/>
      <c r="JSH9" s="2230"/>
      <c r="JSI9" s="2651"/>
      <c r="JSJ9" s="2230"/>
      <c r="JSK9" s="2651"/>
      <c r="JSL9" s="2230"/>
      <c r="JSM9" s="2651"/>
      <c r="JSN9" s="2230"/>
      <c r="JSO9" s="2651"/>
      <c r="JSP9" s="2230"/>
      <c r="JSQ9" s="2651"/>
      <c r="JSR9" s="2230"/>
      <c r="JSS9" s="2651"/>
      <c r="JST9" s="2230"/>
      <c r="JSU9" s="2651"/>
      <c r="JSV9" s="2230"/>
      <c r="JSW9" s="2651"/>
      <c r="JSX9" s="2230"/>
      <c r="JSY9" s="2651"/>
      <c r="JSZ9" s="2230"/>
      <c r="JTA9" s="2651"/>
      <c r="JTB9" s="2230"/>
      <c r="JTC9" s="2651"/>
      <c r="JTD9" s="2230"/>
      <c r="JTE9" s="2651"/>
      <c r="JTF9" s="2230"/>
      <c r="JTG9" s="2651"/>
      <c r="JTH9" s="2230"/>
      <c r="JTI9" s="2651"/>
      <c r="JTJ9" s="2230"/>
      <c r="JTK9" s="2651"/>
      <c r="JTL9" s="2230"/>
      <c r="JTM9" s="2651"/>
      <c r="JTN9" s="2230"/>
      <c r="JTO9" s="2651"/>
      <c r="JTP9" s="2230"/>
      <c r="JTQ9" s="2651"/>
      <c r="JTR9" s="2230"/>
      <c r="JTS9" s="2651"/>
      <c r="JTT9" s="2230"/>
      <c r="JTU9" s="2651"/>
      <c r="JTV9" s="2230"/>
      <c r="JTW9" s="2651"/>
      <c r="JTX9" s="2230"/>
      <c r="JTY9" s="2651"/>
      <c r="JTZ9" s="2230"/>
      <c r="JUA9" s="2651"/>
      <c r="JUB9" s="2230"/>
      <c r="JUC9" s="2651"/>
      <c r="JUD9" s="2230"/>
      <c r="JUE9" s="2651"/>
      <c r="JUF9" s="2230"/>
      <c r="JUG9" s="2651"/>
      <c r="JUH9" s="2230"/>
      <c r="JUI9" s="2651"/>
      <c r="JUJ9" s="2230"/>
      <c r="JUK9" s="2651"/>
      <c r="JUL9" s="2230"/>
      <c r="JUM9" s="2651"/>
      <c r="JUN9" s="2230"/>
      <c r="JUO9" s="2651"/>
      <c r="JUP9" s="2230"/>
      <c r="JUQ9" s="2651"/>
      <c r="JUR9" s="2230"/>
      <c r="JUS9" s="2651"/>
      <c r="JUT9" s="2230"/>
      <c r="JUU9" s="2651"/>
      <c r="JUV9" s="2230"/>
      <c r="JUW9" s="2651"/>
      <c r="JUX9" s="2230"/>
      <c r="JUY9" s="2651"/>
      <c r="JUZ9" s="2230"/>
      <c r="JVA9" s="2651"/>
      <c r="JVB9" s="2230"/>
      <c r="JVC9" s="2651"/>
      <c r="JVD9" s="2230"/>
      <c r="JVE9" s="2651"/>
      <c r="JVF9" s="2230"/>
      <c r="JVG9" s="2651"/>
      <c r="JVH9" s="2230"/>
      <c r="JVI9" s="2651"/>
      <c r="JVJ9" s="2230"/>
      <c r="JVK9" s="2651"/>
      <c r="JVL9" s="2230"/>
      <c r="JVM9" s="2651"/>
      <c r="JVN9" s="2230"/>
      <c r="JVO9" s="2651"/>
      <c r="JVP9" s="2230"/>
      <c r="JVQ9" s="2651"/>
      <c r="JVR9" s="2230"/>
      <c r="JVS9" s="2651"/>
      <c r="JVT9" s="2230"/>
      <c r="JVU9" s="2651"/>
      <c r="JVV9" s="2230"/>
      <c r="JVW9" s="2651"/>
      <c r="JVX9" s="2230"/>
      <c r="JVY9" s="2651"/>
      <c r="JVZ9" s="2230"/>
      <c r="JWA9" s="2651"/>
      <c r="JWB9" s="2230"/>
      <c r="JWC9" s="2651"/>
      <c r="JWD9" s="2230"/>
      <c r="JWE9" s="2651"/>
      <c r="JWF9" s="2230"/>
      <c r="JWG9" s="2651"/>
      <c r="JWH9" s="2230"/>
      <c r="JWI9" s="2651"/>
      <c r="JWJ9" s="2230"/>
      <c r="JWK9" s="2651"/>
      <c r="JWL9" s="2230"/>
      <c r="JWM9" s="2651"/>
      <c r="JWN9" s="2230"/>
      <c r="JWO9" s="2651"/>
      <c r="JWP9" s="2230"/>
      <c r="JWQ9" s="2651"/>
      <c r="JWR9" s="2230"/>
      <c r="JWS9" s="2651"/>
      <c r="JWT9" s="2230"/>
      <c r="JWU9" s="2651"/>
      <c r="JWV9" s="2230"/>
      <c r="JWW9" s="2651"/>
      <c r="JWX9" s="2230"/>
      <c r="JWY9" s="2651"/>
      <c r="JWZ9" s="2230"/>
      <c r="JXA9" s="2651"/>
      <c r="JXB9" s="2230"/>
      <c r="JXC9" s="2651"/>
      <c r="JXD9" s="2230"/>
      <c r="JXE9" s="2651"/>
      <c r="JXF9" s="2230"/>
      <c r="JXG9" s="2651"/>
      <c r="JXH9" s="2230"/>
      <c r="JXI9" s="2651"/>
      <c r="JXJ9" s="2230"/>
      <c r="JXK9" s="2651"/>
      <c r="JXL9" s="2230"/>
      <c r="JXM9" s="2651"/>
      <c r="JXN9" s="2230"/>
      <c r="JXO9" s="2651"/>
      <c r="JXP9" s="2230"/>
      <c r="JXQ9" s="2651"/>
      <c r="JXR9" s="2230"/>
      <c r="JXS9" s="2651"/>
      <c r="JXT9" s="2230"/>
      <c r="JXU9" s="2651"/>
      <c r="JXV9" s="2230"/>
      <c r="JXW9" s="2651"/>
      <c r="JXX9" s="2230"/>
      <c r="JXY9" s="2651"/>
      <c r="JXZ9" s="2230"/>
      <c r="JYA9" s="2651"/>
      <c r="JYB9" s="2230"/>
      <c r="JYC9" s="2651"/>
      <c r="JYD9" s="2230"/>
      <c r="JYE9" s="2651"/>
      <c r="JYF9" s="2230"/>
      <c r="JYG9" s="2651"/>
      <c r="JYH9" s="2230"/>
      <c r="JYI9" s="2651"/>
      <c r="JYJ9" s="2230"/>
      <c r="JYK9" s="2651"/>
      <c r="JYL9" s="2230"/>
      <c r="JYM9" s="2651"/>
      <c r="JYN9" s="2230"/>
      <c r="JYO9" s="2651"/>
      <c r="JYP9" s="2230"/>
      <c r="JYQ9" s="2651"/>
      <c r="JYR9" s="2230"/>
      <c r="JYS9" s="2651"/>
      <c r="JYT9" s="2230"/>
      <c r="JYU9" s="2651"/>
      <c r="JYV9" s="2230"/>
      <c r="JYW9" s="2651"/>
      <c r="JYX9" s="2230"/>
      <c r="JYY9" s="2651"/>
      <c r="JYZ9" s="2230"/>
      <c r="JZA9" s="2651"/>
      <c r="JZB9" s="2230"/>
      <c r="JZC9" s="2651"/>
      <c r="JZD9" s="2230"/>
      <c r="JZE9" s="2651"/>
      <c r="JZF9" s="2230"/>
      <c r="JZG9" s="2651"/>
      <c r="JZH9" s="2230"/>
      <c r="JZI9" s="2651"/>
      <c r="JZJ9" s="2230"/>
      <c r="JZK9" s="2651"/>
      <c r="JZL9" s="2230"/>
      <c r="JZM9" s="2651"/>
      <c r="JZN9" s="2230"/>
      <c r="JZO9" s="2651"/>
      <c r="JZP9" s="2230"/>
      <c r="JZQ9" s="2651"/>
      <c r="JZR9" s="2230"/>
      <c r="JZS9" s="2651"/>
      <c r="JZT9" s="2230"/>
      <c r="JZU9" s="2651"/>
      <c r="JZV9" s="2230"/>
      <c r="JZW9" s="2651"/>
      <c r="JZX9" s="2230"/>
      <c r="JZY9" s="2651"/>
      <c r="JZZ9" s="2230"/>
      <c r="KAA9" s="2651"/>
      <c r="KAB9" s="2230"/>
      <c r="KAC9" s="2651"/>
      <c r="KAD9" s="2230"/>
      <c r="KAE9" s="2651"/>
      <c r="KAF9" s="2230"/>
      <c r="KAG9" s="2651"/>
      <c r="KAH9" s="2230"/>
      <c r="KAI9" s="2651"/>
      <c r="KAJ9" s="2230"/>
      <c r="KAK9" s="2651"/>
      <c r="KAL9" s="2230"/>
      <c r="KAM9" s="2651"/>
      <c r="KAN9" s="2230"/>
      <c r="KAO9" s="2651"/>
      <c r="KAP9" s="2230"/>
      <c r="KAQ9" s="2651"/>
      <c r="KAR9" s="2230"/>
      <c r="KAS9" s="2651"/>
      <c r="KAT9" s="2230"/>
      <c r="KAU9" s="2651"/>
      <c r="KAV9" s="2230"/>
      <c r="KAW9" s="2651"/>
      <c r="KAX9" s="2230"/>
      <c r="KAY9" s="2651"/>
      <c r="KAZ9" s="2230"/>
      <c r="KBA9" s="2651"/>
      <c r="KBB9" s="2230"/>
      <c r="KBC9" s="2651"/>
      <c r="KBD9" s="2230"/>
      <c r="KBE9" s="2651"/>
      <c r="KBF9" s="2230"/>
      <c r="KBG9" s="2651"/>
      <c r="KBH9" s="2230"/>
      <c r="KBI9" s="2651"/>
      <c r="KBJ9" s="2230"/>
      <c r="KBK9" s="2651"/>
      <c r="KBL9" s="2230"/>
      <c r="KBM9" s="2651"/>
      <c r="KBN9" s="2230"/>
      <c r="KBO9" s="2651"/>
      <c r="KBP9" s="2230"/>
      <c r="KBQ9" s="2651"/>
      <c r="KBR9" s="2230"/>
      <c r="KBS9" s="2651"/>
      <c r="KBT9" s="2230"/>
      <c r="KBU9" s="2651"/>
      <c r="KBV9" s="2230"/>
      <c r="KBW9" s="2651"/>
      <c r="KBX9" s="2230"/>
      <c r="KBY9" s="2651"/>
      <c r="KBZ9" s="2230"/>
      <c r="KCA9" s="2651"/>
      <c r="KCB9" s="2230"/>
      <c r="KCC9" s="2651"/>
      <c r="KCD9" s="2230"/>
      <c r="KCE9" s="2651"/>
      <c r="KCF9" s="2230"/>
      <c r="KCG9" s="2651"/>
      <c r="KCH9" s="2230"/>
      <c r="KCI9" s="2651"/>
      <c r="KCJ9" s="2230"/>
      <c r="KCK9" s="2651"/>
      <c r="KCL9" s="2230"/>
      <c r="KCM9" s="2651"/>
      <c r="KCN9" s="2230"/>
      <c r="KCO9" s="2651"/>
      <c r="KCP9" s="2230"/>
      <c r="KCQ9" s="2651"/>
      <c r="KCR9" s="2230"/>
      <c r="KCS9" s="2651"/>
      <c r="KCT9" s="2230"/>
      <c r="KCU9" s="2651"/>
      <c r="KCV9" s="2230"/>
      <c r="KCW9" s="2651"/>
      <c r="KCX9" s="2230"/>
      <c r="KCY9" s="2651"/>
      <c r="KCZ9" s="2230"/>
      <c r="KDA9" s="2651"/>
      <c r="KDB9" s="2230"/>
      <c r="KDC9" s="2651"/>
      <c r="KDD9" s="2230"/>
      <c r="KDE9" s="2651"/>
      <c r="KDF9" s="2230"/>
      <c r="KDG9" s="2651"/>
      <c r="KDH9" s="2230"/>
      <c r="KDI9" s="2651"/>
      <c r="KDJ9" s="2230"/>
      <c r="KDK9" s="2651"/>
      <c r="KDL9" s="2230"/>
      <c r="KDM9" s="2651"/>
      <c r="KDN9" s="2230"/>
      <c r="KDO9" s="2651"/>
      <c r="KDP9" s="2230"/>
      <c r="KDQ9" s="2651"/>
      <c r="KDR9" s="2230"/>
      <c r="KDS9" s="2651"/>
      <c r="KDT9" s="2230"/>
      <c r="KDU9" s="2651"/>
      <c r="KDV9" s="2230"/>
      <c r="KDW9" s="2651"/>
      <c r="KDX9" s="2230"/>
      <c r="KDY9" s="2651"/>
      <c r="KDZ9" s="2230"/>
      <c r="KEA9" s="2651"/>
      <c r="KEB9" s="2230"/>
      <c r="KEC9" s="2651"/>
      <c r="KED9" s="2230"/>
      <c r="KEE9" s="2651"/>
      <c r="KEF9" s="2230"/>
      <c r="KEG9" s="2651"/>
      <c r="KEH9" s="2230"/>
      <c r="KEI9" s="2651"/>
      <c r="KEJ9" s="2230"/>
      <c r="KEK9" s="2651"/>
      <c r="KEL9" s="2230"/>
      <c r="KEM9" s="2651"/>
      <c r="KEN9" s="2230"/>
      <c r="KEO9" s="2651"/>
      <c r="KEP9" s="2230"/>
      <c r="KEQ9" s="2651"/>
      <c r="KER9" s="2230"/>
      <c r="KES9" s="2651"/>
      <c r="KET9" s="2230"/>
      <c r="KEU9" s="2651"/>
      <c r="KEV9" s="2230"/>
      <c r="KEW9" s="2651"/>
      <c r="KEX9" s="2230"/>
      <c r="KEY9" s="2651"/>
      <c r="KEZ9" s="2230"/>
      <c r="KFA9" s="2651"/>
      <c r="KFB9" s="2230"/>
      <c r="KFC9" s="2651"/>
      <c r="KFD9" s="2230"/>
      <c r="KFE9" s="2651"/>
      <c r="KFF9" s="2230"/>
      <c r="KFG9" s="2651"/>
      <c r="KFH9" s="2230"/>
      <c r="KFI9" s="2651"/>
      <c r="KFJ9" s="2230"/>
      <c r="KFK9" s="2651"/>
      <c r="KFL9" s="2230"/>
      <c r="KFM9" s="2651"/>
      <c r="KFN9" s="2230"/>
      <c r="KFO9" s="2651"/>
      <c r="KFP9" s="2230"/>
      <c r="KFQ9" s="2651"/>
      <c r="KFR9" s="2230"/>
      <c r="KFS9" s="2651"/>
      <c r="KFT9" s="2230"/>
      <c r="KFU9" s="2651"/>
      <c r="KFV9" s="2230"/>
      <c r="KFW9" s="2651"/>
      <c r="KFX9" s="2230"/>
      <c r="KFY9" s="2651"/>
      <c r="KFZ9" s="2230"/>
      <c r="KGA9" s="2651"/>
      <c r="KGB9" s="2230"/>
      <c r="KGC9" s="2651"/>
      <c r="KGD9" s="2230"/>
      <c r="KGE9" s="2651"/>
      <c r="KGF9" s="2230"/>
      <c r="KGG9" s="2651"/>
      <c r="KGH9" s="2230"/>
      <c r="KGI9" s="2651"/>
      <c r="KGJ9" s="2230"/>
      <c r="KGK9" s="2651"/>
      <c r="KGL9" s="2230"/>
      <c r="KGM9" s="2651"/>
      <c r="KGN9" s="2230"/>
      <c r="KGO9" s="2651"/>
      <c r="KGP9" s="2230"/>
      <c r="KGQ9" s="2651"/>
      <c r="KGR9" s="2230"/>
      <c r="KGS9" s="2651"/>
      <c r="KGT9" s="2230"/>
      <c r="KGU9" s="2651"/>
      <c r="KGV9" s="2230"/>
      <c r="KGW9" s="2651"/>
      <c r="KGX9" s="2230"/>
      <c r="KGY9" s="2651"/>
      <c r="KGZ9" s="2230"/>
      <c r="KHA9" s="2651"/>
      <c r="KHB9" s="2230"/>
      <c r="KHC9" s="2651"/>
      <c r="KHD9" s="2230"/>
      <c r="KHE9" s="2651"/>
      <c r="KHF9" s="2230"/>
      <c r="KHG9" s="2651"/>
      <c r="KHH9" s="2230"/>
      <c r="KHI9" s="2651"/>
      <c r="KHJ9" s="2230"/>
      <c r="KHK9" s="2651"/>
      <c r="KHL9" s="2230"/>
      <c r="KHM9" s="2651"/>
      <c r="KHN9" s="2230"/>
      <c r="KHO9" s="2651"/>
      <c r="KHP9" s="2230"/>
      <c r="KHQ9" s="2651"/>
      <c r="KHR9" s="2230"/>
      <c r="KHS9" s="2651"/>
      <c r="KHT9" s="2230"/>
      <c r="KHU9" s="2651"/>
      <c r="KHV9" s="2230"/>
      <c r="KHW9" s="2651"/>
      <c r="KHX9" s="2230"/>
      <c r="KHY9" s="2651"/>
      <c r="KHZ9" s="2230"/>
      <c r="KIA9" s="2651"/>
      <c r="KIB9" s="2230"/>
      <c r="KIC9" s="2651"/>
      <c r="KID9" s="2230"/>
      <c r="KIE9" s="2651"/>
      <c r="KIF9" s="2230"/>
      <c r="KIG9" s="2651"/>
      <c r="KIH9" s="2230"/>
      <c r="KII9" s="2651"/>
      <c r="KIJ9" s="2230"/>
      <c r="KIK9" s="2651"/>
      <c r="KIL9" s="2230"/>
      <c r="KIM9" s="2651"/>
      <c r="KIN9" s="2230"/>
      <c r="KIO9" s="2651"/>
      <c r="KIP9" s="2230"/>
      <c r="KIQ9" s="2651"/>
      <c r="KIR9" s="2230"/>
      <c r="KIS9" s="2651"/>
      <c r="KIT9" s="2230"/>
      <c r="KIU9" s="2651"/>
      <c r="KIV9" s="2230"/>
      <c r="KIW9" s="2651"/>
      <c r="KIX9" s="2230"/>
      <c r="KIY9" s="2651"/>
      <c r="KIZ9" s="2230"/>
      <c r="KJA9" s="2651"/>
      <c r="KJB9" s="2230"/>
      <c r="KJC9" s="2651"/>
      <c r="KJD9" s="2230"/>
      <c r="KJE9" s="2651"/>
      <c r="KJF9" s="2230"/>
      <c r="KJG9" s="2651"/>
      <c r="KJH9" s="2230"/>
      <c r="KJI9" s="2651"/>
      <c r="KJJ9" s="2230"/>
      <c r="KJK9" s="2651"/>
      <c r="KJL9" s="2230"/>
      <c r="KJM9" s="2651"/>
      <c r="KJN9" s="2230"/>
      <c r="KJO9" s="2651"/>
      <c r="KJP9" s="2230"/>
      <c r="KJQ9" s="2651"/>
      <c r="KJR9" s="2230"/>
      <c r="KJS9" s="2651"/>
      <c r="KJT9" s="2230"/>
      <c r="KJU9" s="2651"/>
      <c r="KJV9" s="2230"/>
      <c r="KJW9" s="2651"/>
      <c r="KJX9" s="2230"/>
      <c r="KJY9" s="2651"/>
      <c r="KJZ9" s="2230"/>
      <c r="KKA9" s="2651"/>
      <c r="KKB9" s="2230"/>
      <c r="KKC9" s="2651"/>
      <c r="KKD9" s="2230"/>
      <c r="KKE9" s="2651"/>
      <c r="KKF9" s="2230"/>
      <c r="KKG9" s="2651"/>
      <c r="KKH9" s="2230"/>
      <c r="KKI9" s="2651"/>
      <c r="KKJ9" s="2230"/>
      <c r="KKK9" s="2651"/>
      <c r="KKL9" s="2230"/>
      <c r="KKM9" s="2651"/>
      <c r="KKN9" s="2230"/>
      <c r="KKO9" s="2651"/>
      <c r="KKP9" s="2230"/>
      <c r="KKQ9" s="2651"/>
      <c r="KKR9" s="2230"/>
      <c r="KKS9" s="2651"/>
      <c r="KKT9" s="2230"/>
      <c r="KKU9" s="2651"/>
      <c r="KKV9" s="2230"/>
      <c r="KKW9" s="2651"/>
      <c r="KKX9" s="2230"/>
      <c r="KKY9" s="2651"/>
      <c r="KKZ9" s="2230"/>
      <c r="KLA9" s="2651"/>
      <c r="KLB9" s="2230"/>
      <c r="KLC9" s="2651"/>
      <c r="KLD9" s="2230"/>
      <c r="KLE9" s="2651"/>
      <c r="KLF9" s="2230"/>
      <c r="KLG9" s="2651"/>
      <c r="KLH9" s="2230"/>
      <c r="KLI9" s="2651"/>
      <c r="KLJ9" s="2230"/>
      <c r="KLK9" s="2651"/>
      <c r="KLL9" s="2230"/>
      <c r="KLM9" s="2651"/>
      <c r="KLN9" s="2230"/>
      <c r="KLO9" s="2651"/>
      <c r="KLP9" s="2230"/>
      <c r="KLQ9" s="2651"/>
      <c r="KLR9" s="2230"/>
      <c r="KLS9" s="2651"/>
      <c r="KLT9" s="2230"/>
      <c r="KLU9" s="2651"/>
      <c r="KLV9" s="2230"/>
      <c r="KLW9" s="2651"/>
      <c r="KLX9" s="2230"/>
      <c r="KLY9" s="2651"/>
      <c r="KLZ9" s="2230"/>
      <c r="KMA9" s="2651"/>
      <c r="KMB9" s="2230"/>
      <c r="KMC9" s="2651"/>
      <c r="KMD9" s="2230"/>
      <c r="KME9" s="2651"/>
      <c r="KMF9" s="2230"/>
      <c r="KMG9" s="2651"/>
      <c r="KMH9" s="2230"/>
      <c r="KMI9" s="2651"/>
      <c r="KMJ9" s="2230"/>
      <c r="KMK9" s="2651"/>
      <c r="KML9" s="2230"/>
      <c r="KMM9" s="2651"/>
      <c r="KMN9" s="2230"/>
      <c r="KMO9" s="2651"/>
      <c r="KMP9" s="2230"/>
      <c r="KMQ9" s="2651"/>
      <c r="KMR9" s="2230"/>
      <c r="KMS9" s="2651"/>
      <c r="KMT9" s="2230"/>
      <c r="KMU9" s="2651"/>
      <c r="KMV9" s="2230"/>
      <c r="KMW9" s="2651"/>
      <c r="KMX9" s="2230"/>
      <c r="KMY9" s="2651"/>
      <c r="KMZ9" s="2230"/>
      <c r="KNA9" s="2651"/>
      <c r="KNB9" s="2230"/>
      <c r="KNC9" s="2651"/>
      <c r="KND9" s="2230"/>
      <c r="KNE9" s="2651"/>
      <c r="KNF9" s="2230"/>
      <c r="KNG9" s="2651"/>
      <c r="KNH9" s="2230"/>
      <c r="KNI9" s="2651"/>
      <c r="KNJ9" s="2230"/>
      <c r="KNK9" s="2651"/>
      <c r="KNL9" s="2230"/>
      <c r="KNM9" s="2651"/>
      <c r="KNN9" s="2230"/>
      <c r="KNO9" s="2651"/>
      <c r="KNP9" s="2230"/>
      <c r="KNQ9" s="2651"/>
      <c r="KNR9" s="2230"/>
      <c r="KNS9" s="2651"/>
      <c r="KNT9" s="2230"/>
      <c r="KNU9" s="2651"/>
      <c r="KNV9" s="2230"/>
      <c r="KNW9" s="2651"/>
      <c r="KNX9" s="2230"/>
      <c r="KNY9" s="2651"/>
      <c r="KNZ9" s="2230"/>
      <c r="KOA9" s="2651"/>
      <c r="KOB9" s="2230"/>
      <c r="KOC9" s="2651"/>
      <c r="KOD9" s="2230"/>
      <c r="KOE9" s="2651"/>
      <c r="KOF9" s="2230"/>
      <c r="KOG9" s="2651"/>
      <c r="KOH9" s="2230"/>
      <c r="KOI9" s="2651"/>
      <c r="KOJ9" s="2230"/>
      <c r="KOK9" s="2651"/>
      <c r="KOL9" s="2230"/>
      <c r="KOM9" s="2651"/>
      <c r="KON9" s="2230"/>
      <c r="KOO9" s="2651"/>
      <c r="KOP9" s="2230"/>
      <c r="KOQ9" s="2651"/>
      <c r="KOR9" s="2230"/>
      <c r="KOS9" s="2651"/>
      <c r="KOT9" s="2230"/>
      <c r="KOU9" s="2651"/>
      <c r="KOV9" s="2230"/>
      <c r="KOW9" s="2651"/>
      <c r="KOX9" s="2230"/>
      <c r="KOY9" s="2651"/>
      <c r="KOZ9" s="2230"/>
      <c r="KPA9" s="2651"/>
      <c r="KPB9" s="2230"/>
      <c r="KPC9" s="2651"/>
      <c r="KPD9" s="2230"/>
      <c r="KPE9" s="2651"/>
      <c r="KPF9" s="2230"/>
      <c r="KPG9" s="2651"/>
      <c r="KPH9" s="2230"/>
      <c r="KPI9" s="2651"/>
      <c r="KPJ9" s="2230"/>
      <c r="KPK9" s="2651"/>
      <c r="KPL9" s="2230"/>
      <c r="KPM9" s="2651"/>
      <c r="KPN9" s="2230"/>
      <c r="KPO9" s="2651"/>
      <c r="KPP9" s="2230"/>
      <c r="KPQ9" s="2651"/>
      <c r="KPR9" s="2230"/>
      <c r="KPS9" s="2651"/>
      <c r="KPT9" s="2230"/>
      <c r="KPU9" s="2651"/>
      <c r="KPV9" s="2230"/>
      <c r="KPW9" s="2651"/>
      <c r="KPX9" s="2230"/>
      <c r="KPY9" s="2651"/>
      <c r="KPZ9" s="2230"/>
      <c r="KQA9" s="2651"/>
      <c r="KQB9" s="2230"/>
      <c r="KQC9" s="2651"/>
      <c r="KQD9" s="2230"/>
      <c r="KQE9" s="2651"/>
      <c r="KQF9" s="2230"/>
      <c r="KQG9" s="2651"/>
      <c r="KQH9" s="2230"/>
      <c r="KQI9" s="2651"/>
      <c r="KQJ9" s="2230"/>
      <c r="KQK9" s="2651"/>
      <c r="KQL9" s="2230"/>
      <c r="KQM9" s="2651"/>
      <c r="KQN9" s="2230"/>
      <c r="KQO9" s="2651"/>
      <c r="KQP9" s="2230"/>
      <c r="KQQ9" s="2651"/>
      <c r="KQR9" s="2230"/>
      <c r="KQS9" s="2651"/>
      <c r="KQT9" s="2230"/>
      <c r="KQU9" s="2651"/>
      <c r="KQV9" s="2230"/>
      <c r="KQW9" s="2651"/>
      <c r="KQX9" s="2230"/>
      <c r="KQY9" s="2651"/>
      <c r="KQZ9" s="2230"/>
      <c r="KRA9" s="2651"/>
      <c r="KRB9" s="2230"/>
      <c r="KRC9" s="2651"/>
      <c r="KRD9" s="2230"/>
      <c r="KRE9" s="2651"/>
      <c r="KRF9" s="2230"/>
      <c r="KRG9" s="2651"/>
      <c r="KRH9" s="2230"/>
      <c r="KRI9" s="2651"/>
      <c r="KRJ9" s="2230"/>
      <c r="KRK9" s="2651"/>
      <c r="KRL9" s="2230"/>
      <c r="KRM9" s="2651"/>
      <c r="KRN9" s="2230"/>
      <c r="KRO9" s="2651"/>
      <c r="KRP9" s="2230"/>
      <c r="KRQ9" s="2651"/>
      <c r="KRR9" s="2230"/>
      <c r="KRS9" s="2651"/>
      <c r="KRT9" s="2230"/>
      <c r="KRU9" s="2651"/>
      <c r="KRV9" s="2230"/>
      <c r="KRW9" s="2651"/>
      <c r="KRX9" s="2230"/>
      <c r="KRY9" s="2651"/>
      <c r="KRZ9" s="2230"/>
      <c r="KSA9" s="2651"/>
      <c r="KSB9" s="2230"/>
      <c r="KSC9" s="2651"/>
      <c r="KSD9" s="2230"/>
      <c r="KSE9" s="2651"/>
      <c r="KSF9" s="2230"/>
      <c r="KSG9" s="2651"/>
      <c r="KSH9" s="2230"/>
      <c r="KSI9" s="2651"/>
      <c r="KSJ9" s="2230"/>
      <c r="KSK9" s="2651"/>
      <c r="KSL9" s="2230"/>
      <c r="KSM9" s="2651"/>
      <c r="KSN9" s="2230"/>
      <c r="KSO9" s="2651"/>
      <c r="KSP9" s="2230"/>
      <c r="KSQ9" s="2651"/>
      <c r="KSR9" s="2230"/>
      <c r="KSS9" s="2651"/>
      <c r="KST9" s="2230"/>
      <c r="KSU9" s="2651"/>
      <c r="KSV9" s="2230"/>
      <c r="KSW9" s="2651"/>
      <c r="KSX9" s="2230"/>
      <c r="KSY9" s="2651"/>
      <c r="KSZ9" s="2230"/>
      <c r="KTA9" s="2651"/>
      <c r="KTB9" s="2230"/>
      <c r="KTC9" s="2651"/>
      <c r="KTD9" s="2230"/>
      <c r="KTE9" s="2651"/>
      <c r="KTF9" s="2230"/>
      <c r="KTG9" s="2651"/>
      <c r="KTH9" s="2230"/>
      <c r="KTI9" s="2651"/>
      <c r="KTJ9" s="2230"/>
      <c r="KTK9" s="2651"/>
      <c r="KTL9" s="2230"/>
      <c r="KTM9" s="2651"/>
      <c r="KTN9" s="2230"/>
      <c r="KTO9" s="2651"/>
      <c r="KTP9" s="2230"/>
      <c r="KTQ9" s="2651"/>
      <c r="KTR9" s="2230"/>
      <c r="KTS9" s="2651"/>
      <c r="KTT9" s="2230"/>
      <c r="KTU9" s="2651"/>
      <c r="KTV9" s="2230"/>
      <c r="KTW9" s="2651"/>
      <c r="KTX9" s="2230"/>
      <c r="KTY9" s="2651"/>
      <c r="KTZ9" s="2230"/>
      <c r="KUA9" s="2651"/>
      <c r="KUB9" s="2230"/>
      <c r="KUC9" s="2651"/>
      <c r="KUD9" s="2230"/>
      <c r="KUE9" s="2651"/>
      <c r="KUF9" s="2230"/>
      <c r="KUG9" s="2651"/>
      <c r="KUH9" s="2230"/>
      <c r="KUI9" s="2651"/>
      <c r="KUJ9" s="2230"/>
      <c r="KUK9" s="2651"/>
      <c r="KUL9" s="2230"/>
      <c r="KUM9" s="2651"/>
      <c r="KUN9" s="2230"/>
      <c r="KUO9" s="2651"/>
      <c r="KUP9" s="2230"/>
      <c r="KUQ9" s="2651"/>
      <c r="KUR9" s="2230"/>
      <c r="KUS9" s="2651"/>
      <c r="KUT9" s="2230"/>
      <c r="KUU9" s="2651"/>
      <c r="KUV9" s="2230"/>
      <c r="KUW9" s="2651"/>
      <c r="KUX9" s="2230"/>
      <c r="KUY9" s="2651"/>
      <c r="KUZ9" s="2230"/>
      <c r="KVA9" s="2651"/>
      <c r="KVB9" s="2230"/>
      <c r="KVC9" s="2651"/>
      <c r="KVD9" s="2230"/>
      <c r="KVE9" s="2651"/>
      <c r="KVF9" s="2230"/>
      <c r="KVG9" s="2651"/>
      <c r="KVH9" s="2230"/>
      <c r="KVI9" s="2651"/>
      <c r="KVJ9" s="2230"/>
      <c r="KVK9" s="2651"/>
      <c r="KVL9" s="2230"/>
      <c r="KVM9" s="2651"/>
      <c r="KVN9" s="2230"/>
      <c r="KVO9" s="2651"/>
      <c r="KVP9" s="2230"/>
      <c r="KVQ9" s="2651"/>
      <c r="KVR9" s="2230"/>
      <c r="KVS9" s="2651"/>
      <c r="KVT9" s="2230"/>
      <c r="KVU9" s="2651"/>
      <c r="KVV9" s="2230"/>
      <c r="KVW9" s="2651"/>
      <c r="KVX9" s="2230"/>
      <c r="KVY9" s="2651"/>
      <c r="KVZ9" s="2230"/>
      <c r="KWA9" s="2651"/>
      <c r="KWB9" s="2230"/>
      <c r="KWC9" s="2651"/>
      <c r="KWD9" s="2230"/>
      <c r="KWE9" s="2651"/>
      <c r="KWF9" s="2230"/>
      <c r="KWG9" s="2651"/>
      <c r="KWH9" s="2230"/>
      <c r="KWI9" s="2651"/>
      <c r="KWJ9" s="2230"/>
      <c r="KWK9" s="2651"/>
      <c r="KWL9" s="2230"/>
      <c r="KWM9" s="2651"/>
      <c r="KWN9" s="2230"/>
      <c r="KWO9" s="2651"/>
      <c r="KWP9" s="2230"/>
      <c r="KWQ9" s="2651"/>
      <c r="KWR9" s="2230"/>
      <c r="KWS9" s="2651"/>
      <c r="KWT9" s="2230"/>
      <c r="KWU9" s="2651"/>
      <c r="KWV9" s="2230"/>
      <c r="KWW9" s="2651"/>
      <c r="KWX9" s="2230"/>
      <c r="KWY9" s="2651"/>
      <c r="KWZ9" s="2230"/>
      <c r="KXA9" s="2651"/>
      <c r="KXB9" s="2230"/>
      <c r="KXC9" s="2651"/>
      <c r="KXD9" s="2230"/>
      <c r="KXE9" s="2651"/>
      <c r="KXF9" s="2230"/>
      <c r="KXG9" s="2651"/>
      <c r="KXH9" s="2230"/>
      <c r="KXI9" s="2651"/>
      <c r="KXJ9" s="2230"/>
      <c r="KXK9" s="2651"/>
      <c r="KXL9" s="2230"/>
      <c r="KXM9" s="2651"/>
      <c r="KXN9" s="2230"/>
      <c r="KXO9" s="2651"/>
      <c r="KXP9" s="2230"/>
      <c r="KXQ9" s="2651"/>
      <c r="KXR9" s="2230"/>
      <c r="KXS9" s="2651"/>
      <c r="KXT9" s="2230"/>
      <c r="KXU9" s="2651"/>
      <c r="KXV9" s="2230"/>
      <c r="KXW9" s="2651"/>
      <c r="KXX9" s="2230"/>
      <c r="KXY9" s="2651"/>
      <c r="KXZ9" s="2230"/>
      <c r="KYA9" s="2651"/>
      <c r="KYB9" s="2230"/>
      <c r="KYC9" s="2651"/>
      <c r="KYD9" s="2230"/>
      <c r="KYE9" s="2651"/>
      <c r="KYF9" s="2230"/>
      <c r="KYG9" s="2651"/>
      <c r="KYH9" s="2230"/>
      <c r="KYI9" s="2651"/>
      <c r="KYJ9" s="2230"/>
      <c r="KYK9" s="2651"/>
      <c r="KYL9" s="2230"/>
      <c r="KYM9" s="2651"/>
      <c r="KYN9" s="2230"/>
      <c r="KYO9" s="2651"/>
      <c r="KYP9" s="2230"/>
      <c r="KYQ9" s="2651"/>
      <c r="KYR9" s="2230"/>
      <c r="KYS9" s="2651"/>
      <c r="KYT9" s="2230"/>
      <c r="KYU9" s="2651"/>
      <c r="KYV9" s="2230"/>
      <c r="KYW9" s="2651"/>
      <c r="KYX9" s="2230"/>
      <c r="KYY9" s="2651"/>
      <c r="KYZ9" s="2230"/>
      <c r="KZA9" s="2651"/>
      <c r="KZB9" s="2230"/>
      <c r="KZC9" s="2651"/>
      <c r="KZD9" s="2230"/>
      <c r="KZE9" s="2651"/>
      <c r="KZF9" s="2230"/>
      <c r="KZG9" s="2651"/>
      <c r="KZH9" s="2230"/>
      <c r="KZI9" s="2651"/>
      <c r="KZJ9" s="2230"/>
      <c r="KZK9" s="2651"/>
      <c r="KZL9" s="2230"/>
      <c r="KZM9" s="2651"/>
      <c r="KZN9" s="2230"/>
      <c r="KZO9" s="2651"/>
      <c r="KZP9" s="2230"/>
      <c r="KZQ9" s="2651"/>
      <c r="KZR9" s="2230"/>
      <c r="KZS9" s="2651"/>
      <c r="KZT9" s="2230"/>
      <c r="KZU9" s="2651"/>
      <c r="KZV9" s="2230"/>
      <c r="KZW9" s="2651"/>
      <c r="KZX9" s="2230"/>
      <c r="KZY9" s="2651"/>
      <c r="KZZ9" s="2230"/>
      <c r="LAA9" s="2651"/>
      <c r="LAB9" s="2230"/>
      <c r="LAC9" s="2651"/>
      <c r="LAD9" s="2230"/>
      <c r="LAE9" s="2651"/>
      <c r="LAF9" s="2230"/>
      <c r="LAG9" s="2651"/>
      <c r="LAH9" s="2230"/>
      <c r="LAI9" s="2651"/>
      <c r="LAJ9" s="2230"/>
      <c r="LAK9" s="2651"/>
      <c r="LAL9" s="2230"/>
      <c r="LAM9" s="2651"/>
      <c r="LAN9" s="2230"/>
      <c r="LAO9" s="2651"/>
      <c r="LAP9" s="2230"/>
      <c r="LAQ9" s="2651"/>
      <c r="LAR9" s="2230"/>
      <c r="LAS9" s="2651"/>
      <c r="LAT9" s="2230"/>
      <c r="LAU9" s="2651"/>
      <c r="LAV9" s="2230"/>
      <c r="LAW9" s="2651"/>
      <c r="LAX9" s="2230"/>
      <c r="LAY9" s="2651"/>
      <c r="LAZ9" s="2230"/>
      <c r="LBA9" s="2651"/>
      <c r="LBB9" s="2230"/>
      <c r="LBC9" s="2651"/>
      <c r="LBD9" s="2230"/>
      <c r="LBE9" s="2651"/>
      <c r="LBF9" s="2230"/>
      <c r="LBG9" s="2651"/>
      <c r="LBH9" s="2230"/>
      <c r="LBI9" s="2651"/>
      <c r="LBJ9" s="2230"/>
      <c r="LBK9" s="2651"/>
      <c r="LBL9" s="2230"/>
      <c r="LBM9" s="2651"/>
      <c r="LBN9" s="2230"/>
      <c r="LBO9" s="2651"/>
      <c r="LBP9" s="2230"/>
      <c r="LBQ9" s="2651"/>
      <c r="LBR9" s="2230"/>
      <c r="LBS9" s="2651"/>
      <c r="LBT9" s="2230"/>
      <c r="LBU9" s="2651"/>
      <c r="LBV9" s="2230"/>
      <c r="LBW9" s="2651"/>
      <c r="LBX9" s="2230"/>
      <c r="LBY9" s="2651"/>
      <c r="LBZ9" s="2230"/>
      <c r="LCA9" s="2651"/>
      <c r="LCB9" s="2230"/>
      <c r="LCC9" s="2651"/>
      <c r="LCD9" s="2230"/>
      <c r="LCE9" s="2651"/>
      <c r="LCF9" s="2230"/>
      <c r="LCG9" s="2651"/>
      <c r="LCH9" s="2230"/>
      <c r="LCI9" s="2651"/>
      <c r="LCJ9" s="2230"/>
      <c r="LCK9" s="2651"/>
      <c r="LCL9" s="2230"/>
      <c r="LCM9" s="2651"/>
      <c r="LCN9" s="2230"/>
      <c r="LCO9" s="2651"/>
      <c r="LCP9" s="2230"/>
      <c r="LCQ9" s="2651"/>
      <c r="LCR9" s="2230"/>
      <c r="LCS9" s="2651"/>
      <c r="LCT9" s="2230"/>
      <c r="LCU9" s="2651"/>
      <c r="LCV9" s="2230"/>
      <c r="LCW9" s="2651"/>
      <c r="LCX9" s="2230"/>
      <c r="LCY9" s="2651"/>
      <c r="LCZ9" s="2230"/>
      <c r="LDA9" s="2651"/>
      <c r="LDB9" s="2230"/>
      <c r="LDC9" s="2651"/>
      <c r="LDD9" s="2230"/>
      <c r="LDE9" s="2651"/>
      <c r="LDF9" s="2230"/>
      <c r="LDG9" s="2651"/>
      <c r="LDH9" s="2230"/>
      <c r="LDI9" s="2651"/>
      <c r="LDJ9" s="2230"/>
      <c r="LDK9" s="2651"/>
      <c r="LDL9" s="2230"/>
      <c r="LDM9" s="2651"/>
      <c r="LDN9" s="2230"/>
      <c r="LDO9" s="2651"/>
      <c r="LDP9" s="2230"/>
      <c r="LDQ9" s="2651"/>
      <c r="LDR9" s="2230"/>
      <c r="LDS9" s="2651"/>
      <c r="LDT9" s="2230"/>
      <c r="LDU9" s="2651"/>
      <c r="LDV9" s="2230"/>
      <c r="LDW9" s="2651"/>
      <c r="LDX9" s="2230"/>
      <c r="LDY9" s="2651"/>
      <c r="LDZ9" s="2230"/>
      <c r="LEA9" s="2651"/>
      <c r="LEB9" s="2230"/>
      <c r="LEC9" s="2651"/>
      <c r="LED9" s="2230"/>
      <c r="LEE9" s="2651"/>
      <c r="LEF9" s="2230"/>
      <c r="LEG9" s="2651"/>
      <c r="LEH9" s="2230"/>
      <c r="LEI9" s="2651"/>
      <c r="LEJ9" s="2230"/>
      <c r="LEK9" s="2651"/>
      <c r="LEL9" s="2230"/>
      <c r="LEM9" s="2651"/>
      <c r="LEN9" s="2230"/>
      <c r="LEO9" s="2651"/>
      <c r="LEP9" s="2230"/>
      <c r="LEQ9" s="2651"/>
      <c r="LER9" s="2230"/>
      <c r="LES9" s="2651"/>
      <c r="LET9" s="2230"/>
      <c r="LEU9" s="2651"/>
      <c r="LEV9" s="2230"/>
      <c r="LEW9" s="2651"/>
      <c r="LEX9" s="2230"/>
      <c r="LEY9" s="2651"/>
      <c r="LEZ9" s="2230"/>
      <c r="LFA9" s="2651"/>
      <c r="LFB9" s="2230"/>
      <c r="LFC9" s="2651"/>
      <c r="LFD9" s="2230"/>
      <c r="LFE9" s="2651"/>
      <c r="LFF9" s="2230"/>
      <c r="LFG9" s="2651"/>
      <c r="LFH9" s="2230"/>
      <c r="LFI9" s="2651"/>
      <c r="LFJ9" s="2230"/>
      <c r="LFK9" s="2651"/>
      <c r="LFL9" s="2230"/>
      <c r="LFM9" s="2651"/>
      <c r="LFN9" s="2230"/>
      <c r="LFO9" s="2651"/>
      <c r="LFP9" s="2230"/>
      <c r="LFQ9" s="2651"/>
      <c r="LFR9" s="2230"/>
      <c r="LFS9" s="2651"/>
      <c r="LFT9" s="2230"/>
      <c r="LFU9" s="2651"/>
      <c r="LFV9" s="2230"/>
      <c r="LFW9" s="2651"/>
      <c r="LFX9" s="2230"/>
      <c r="LFY9" s="2651"/>
      <c r="LFZ9" s="2230"/>
      <c r="LGA9" s="2651"/>
      <c r="LGB9" s="2230"/>
      <c r="LGC9" s="2651"/>
      <c r="LGD9" s="2230"/>
      <c r="LGE9" s="2651"/>
      <c r="LGF9" s="2230"/>
      <c r="LGG9" s="2651"/>
      <c r="LGH9" s="2230"/>
      <c r="LGI9" s="2651"/>
      <c r="LGJ9" s="2230"/>
      <c r="LGK9" s="2651"/>
      <c r="LGL9" s="2230"/>
      <c r="LGM9" s="2651"/>
      <c r="LGN9" s="2230"/>
      <c r="LGO9" s="2651"/>
      <c r="LGP9" s="2230"/>
      <c r="LGQ9" s="2651"/>
      <c r="LGR9" s="2230"/>
      <c r="LGS9" s="2651"/>
      <c r="LGT9" s="2230"/>
      <c r="LGU9" s="2651"/>
      <c r="LGV9" s="2230"/>
      <c r="LGW9" s="2651"/>
      <c r="LGX9" s="2230"/>
      <c r="LGY9" s="2651"/>
      <c r="LGZ9" s="2230"/>
      <c r="LHA9" s="2651"/>
      <c r="LHB9" s="2230"/>
      <c r="LHC9" s="2651"/>
      <c r="LHD9" s="2230"/>
      <c r="LHE9" s="2651"/>
      <c r="LHF9" s="2230"/>
      <c r="LHG9" s="2651"/>
      <c r="LHH9" s="2230"/>
      <c r="LHI9" s="2651"/>
      <c r="LHJ9" s="2230"/>
      <c r="LHK9" s="2651"/>
      <c r="LHL9" s="2230"/>
      <c r="LHM9" s="2651"/>
      <c r="LHN9" s="2230"/>
      <c r="LHO9" s="2651"/>
      <c r="LHP9" s="2230"/>
      <c r="LHQ9" s="2651"/>
      <c r="LHR9" s="2230"/>
      <c r="LHS9" s="2651"/>
      <c r="LHT9" s="2230"/>
      <c r="LHU9" s="2651"/>
      <c r="LHV9" s="2230"/>
      <c r="LHW9" s="2651"/>
      <c r="LHX9" s="2230"/>
      <c r="LHY9" s="2651"/>
      <c r="LHZ9" s="2230"/>
      <c r="LIA9" s="2651"/>
      <c r="LIB9" s="2230"/>
      <c r="LIC9" s="2651"/>
      <c r="LID9" s="2230"/>
      <c r="LIE9" s="2651"/>
      <c r="LIF9" s="2230"/>
      <c r="LIG9" s="2651"/>
      <c r="LIH9" s="2230"/>
      <c r="LII9" s="2651"/>
      <c r="LIJ9" s="2230"/>
      <c r="LIK9" s="2651"/>
      <c r="LIL9" s="2230"/>
      <c r="LIM9" s="2651"/>
      <c r="LIN9" s="2230"/>
      <c r="LIO9" s="2651"/>
      <c r="LIP9" s="2230"/>
      <c r="LIQ9" s="2651"/>
      <c r="LIR9" s="2230"/>
      <c r="LIS9" s="2651"/>
      <c r="LIT9" s="2230"/>
      <c r="LIU9" s="2651"/>
      <c r="LIV9" s="2230"/>
      <c r="LIW9" s="2651"/>
      <c r="LIX9" s="2230"/>
      <c r="LIY9" s="2651"/>
      <c r="LIZ9" s="2230"/>
      <c r="LJA9" s="2651"/>
      <c r="LJB9" s="2230"/>
      <c r="LJC9" s="2651"/>
      <c r="LJD9" s="2230"/>
      <c r="LJE9" s="2651"/>
      <c r="LJF9" s="2230"/>
      <c r="LJG9" s="2651"/>
      <c r="LJH9" s="2230"/>
      <c r="LJI9" s="2651"/>
      <c r="LJJ9" s="2230"/>
      <c r="LJK9" s="2651"/>
      <c r="LJL9" s="2230"/>
      <c r="LJM9" s="2651"/>
      <c r="LJN9" s="2230"/>
      <c r="LJO9" s="2651"/>
      <c r="LJP9" s="2230"/>
      <c r="LJQ9" s="2651"/>
      <c r="LJR9" s="2230"/>
      <c r="LJS9" s="2651"/>
      <c r="LJT9" s="2230"/>
      <c r="LJU9" s="2651"/>
      <c r="LJV9" s="2230"/>
      <c r="LJW9" s="2651"/>
      <c r="LJX9" s="2230"/>
      <c r="LJY9" s="2651"/>
      <c r="LJZ9" s="2230"/>
      <c r="LKA9" s="2651"/>
      <c r="LKB9" s="2230"/>
      <c r="LKC9" s="2651"/>
      <c r="LKD9" s="2230"/>
      <c r="LKE9" s="2651"/>
      <c r="LKF9" s="2230"/>
      <c r="LKG9" s="2651"/>
      <c r="LKH9" s="2230"/>
      <c r="LKI9" s="2651"/>
      <c r="LKJ9" s="2230"/>
      <c r="LKK9" s="2651"/>
      <c r="LKL9" s="2230"/>
      <c r="LKM9" s="2651"/>
      <c r="LKN9" s="2230"/>
      <c r="LKO9" s="2651"/>
      <c r="LKP9" s="2230"/>
      <c r="LKQ9" s="2651"/>
      <c r="LKR9" s="2230"/>
      <c r="LKS9" s="2651"/>
      <c r="LKT9" s="2230"/>
      <c r="LKU9" s="2651"/>
      <c r="LKV9" s="2230"/>
      <c r="LKW9" s="2651"/>
      <c r="LKX9" s="2230"/>
      <c r="LKY9" s="2651"/>
      <c r="LKZ9" s="2230"/>
      <c r="LLA9" s="2651"/>
      <c r="LLB9" s="2230"/>
      <c r="LLC9" s="2651"/>
      <c r="LLD9" s="2230"/>
      <c r="LLE9" s="2651"/>
      <c r="LLF9" s="2230"/>
      <c r="LLG9" s="2651"/>
      <c r="LLH9" s="2230"/>
      <c r="LLI9" s="2651"/>
      <c r="LLJ9" s="2230"/>
      <c r="LLK9" s="2651"/>
      <c r="LLL9" s="2230"/>
      <c r="LLM9" s="2651"/>
      <c r="LLN9" s="2230"/>
      <c r="LLO9" s="2651"/>
      <c r="LLP9" s="2230"/>
      <c r="LLQ9" s="2651"/>
      <c r="LLR9" s="2230"/>
      <c r="LLS9" s="2651"/>
      <c r="LLT9" s="2230"/>
      <c r="LLU9" s="2651"/>
      <c r="LLV9" s="2230"/>
      <c r="LLW9" s="2651"/>
      <c r="LLX9" s="2230"/>
      <c r="LLY9" s="2651"/>
      <c r="LLZ9" s="2230"/>
      <c r="LMA9" s="2651"/>
      <c r="LMB9" s="2230"/>
      <c r="LMC9" s="2651"/>
      <c r="LMD9" s="2230"/>
      <c r="LME9" s="2651"/>
      <c r="LMF9" s="2230"/>
      <c r="LMG9" s="2651"/>
      <c r="LMH9" s="2230"/>
      <c r="LMI9" s="2651"/>
      <c r="LMJ9" s="2230"/>
      <c r="LMK9" s="2651"/>
      <c r="LML9" s="2230"/>
      <c r="LMM9" s="2651"/>
      <c r="LMN9" s="2230"/>
      <c r="LMO9" s="2651"/>
      <c r="LMP9" s="2230"/>
      <c r="LMQ9" s="2651"/>
      <c r="LMR9" s="2230"/>
      <c r="LMS9" s="2651"/>
      <c r="LMT9" s="2230"/>
      <c r="LMU9" s="2651"/>
      <c r="LMV9" s="2230"/>
      <c r="LMW9" s="2651"/>
      <c r="LMX9" s="2230"/>
      <c r="LMY9" s="2651"/>
      <c r="LMZ9" s="2230"/>
      <c r="LNA9" s="2651"/>
      <c r="LNB9" s="2230"/>
      <c r="LNC9" s="2651"/>
      <c r="LND9" s="2230"/>
      <c r="LNE9" s="2651"/>
      <c r="LNF9" s="2230"/>
      <c r="LNG9" s="2651"/>
      <c r="LNH9" s="2230"/>
      <c r="LNI9" s="2651"/>
      <c r="LNJ9" s="2230"/>
      <c r="LNK9" s="2651"/>
      <c r="LNL9" s="2230"/>
      <c r="LNM9" s="2651"/>
      <c r="LNN9" s="2230"/>
      <c r="LNO9" s="2651"/>
      <c r="LNP9" s="2230"/>
      <c r="LNQ9" s="2651"/>
      <c r="LNR9" s="2230"/>
      <c r="LNS9" s="2651"/>
      <c r="LNT9" s="2230"/>
      <c r="LNU9" s="2651"/>
      <c r="LNV9" s="2230"/>
      <c r="LNW9" s="2651"/>
      <c r="LNX9" s="2230"/>
      <c r="LNY9" s="2651"/>
      <c r="LNZ9" s="2230"/>
      <c r="LOA9" s="2651"/>
      <c r="LOB9" s="2230"/>
      <c r="LOC9" s="2651"/>
      <c r="LOD9" s="2230"/>
      <c r="LOE9" s="2651"/>
      <c r="LOF9" s="2230"/>
      <c r="LOG9" s="2651"/>
      <c r="LOH9" s="2230"/>
      <c r="LOI9" s="2651"/>
      <c r="LOJ9" s="2230"/>
      <c r="LOK9" s="2651"/>
      <c r="LOL9" s="2230"/>
      <c r="LOM9" s="2651"/>
      <c r="LON9" s="2230"/>
      <c r="LOO9" s="2651"/>
      <c r="LOP9" s="2230"/>
      <c r="LOQ9" s="2651"/>
      <c r="LOR9" s="2230"/>
      <c r="LOS9" s="2651"/>
      <c r="LOT9" s="2230"/>
      <c r="LOU9" s="2651"/>
      <c r="LOV9" s="2230"/>
      <c r="LOW9" s="2651"/>
      <c r="LOX9" s="2230"/>
      <c r="LOY9" s="2651"/>
      <c r="LOZ9" s="2230"/>
      <c r="LPA9" s="2651"/>
      <c r="LPB9" s="2230"/>
      <c r="LPC9" s="2651"/>
      <c r="LPD9" s="2230"/>
      <c r="LPE9" s="2651"/>
      <c r="LPF9" s="2230"/>
      <c r="LPG9" s="2651"/>
      <c r="LPH9" s="2230"/>
      <c r="LPI9" s="2651"/>
      <c r="LPJ9" s="2230"/>
      <c r="LPK9" s="2651"/>
      <c r="LPL9" s="2230"/>
      <c r="LPM9" s="2651"/>
      <c r="LPN9" s="2230"/>
      <c r="LPO9" s="2651"/>
      <c r="LPP9" s="2230"/>
      <c r="LPQ9" s="2651"/>
      <c r="LPR9" s="2230"/>
      <c r="LPS9" s="2651"/>
      <c r="LPT9" s="2230"/>
      <c r="LPU9" s="2651"/>
      <c r="LPV9" s="2230"/>
      <c r="LPW9" s="2651"/>
      <c r="LPX9" s="2230"/>
      <c r="LPY9" s="2651"/>
      <c r="LPZ9" s="2230"/>
      <c r="LQA9" s="2651"/>
      <c r="LQB9" s="2230"/>
      <c r="LQC9" s="2651"/>
      <c r="LQD9" s="2230"/>
      <c r="LQE9" s="2651"/>
      <c r="LQF9" s="2230"/>
      <c r="LQG9" s="2651"/>
      <c r="LQH9" s="2230"/>
      <c r="LQI9" s="2651"/>
      <c r="LQJ9" s="2230"/>
      <c r="LQK9" s="2651"/>
      <c r="LQL9" s="2230"/>
      <c r="LQM9" s="2651"/>
      <c r="LQN9" s="2230"/>
      <c r="LQO9" s="2651"/>
      <c r="LQP9" s="2230"/>
      <c r="LQQ9" s="2651"/>
      <c r="LQR9" s="2230"/>
      <c r="LQS9" s="2651"/>
      <c r="LQT9" s="2230"/>
      <c r="LQU9" s="2651"/>
      <c r="LQV9" s="2230"/>
      <c r="LQW9" s="2651"/>
      <c r="LQX9" s="2230"/>
      <c r="LQY9" s="2651"/>
      <c r="LQZ9" s="2230"/>
      <c r="LRA9" s="2651"/>
      <c r="LRB9" s="2230"/>
      <c r="LRC9" s="2651"/>
      <c r="LRD9" s="2230"/>
      <c r="LRE9" s="2651"/>
      <c r="LRF9" s="2230"/>
      <c r="LRG9" s="2651"/>
      <c r="LRH9" s="2230"/>
      <c r="LRI9" s="2651"/>
      <c r="LRJ9" s="2230"/>
      <c r="LRK9" s="2651"/>
      <c r="LRL9" s="2230"/>
      <c r="LRM9" s="2651"/>
      <c r="LRN9" s="2230"/>
      <c r="LRO9" s="2651"/>
      <c r="LRP9" s="2230"/>
      <c r="LRQ9" s="2651"/>
      <c r="LRR9" s="2230"/>
      <c r="LRS9" s="2651"/>
      <c r="LRT9" s="2230"/>
      <c r="LRU9" s="2651"/>
      <c r="LRV9" s="2230"/>
      <c r="LRW9" s="2651"/>
      <c r="LRX9" s="2230"/>
      <c r="LRY9" s="2651"/>
      <c r="LRZ9" s="2230"/>
      <c r="LSA9" s="2651"/>
      <c r="LSB9" s="2230"/>
      <c r="LSC9" s="2651"/>
      <c r="LSD9" s="2230"/>
      <c r="LSE9" s="2651"/>
      <c r="LSF9" s="2230"/>
      <c r="LSG9" s="2651"/>
      <c r="LSH9" s="2230"/>
      <c r="LSI9" s="2651"/>
      <c r="LSJ9" s="2230"/>
      <c r="LSK9" s="2651"/>
      <c r="LSL9" s="2230"/>
      <c r="LSM9" s="2651"/>
      <c r="LSN9" s="2230"/>
      <c r="LSO9" s="2651"/>
      <c r="LSP9" s="2230"/>
      <c r="LSQ9" s="2651"/>
      <c r="LSR9" s="2230"/>
      <c r="LSS9" s="2651"/>
      <c r="LST9" s="2230"/>
      <c r="LSU9" s="2651"/>
      <c r="LSV9" s="2230"/>
      <c r="LSW9" s="2651"/>
      <c r="LSX9" s="2230"/>
      <c r="LSY9" s="2651"/>
      <c r="LSZ9" s="2230"/>
      <c r="LTA9" s="2651"/>
      <c r="LTB9" s="2230"/>
      <c r="LTC9" s="2651"/>
      <c r="LTD9" s="2230"/>
      <c r="LTE9" s="2651"/>
      <c r="LTF9" s="2230"/>
      <c r="LTG9" s="2651"/>
      <c r="LTH9" s="2230"/>
      <c r="LTI9" s="2651"/>
      <c r="LTJ9" s="2230"/>
      <c r="LTK9" s="2651"/>
      <c r="LTL9" s="2230"/>
      <c r="LTM9" s="2651"/>
      <c r="LTN9" s="2230"/>
      <c r="LTO9" s="2651"/>
      <c r="LTP9" s="2230"/>
      <c r="LTQ9" s="2651"/>
      <c r="LTR9" s="2230"/>
      <c r="LTS9" s="2651"/>
      <c r="LTT9" s="2230"/>
      <c r="LTU9" s="2651"/>
      <c r="LTV9" s="2230"/>
      <c r="LTW9" s="2651"/>
      <c r="LTX9" s="2230"/>
      <c r="LTY9" s="2651"/>
      <c r="LTZ9" s="2230"/>
      <c r="LUA9" s="2651"/>
      <c r="LUB9" s="2230"/>
      <c r="LUC9" s="2651"/>
      <c r="LUD9" s="2230"/>
      <c r="LUE9" s="2651"/>
      <c r="LUF9" s="2230"/>
      <c r="LUG9" s="2651"/>
      <c r="LUH9" s="2230"/>
      <c r="LUI9" s="2651"/>
      <c r="LUJ9" s="2230"/>
      <c r="LUK9" s="2651"/>
      <c r="LUL9" s="2230"/>
      <c r="LUM9" s="2651"/>
      <c r="LUN9" s="2230"/>
      <c r="LUO9" s="2651"/>
      <c r="LUP9" s="2230"/>
      <c r="LUQ9" s="2651"/>
      <c r="LUR9" s="2230"/>
      <c r="LUS9" s="2651"/>
      <c r="LUT9" s="2230"/>
      <c r="LUU9" s="2651"/>
      <c r="LUV9" s="2230"/>
      <c r="LUW9" s="2651"/>
      <c r="LUX9" s="2230"/>
      <c r="LUY9" s="2651"/>
      <c r="LUZ9" s="2230"/>
      <c r="LVA9" s="2651"/>
      <c r="LVB9" s="2230"/>
      <c r="LVC9" s="2651"/>
      <c r="LVD9" s="2230"/>
      <c r="LVE9" s="2651"/>
      <c r="LVF9" s="2230"/>
      <c r="LVG9" s="2651"/>
      <c r="LVH9" s="2230"/>
      <c r="LVI9" s="2651"/>
      <c r="LVJ9" s="2230"/>
      <c r="LVK9" s="2651"/>
      <c r="LVL9" s="2230"/>
      <c r="LVM9" s="2651"/>
      <c r="LVN9" s="2230"/>
      <c r="LVO9" s="2651"/>
      <c r="LVP9" s="2230"/>
      <c r="LVQ9" s="2651"/>
      <c r="LVR9" s="2230"/>
      <c r="LVS9" s="2651"/>
      <c r="LVT9" s="2230"/>
      <c r="LVU9" s="2651"/>
      <c r="LVV9" s="2230"/>
      <c r="LVW9" s="2651"/>
      <c r="LVX9" s="2230"/>
      <c r="LVY9" s="2651"/>
      <c r="LVZ9" s="2230"/>
      <c r="LWA9" s="2651"/>
      <c r="LWB9" s="2230"/>
      <c r="LWC9" s="2651"/>
      <c r="LWD9" s="2230"/>
      <c r="LWE9" s="2651"/>
      <c r="LWF9" s="2230"/>
      <c r="LWG9" s="2651"/>
      <c r="LWH9" s="2230"/>
      <c r="LWI9" s="2651"/>
      <c r="LWJ9" s="2230"/>
      <c r="LWK9" s="2651"/>
      <c r="LWL9" s="2230"/>
      <c r="LWM9" s="2651"/>
      <c r="LWN9" s="2230"/>
      <c r="LWO9" s="2651"/>
      <c r="LWP9" s="2230"/>
      <c r="LWQ9" s="2651"/>
      <c r="LWR9" s="2230"/>
      <c r="LWS9" s="2651"/>
      <c r="LWT9" s="2230"/>
      <c r="LWU9" s="2651"/>
      <c r="LWV9" s="2230"/>
      <c r="LWW9" s="2651"/>
      <c r="LWX9" s="2230"/>
      <c r="LWY9" s="2651"/>
      <c r="LWZ9" s="2230"/>
      <c r="LXA9" s="2651"/>
      <c r="LXB9" s="2230"/>
      <c r="LXC9" s="2651"/>
      <c r="LXD9" s="2230"/>
      <c r="LXE9" s="2651"/>
      <c r="LXF9" s="2230"/>
      <c r="LXG9" s="2651"/>
      <c r="LXH9" s="2230"/>
      <c r="LXI9" s="2651"/>
      <c r="LXJ9" s="2230"/>
      <c r="LXK9" s="2651"/>
      <c r="LXL9" s="2230"/>
      <c r="LXM9" s="2651"/>
      <c r="LXN9" s="2230"/>
      <c r="LXO9" s="2651"/>
      <c r="LXP9" s="2230"/>
      <c r="LXQ9" s="2651"/>
      <c r="LXR9" s="2230"/>
      <c r="LXS9" s="2651"/>
      <c r="LXT9" s="2230"/>
      <c r="LXU9" s="2651"/>
      <c r="LXV9" s="2230"/>
      <c r="LXW9" s="2651"/>
      <c r="LXX9" s="2230"/>
      <c r="LXY9" s="2651"/>
      <c r="LXZ9" s="2230"/>
      <c r="LYA9" s="2651"/>
      <c r="LYB9" s="2230"/>
      <c r="LYC9" s="2651"/>
      <c r="LYD9" s="2230"/>
      <c r="LYE9" s="2651"/>
      <c r="LYF9" s="2230"/>
      <c r="LYG9" s="2651"/>
      <c r="LYH9" s="2230"/>
      <c r="LYI9" s="2651"/>
      <c r="LYJ9" s="2230"/>
      <c r="LYK9" s="2651"/>
      <c r="LYL9" s="2230"/>
      <c r="LYM9" s="2651"/>
      <c r="LYN9" s="2230"/>
      <c r="LYO9" s="2651"/>
      <c r="LYP9" s="2230"/>
      <c r="LYQ9" s="2651"/>
      <c r="LYR9" s="2230"/>
      <c r="LYS9" s="2651"/>
      <c r="LYT9" s="2230"/>
      <c r="LYU9" s="2651"/>
      <c r="LYV9" s="2230"/>
      <c r="LYW9" s="2651"/>
      <c r="LYX9" s="2230"/>
      <c r="LYY9" s="2651"/>
      <c r="LYZ9" s="2230"/>
      <c r="LZA9" s="2651"/>
      <c r="LZB9" s="2230"/>
      <c r="LZC9" s="2651"/>
      <c r="LZD9" s="2230"/>
      <c r="LZE9" s="2651"/>
      <c r="LZF9" s="2230"/>
      <c r="LZG9" s="2651"/>
      <c r="LZH9" s="2230"/>
      <c r="LZI9" s="2651"/>
      <c r="LZJ9" s="2230"/>
      <c r="LZK9" s="2651"/>
      <c r="LZL9" s="2230"/>
      <c r="LZM9" s="2651"/>
      <c r="LZN9" s="2230"/>
      <c r="LZO9" s="2651"/>
      <c r="LZP9" s="2230"/>
      <c r="LZQ9" s="2651"/>
      <c r="LZR9" s="2230"/>
      <c r="LZS9" s="2651"/>
      <c r="LZT9" s="2230"/>
      <c r="LZU9" s="2651"/>
      <c r="LZV9" s="2230"/>
      <c r="LZW9" s="2651"/>
      <c r="LZX9" s="2230"/>
      <c r="LZY9" s="2651"/>
      <c r="LZZ9" s="2230"/>
      <c r="MAA9" s="2651"/>
      <c r="MAB9" s="2230"/>
      <c r="MAC9" s="2651"/>
      <c r="MAD9" s="2230"/>
      <c r="MAE9" s="2651"/>
      <c r="MAF9" s="2230"/>
      <c r="MAG9" s="2651"/>
      <c r="MAH9" s="2230"/>
      <c r="MAI9" s="2651"/>
      <c r="MAJ9" s="2230"/>
      <c r="MAK9" s="2651"/>
      <c r="MAL9" s="2230"/>
      <c r="MAM9" s="2651"/>
      <c r="MAN9" s="2230"/>
      <c r="MAO9" s="2651"/>
      <c r="MAP9" s="2230"/>
      <c r="MAQ9" s="2651"/>
      <c r="MAR9" s="2230"/>
      <c r="MAS9" s="2651"/>
      <c r="MAT9" s="2230"/>
      <c r="MAU9" s="2651"/>
      <c r="MAV9" s="2230"/>
      <c r="MAW9" s="2651"/>
      <c r="MAX9" s="2230"/>
      <c r="MAY9" s="2651"/>
      <c r="MAZ9" s="2230"/>
      <c r="MBA9" s="2651"/>
      <c r="MBB9" s="2230"/>
      <c r="MBC9" s="2651"/>
      <c r="MBD9" s="2230"/>
      <c r="MBE9" s="2651"/>
      <c r="MBF9" s="2230"/>
      <c r="MBG9" s="2651"/>
      <c r="MBH9" s="2230"/>
      <c r="MBI9" s="2651"/>
      <c r="MBJ9" s="2230"/>
      <c r="MBK9" s="2651"/>
      <c r="MBL9" s="2230"/>
      <c r="MBM9" s="2651"/>
      <c r="MBN9" s="2230"/>
      <c r="MBO9" s="2651"/>
      <c r="MBP9" s="2230"/>
      <c r="MBQ9" s="2651"/>
      <c r="MBR9" s="2230"/>
      <c r="MBS9" s="2651"/>
      <c r="MBT9" s="2230"/>
      <c r="MBU9" s="2651"/>
      <c r="MBV9" s="2230"/>
      <c r="MBW9" s="2651"/>
      <c r="MBX9" s="2230"/>
      <c r="MBY9" s="2651"/>
      <c r="MBZ9" s="2230"/>
      <c r="MCA9" s="2651"/>
      <c r="MCB9" s="2230"/>
      <c r="MCC9" s="2651"/>
      <c r="MCD9" s="2230"/>
      <c r="MCE9" s="2651"/>
      <c r="MCF9" s="2230"/>
      <c r="MCG9" s="2651"/>
      <c r="MCH9" s="2230"/>
      <c r="MCI9" s="2651"/>
      <c r="MCJ9" s="2230"/>
      <c r="MCK9" s="2651"/>
      <c r="MCL9" s="2230"/>
      <c r="MCM9" s="2651"/>
      <c r="MCN9" s="2230"/>
      <c r="MCO9" s="2651"/>
      <c r="MCP9" s="2230"/>
      <c r="MCQ9" s="2651"/>
      <c r="MCR9" s="2230"/>
      <c r="MCS9" s="2651"/>
      <c r="MCT9" s="2230"/>
      <c r="MCU9" s="2651"/>
      <c r="MCV9" s="2230"/>
      <c r="MCW9" s="2651"/>
      <c r="MCX9" s="2230"/>
      <c r="MCY9" s="2651"/>
      <c r="MCZ9" s="2230"/>
      <c r="MDA9" s="2651"/>
      <c r="MDB9" s="2230"/>
      <c r="MDC9" s="2651"/>
      <c r="MDD9" s="2230"/>
      <c r="MDE9" s="2651"/>
      <c r="MDF9" s="2230"/>
      <c r="MDG9" s="2651"/>
      <c r="MDH9" s="2230"/>
      <c r="MDI9" s="2651"/>
      <c r="MDJ9" s="2230"/>
      <c r="MDK9" s="2651"/>
      <c r="MDL9" s="2230"/>
      <c r="MDM9" s="2651"/>
      <c r="MDN9" s="2230"/>
      <c r="MDO9" s="2651"/>
      <c r="MDP9" s="2230"/>
      <c r="MDQ9" s="2651"/>
      <c r="MDR9" s="2230"/>
      <c r="MDS9" s="2651"/>
      <c r="MDT9" s="2230"/>
      <c r="MDU9" s="2651"/>
      <c r="MDV9" s="2230"/>
      <c r="MDW9" s="2651"/>
      <c r="MDX9" s="2230"/>
      <c r="MDY9" s="2651"/>
      <c r="MDZ9" s="2230"/>
      <c r="MEA9" s="2651"/>
      <c r="MEB9" s="2230"/>
      <c r="MEC9" s="2651"/>
      <c r="MED9" s="2230"/>
      <c r="MEE9" s="2651"/>
      <c r="MEF9" s="2230"/>
      <c r="MEG9" s="2651"/>
      <c r="MEH9" s="2230"/>
      <c r="MEI9" s="2651"/>
      <c r="MEJ9" s="2230"/>
      <c r="MEK9" s="2651"/>
      <c r="MEL9" s="2230"/>
      <c r="MEM9" s="2651"/>
      <c r="MEN9" s="2230"/>
      <c r="MEO9" s="2651"/>
      <c r="MEP9" s="2230"/>
      <c r="MEQ9" s="2651"/>
      <c r="MER9" s="2230"/>
      <c r="MES9" s="2651"/>
      <c r="MET9" s="2230"/>
      <c r="MEU9" s="2651"/>
      <c r="MEV9" s="2230"/>
      <c r="MEW9" s="2651"/>
      <c r="MEX9" s="2230"/>
      <c r="MEY9" s="2651"/>
      <c r="MEZ9" s="2230"/>
      <c r="MFA9" s="2651"/>
      <c r="MFB9" s="2230"/>
      <c r="MFC9" s="2651"/>
      <c r="MFD9" s="2230"/>
      <c r="MFE9" s="2651"/>
      <c r="MFF9" s="2230"/>
      <c r="MFG9" s="2651"/>
      <c r="MFH9" s="2230"/>
      <c r="MFI9" s="2651"/>
      <c r="MFJ9" s="2230"/>
      <c r="MFK9" s="2651"/>
      <c r="MFL9" s="2230"/>
      <c r="MFM9" s="2651"/>
      <c r="MFN9" s="2230"/>
      <c r="MFO9" s="2651"/>
      <c r="MFP9" s="2230"/>
      <c r="MFQ9" s="2651"/>
      <c r="MFR9" s="2230"/>
      <c r="MFS9" s="2651"/>
      <c r="MFT9" s="2230"/>
      <c r="MFU9" s="2651"/>
      <c r="MFV9" s="2230"/>
      <c r="MFW9" s="2651"/>
      <c r="MFX9" s="2230"/>
      <c r="MFY9" s="2651"/>
      <c r="MFZ9" s="2230"/>
      <c r="MGA9" s="2651"/>
      <c r="MGB9" s="2230"/>
      <c r="MGC9" s="2651"/>
      <c r="MGD9" s="2230"/>
      <c r="MGE9" s="2651"/>
      <c r="MGF9" s="2230"/>
      <c r="MGG9" s="2651"/>
      <c r="MGH9" s="2230"/>
      <c r="MGI9" s="2651"/>
      <c r="MGJ9" s="2230"/>
      <c r="MGK9" s="2651"/>
      <c r="MGL9" s="2230"/>
      <c r="MGM9" s="2651"/>
      <c r="MGN9" s="2230"/>
      <c r="MGO9" s="2651"/>
      <c r="MGP9" s="2230"/>
      <c r="MGQ9" s="2651"/>
      <c r="MGR9" s="2230"/>
      <c r="MGS9" s="2651"/>
      <c r="MGT9" s="2230"/>
      <c r="MGU9" s="2651"/>
      <c r="MGV9" s="2230"/>
      <c r="MGW9" s="2651"/>
      <c r="MGX9" s="2230"/>
      <c r="MGY9" s="2651"/>
      <c r="MGZ9" s="2230"/>
      <c r="MHA9" s="2651"/>
      <c r="MHB9" s="2230"/>
      <c r="MHC9" s="2651"/>
      <c r="MHD9" s="2230"/>
      <c r="MHE9" s="2651"/>
      <c r="MHF9" s="2230"/>
      <c r="MHG9" s="2651"/>
      <c r="MHH9" s="2230"/>
      <c r="MHI9" s="2651"/>
      <c r="MHJ9" s="2230"/>
      <c r="MHK9" s="2651"/>
      <c r="MHL9" s="2230"/>
      <c r="MHM9" s="2651"/>
      <c r="MHN9" s="2230"/>
      <c r="MHO9" s="2651"/>
      <c r="MHP9" s="2230"/>
      <c r="MHQ9" s="2651"/>
      <c r="MHR9" s="2230"/>
      <c r="MHS9" s="2651"/>
      <c r="MHT9" s="2230"/>
      <c r="MHU9" s="2651"/>
      <c r="MHV9" s="2230"/>
      <c r="MHW9" s="2651"/>
      <c r="MHX9" s="2230"/>
      <c r="MHY9" s="2651"/>
      <c r="MHZ9" s="2230"/>
      <c r="MIA9" s="2651"/>
      <c r="MIB9" s="2230"/>
      <c r="MIC9" s="2651"/>
      <c r="MID9" s="2230"/>
      <c r="MIE9" s="2651"/>
      <c r="MIF9" s="2230"/>
      <c r="MIG9" s="2651"/>
      <c r="MIH9" s="2230"/>
      <c r="MII9" s="2651"/>
      <c r="MIJ9" s="2230"/>
      <c r="MIK9" s="2651"/>
      <c r="MIL9" s="2230"/>
      <c r="MIM9" s="2651"/>
      <c r="MIN9" s="2230"/>
      <c r="MIO9" s="2651"/>
      <c r="MIP9" s="2230"/>
      <c r="MIQ9" s="2651"/>
      <c r="MIR9" s="2230"/>
      <c r="MIS9" s="2651"/>
      <c r="MIT9" s="2230"/>
      <c r="MIU9" s="2651"/>
      <c r="MIV9" s="2230"/>
      <c r="MIW9" s="2651"/>
      <c r="MIX9" s="2230"/>
      <c r="MIY9" s="2651"/>
      <c r="MIZ9" s="2230"/>
      <c r="MJA9" s="2651"/>
      <c r="MJB9" s="2230"/>
      <c r="MJC9" s="2651"/>
      <c r="MJD9" s="2230"/>
      <c r="MJE9" s="2651"/>
      <c r="MJF9" s="2230"/>
      <c r="MJG9" s="2651"/>
      <c r="MJH9" s="2230"/>
      <c r="MJI9" s="2651"/>
      <c r="MJJ9" s="2230"/>
      <c r="MJK9" s="2651"/>
      <c r="MJL9" s="2230"/>
      <c r="MJM9" s="2651"/>
      <c r="MJN9" s="2230"/>
      <c r="MJO9" s="2651"/>
      <c r="MJP9" s="2230"/>
      <c r="MJQ9" s="2651"/>
      <c r="MJR9" s="2230"/>
      <c r="MJS9" s="2651"/>
      <c r="MJT9" s="2230"/>
      <c r="MJU9" s="2651"/>
      <c r="MJV9" s="2230"/>
      <c r="MJW9" s="2651"/>
      <c r="MJX9" s="2230"/>
      <c r="MJY9" s="2651"/>
      <c r="MJZ9" s="2230"/>
      <c r="MKA9" s="2651"/>
      <c r="MKB9" s="2230"/>
      <c r="MKC9" s="2651"/>
      <c r="MKD9" s="2230"/>
      <c r="MKE9" s="2651"/>
      <c r="MKF9" s="2230"/>
      <c r="MKG9" s="2651"/>
      <c r="MKH9" s="2230"/>
      <c r="MKI9" s="2651"/>
      <c r="MKJ9" s="2230"/>
      <c r="MKK9" s="2651"/>
      <c r="MKL9" s="2230"/>
      <c r="MKM9" s="2651"/>
      <c r="MKN9" s="2230"/>
      <c r="MKO9" s="2651"/>
      <c r="MKP9" s="2230"/>
      <c r="MKQ9" s="2651"/>
      <c r="MKR9" s="2230"/>
      <c r="MKS9" s="2651"/>
      <c r="MKT9" s="2230"/>
      <c r="MKU9" s="2651"/>
      <c r="MKV9" s="2230"/>
      <c r="MKW9" s="2651"/>
      <c r="MKX9" s="2230"/>
      <c r="MKY9" s="2651"/>
      <c r="MKZ9" s="2230"/>
      <c r="MLA9" s="2651"/>
      <c r="MLB9" s="2230"/>
      <c r="MLC9" s="2651"/>
      <c r="MLD9" s="2230"/>
      <c r="MLE9" s="2651"/>
      <c r="MLF9" s="2230"/>
      <c r="MLG9" s="2651"/>
      <c r="MLH9" s="2230"/>
      <c r="MLI9" s="2651"/>
      <c r="MLJ9" s="2230"/>
      <c r="MLK9" s="2651"/>
      <c r="MLL9" s="2230"/>
      <c r="MLM9" s="2651"/>
      <c r="MLN9" s="2230"/>
      <c r="MLO9" s="2651"/>
      <c r="MLP9" s="2230"/>
      <c r="MLQ9" s="2651"/>
      <c r="MLR9" s="2230"/>
      <c r="MLS9" s="2651"/>
      <c r="MLT9" s="2230"/>
      <c r="MLU9" s="2651"/>
      <c r="MLV9" s="2230"/>
      <c r="MLW9" s="2651"/>
      <c r="MLX9" s="2230"/>
      <c r="MLY9" s="2651"/>
      <c r="MLZ9" s="2230"/>
      <c r="MMA9" s="2651"/>
      <c r="MMB9" s="2230"/>
      <c r="MMC9" s="2651"/>
      <c r="MMD9" s="2230"/>
      <c r="MME9" s="2651"/>
      <c r="MMF9" s="2230"/>
      <c r="MMG9" s="2651"/>
      <c r="MMH9" s="2230"/>
      <c r="MMI9" s="2651"/>
      <c r="MMJ9" s="2230"/>
      <c r="MMK9" s="2651"/>
      <c r="MML9" s="2230"/>
      <c r="MMM9" s="2651"/>
      <c r="MMN9" s="2230"/>
      <c r="MMO9" s="2651"/>
      <c r="MMP9" s="2230"/>
      <c r="MMQ9" s="2651"/>
      <c r="MMR9" s="2230"/>
      <c r="MMS9" s="2651"/>
      <c r="MMT9" s="2230"/>
      <c r="MMU9" s="2651"/>
      <c r="MMV9" s="2230"/>
      <c r="MMW9" s="2651"/>
      <c r="MMX9" s="2230"/>
      <c r="MMY9" s="2651"/>
      <c r="MMZ9" s="2230"/>
      <c r="MNA9" s="2651"/>
      <c r="MNB9" s="2230"/>
      <c r="MNC9" s="2651"/>
      <c r="MND9" s="2230"/>
      <c r="MNE9" s="2651"/>
      <c r="MNF9" s="2230"/>
      <c r="MNG9" s="2651"/>
      <c r="MNH9" s="2230"/>
      <c r="MNI9" s="2651"/>
      <c r="MNJ9" s="2230"/>
      <c r="MNK9" s="2651"/>
      <c r="MNL9" s="2230"/>
      <c r="MNM9" s="2651"/>
      <c r="MNN9" s="2230"/>
      <c r="MNO9" s="2651"/>
      <c r="MNP9" s="2230"/>
      <c r="MNQ9" s="2651"/>
      <c r="MNR9" s="2230"/>
      <c r="MNS9" s="2651"/>
      <c r="MNT9" s="2230"/>
      <c r="MNU9" s="2651"/>
      <c r="MNV9" s="2230"/>
      <c r="MNW9" s="2651"/>
      <c r="MNX9" s="2230"/>
      <c r="MNY9" s="2651"/>
      <c r="MNZ9" s="2230"/>
      <c r="MOA9" s="2651"/>
      <c r="MOB9" s="2230"/>
      <c r="MOC9" s="2651"/>
      <c r="MOD9" s="2230"/>
      <c r="MOE9" s="2651"/>
      <c r="MOF9" s="2230"/>
      <c r="MOG9" s="2651"/>
      <c r="MOH9" s="2230"/>
      <c r="MOI9" s="2651"/>
      <c r="MOJ9" s="2230"/>
      <c r="MOK9" s="2651"/>
      <c r="MOL9" s="2230"/>
      <c r="MOM9" s="2651"/>
      <c r="MON9" s="2230"/>
      <c r="MOO9" s="2651"/>
      <c r="MOP9" s="2230"/>
      <c r="MOQ9" s="2651"/>
      <c r="MOR9" s="2230"/>
      <c r="MOS9" s="2651"/>
      <c r="MOT9" s="2230"/>
      <c r="MOU9" s="2651"/>
      <c r="MOV9" s="2230"/>
      <c r="MOW9" s="2651"/>
      <c r="MOX9" s="2230"/>
      <c r="MOY9" s="2651"/>
      <c r="MOZ9" s="2230"/>
      <c r="MPA9" s="2651"/>
      <c r="MPB9" s="2230"/>
      <c r="MPC9" s="2651"/>
      <c r="MPD9" s="2230"/>
      <c r="MPE9" s="2651"/>
      <c r="MPF9" s="2230"/>
      <c r="MPG9" s="2651"/>
      <c r="MPH9" s="2230"/>
      <c r="MPI9" s="2651"/>
      <c r="MPJ9" s="2230"/>
      <c r="MPK9" s="2651"/>
      <c r="MPL9" s="2230"/>
      <c r="MPM9" s="2651"/>
      <c r="MPN9" s="2230"/>
      <c r="MPO9" s="2651"/>
      <c r="MPP9" s="2230"/>
      <c r="MPQ9" s="2651"/>
      <c r="MPR9" s="2230"/>
      <c r="MPS9" s="2651"/>
      <c r="MPT9" s="2230"/>
      <c r="MPU9" s="2651"/>
      <c r="MPV9" s="2230"/>
      <c r="MPW9" s="2651"/>
      <c r="MPX9" s="2230"/>
      <c r="MPY9" s="2651"/>
      <c r="MPZ9" s="2230"/>
      <c r="MQA9" s="2651"/>
      <c r="MQB9" s="2230"/>
      <c r="MQC9" s="2651"/>
      <c r="MQD9" s="2230"/>
      <c r="MQE9" s="2651"/>
      <c r="MQF9" s="2230"/>
      <c r="MQG9" s="2651"/>
      <c r="MQH9" s="2230"/>
      <c r="MQI9" s="2651"/>
      <c r="MQJ9" s="2230"/>
      <c r="MQK9" s="2651"/>
      <c r="MQL9" s="2230"/>
      <c r="MQM9" s="2651"/>
      <c r="MQN9" s="2230"/>
      <c r="MQO9" s="2651"/>
      <c r="MQP9" s="2230"/>
      <c r="MQQ9" s="2651"/>
      <c r="MQR9" s="2230"/>
      <c r="MQS9" s="2651"/>
      <c r="MQT9" s="2230"/>
      <c r="MQU9" s="2651"/>
      <c r="MQV9" s="2230"/>
      <c r="MQW9" s="2651"/>
      <c r="MQX9" s="2230"/>
      <c r="MQY9" s="2651"/>
      <c r="MQZ9" s="2230"/>
      <c r="MRA9" s="2651"/>
      <c r="MRB9" s="2230"/>
      <c r="MRC9" s="2651"/>
      <c r="MRD9" s="2230"/>
      <c r="MRE9" s="2651"/>
      <c r="MRF9" s="2230"/>
      <c r="MRG9" s="2651"/>
      <c r="MRH9" s="2230"/>
      <c r="MRI9" s="2651"/>
      <c r="MRJ9" s="2230"/>
      <c r="MRK9" s="2651"/>
      <c r="MRL9" s="2230"/>
      <c r="MRM9" s="2651"/>
      <c r="MRN9" s="2230"/>
      <c r="MRO9" s="2651"/>
      <c r="MRP9" s="2230"/>
      <c r="MRQ9" s="2651"/>
      <c r="MRR9" s="2230"/>
      <c r="MRS9" s="2651"/>
      <c r="MRT9" s="2230"/>
      <c r="MRU9" s="2651"/>
      <c r="MRV9" s="2230"/>
      <c r="MRW9" s="2651"/>
      <c r="MRX9" s="2230"/>
      <c r="MRY9" s="2651"/>
      <c r="MRZ9" s="2230"/>
      <c r="MSA9" s="2651"/>
      <c r="MSB9" s="2230"/>
      <c r="MSC9" s="2651"/>
      <c r="MSD9" s="2230"/>
      <c r="MSE9" s="2651"/>
      <c r="MSF9" s="2230"/>
      <c r="MSG9" s="2651"/>
      <c r="MSH9" s="2230"/>
      <c r="MSI9" s="2651"/>
      <c r="MSJ9" s="2230"/>
      <c r="MSK9" s="2651"/>
      <c r="MSL9" s="2230"/>
      <c r="MSM9" s="2651"/>
      <c r="MSN9" s="2230"/>
      <c r="MSO9" s="2651"/>
      <c r="MSP9" s="2230"/>
      <c r="MSQ9" s="2651"/>
      <c r="MSR9" s="2230"/>
      <c r="MSS9" s="2651"/>
      <c r="MST9" s="2230"/>
      <c r="MSU9" s="2651"/>
      <c r="MSV9" s="2230"/>
      <c r="MSW9" s="2651"/>
      <c r="MSX9" s="2230"/>
      <c r="MSY9" s="2651"/>
      <c r="MSZ9" s="2230"/>
      <c r="MTA9" s="2651"/>
      <c r="MTB9" s="2230"/>
      <c r="MTC9" s="2651"/>
      <c r="MTD9" s="2230"/>
      <c r="MTE9" s="2651"/>
      <c r="MTF9" s="2230"/>
      <c r="MTG9" s="2651"/>
      <c r="MTH9" s="2230"/>
      <c r="MTI9" s="2651"/>
      <c r="MTJ9" s="2230"/>
      <c r="MTK9" s="2651"/>
      <c r="MTL9" s="2230"/>
      <c r="MTM9" s="2651"/>
      <c r="MTN9" s="2230"/>
      <c r="MTO9" s="2651"/>
      <c r="MTP9" s="2230"/>
      <c r="MTQ9" s="2651"/>
      <c r="MTR9" s="2230"/>
      <c r="MTS9" s="2651"/>
      <c r="MTT9" s="2230"/>
      <c r="MTU9" s="2651"/>
      <c r="MTV9" s="2230"/>
      <c r="MTW9" s="2651"/>
      <c r="MTX9" s="2230"/>
      <c r="MTY9" s="2651"/>
      <c r="MTZ9" s="2230"/>
      <c r="MUA9" s="2651"/>
      <c r="MUB9" s="2230"/>
      <c r="MUC9" s="2651"/>
      <c r="MUD9" s="2230"/>
      <c r="MUE9" s="2651"/>
      <c r="MUF9" s="2230"/>
      <c r="MUG9" s="2651"/>
      <c r="MUH9" s="2230"/>
      <c r="MUI9" s="2651"/>
      <c r="MUJ9" s="2230"/>
      <c r="MUK9" s="2651"/>
      <c r="MUL9" s="2230"/>
      <c r="MUM9" s="2651"/>
      <c r="MUN9" s="2230"/>
      <c r="MUO9" s="2651"/>
      <c r="MUP9" s="2230"/>
      <c r="MUQ9" s="2651"/>
      <c r="MUR9" s="2230"/>
      <c r="MUS9" s="2651"/>
      <c r="MUT9" s="2230"/>
      <c r="MUU9" s="2651"/>
      <c r="MUV9" s="2230"/>
      <c r="MUW9" s="2651"/>
      <c r="MUX9" s="2230"/>
      <c r="MUY9" s="2651"/>
      <c r="MUZ9" s="2230"/>
      <c r="MVA9" s="2651"/>
      <c r="MVB9" s="2230"/>
      <c r="MVC9" s="2651"/>
      <c r="MVD9" s="2230"/>
      <c r="MVE9" s="2651"/>
      <c r="MVF9" s="2230"/>
      <c r="MVG9" s="2651"/>
      <c r="MVH9" s="2230"/>
      <c r="MVI9" s="2651"/>
      <c r="MVJ9" s="2230"/>
      <c r="MVK9" s="2651"/>
      <c r="MVL9" s="2230"/>
      <c r="MVM9" s="2651"/>
      <c r="MVN9" s="2230"/>
      <c r="MVO9" s="2651"/>
      <c r="MVP9" s="2230"/>
      <c r="MVQ9" s="2651"/>
      <c r="MVR9" s="2230"/>
      <c r="MVS9" s="2651"/>
      <c r="MVT9" s="2230"/>
      <c r="MVU9" s="2651"/>
      <c r="MVV9" s="2230"/>
      <c r="MVW9" s="2651"/>
      <c r="MVX9" s="2230"/>
      <c r="MVY9" s="2651"/>
      <c r="MVZ9" s="2230"/>
      <c r="MWA9" s="2651"/>
      <c r="MWB9" s="2230"/>
      <c r="MWC9" s="2651"/>
      <c r="MWD9" s="2230"/>
      <c r="MWE9" s="2651"/>
      <c r="MWF9" s="2230"/>
      <c r="MWG9" s="2651"/>
      <c r="MWH9" s="2230"/>
      <c r="MWI9" s="2651"/>
      <c r="MWJ9" s="2230"/>
      <c r="MWK9" s="2651"/>
      <c r="MWL9" s="2230"/>
      <c r="MWM9" s="2651"/>
      <c r="MWN9" s="2230"/>
      <c r="MWO9" s="2651"/>
      <c r="MWP9" s="2230"/>
      <c r="MWQ9" s="2651"/>
      <c r="MWR9" s="2230"/>
      <c r="MWS9" s="2651"/>
      <c r="MWT9" s="2230"/>
      <c r="MWU9" s="2651"/>
      <c r="MWV9" s="2230"/>
      <c r="MWW9" s="2651"/>
      <c r="MWX9" s="2230"/>
      <c r="MWY9" s="2651"/>
      <c r="MWZ9" s="2230"/>
      <c r="MXA9" s="2651"/>
      <c r="MXB9" s="2230"/>
      <c r="MXC9" s="2651"/>
      <c r="MXD9" s="2230"/>
      <c r="MXE9" s="2651"/>
      <c r="MXF9" s="2230"/>
      <c r="MXG9" s="2651"/>
      <c r="MXH9" s="2230"/>
      <c r="MXI9" s="2651"/>
      <c r="MXJ9" s="2230"/>
      <c r="MXK9" s="2651"/>
      <c r="MXL9" s="2230"/>
      <c r="MXM9" s="2651"/>
      <c r="MXN9" s="2230"/>
      <c r="MXO9" s="2651"/>
      <c r="MXP9" s="2230"/>
      <c r="MXQ9" s="2651"/>
      <c r="MXR9" s="2230"/>
      <c r="MXS9" s="2651"/>
      <c r="MXT9" s="2230"/>
      <c r="MXU9" s="2651"/>
      <c r="MXV9" s="2230"/>
      <c r="MXW9" s="2651"/>
      <c r="MXX9" s="2230"/>
      <c r="MXY9" s="2651"/>
      <c r="MXZ9" s="2230"/>
      <c r="MYA9" s="2651"/>
      <c r="MYB9" s="2230"/>
      <c r="MYC9" s="2651"/>
      <c r="MYD9" s="2230"/>
      <c r="MYE9" s="2651"/>
      <c r="MYF9" s="2230"/>
      <c r="MYG9" s="2651"/>
      <c r="MYH9" s="2230"/>
      <c r="MYI9" s="2651"/>
      <c r="MYJ9" s="2230"/>
      <c r="MYK9" s="2651"/>
      <c r="MYL9" s="2230"/>
      <c r="MYM9" s="2651"/>
      <c r="MYN9" s="2230"/>
      <c r="MYO9" s="2651"/>
      <c r="MYP9" s="2230"/>
      <c r="MYQ9" s="2651"/>
      <c r="MYR9" s="2230"/>
      <c r="MYS9" s="2651"/>
      <c r="MYT9" s="2230"/>
      <c r="MYU9" s="2651"/>
      <c r="MYV9" s="2230"/>
      <c r="MYW9" s="2651"/>
      <c r="MYX9" s="2230"/>
      <c r="MYY9" s="2651"/>
      <c r="MYZ9" s="2230"/>
      <c r="MZA9" s="2651"/>
      <c r="MZB9" s="2230"/>
      <c r="MZC9" s="2651"/>
      <c r="MZD9" s="2230"/>
      <c r="MZE9" s="2651"/>
      <c r="MZF9" s="2230"/>
      <c r="MZG9" s="2651"/>
      <c r="MZH9" s="2230"/>
      <c r="MZI9" s="2651"/>
      <c r="MZJ9" s="2230"/>
      <c r="MZK9" s="2651"/>
      <c r="MZL9" s="2230"/>
      <c r="MZM9" s="2651"/>
      <c r="MZN9" s="2230"/>
      <c r="MZO9" s="2651"/>
      <c r="MZP9" s="2230"/>
      <c r="MZQ9" s="2651"/>
      <c r="MZR9" s="2230"/>
      <c r="MZS9" s="2651"/>
      <c r="MZT9" s="2230"/>
      <c r="MZU9" s="2651"/>
      <c r="MZV9" s="2230"/>
      <c r="MZW9" s="2651"/>
      <c r="MZX9" s="2230"/>
      <c r="MZY9" s="2651"/>
      <c r="MZZ9" s="2230"/>
      <c r="NAA9" s="2651"/>
      <c r="NAB9" s="2230"/>
      <c r="NAC9" s="2651"/>
      <c r="NAD9" s="2230"/>
      <c r="NAE9" s="2651"/>
      <c r="NAF9" s="2230"/>
      <c r="NAG9" s="2651"/>
      <c r="NAH9" s="2230"/>
      <c r="NAI9" s="2651"/>
      <c r="NAJ9" s="2230"/>
      <c r="NAK9" s="2651"/>
      <c r="NAL9" s="2230"/>
      <c r="NAM9" s="2651"/>
      <c r="NAN9" s="2230"/>
      <c r="NAO9" s="2651"/>
      <c r="NAP9" s="2230"/>
      <c r="NAQ9" s="2651"/>
      <c r="NAR9" s="2230"/>
      <c r="NAS9" s="2651"/>
      <c r="NAT9" s="2230"/>
      <c r="NAU9" s="2651"/>
      <c r="NAV9" s="2230"/>
      <c r="NAW9" s="2651"/>
      <c r="NAX9" s="2230"/>
      <c r="NAY9" s="2651"/>
      <c r="NAZ9" s="2230"/>
      <c r="NBA9" s="2651"/>
      <c r="NBB9" s="2230"/>
      <c r="NBC9" s="2651"/>
      <c r="NBD9" s="2230"/>
      <c r="NBE9" s="2651"/>
      <c r="NBF9" s="2230"/>
      <c r="NBG9" s="2651"/>
      <c r="NBH9" s="2230"/>
      <c r="NBI9" s="2651"/>
      <c r="NBJ9" s="2230"/>
      <c r="NBK9" s="2651"/>
      <c r="NBL9" s="2230"/>
      <c r="NBM9" s="2651"/>
      <c r="NBN9" s="2230"/>
      <c r="NBO9" s="2651"/>
      <c r="NBP9" s="2230"/>
      <c r="NBQ9" s="2651"/>
      <c r="NBR9" s="2230"/>
      <c r="NBS9" s="2651"/>
      <c r="NBT9" s="2230"/>
      <c r="NBU9" s="2651"/>
      <c r="NBV9" s="2230"/>
      <c r="NBW9" s="2651"/>
      <c r="NBX9" s="2230"/>
      <c r="NBY9" s="2651"/>
      <c r="NBZ9" s="2230"/>
      <c r="NCA9" s="2651"/>
      <c r="NCB9" s="2230"/>
      <c r="NCC9" s="2651"/>
      <c r="NCD9" s="2230"/>
      <c r="NCE9" s="2651"/>
      <c r="NCF9" s="2230"/>
      <c r="NCG9" s="2651"/>
      <c r="NCH9" s="2230"/>
      <c r="NCI9" s="2651"/>
      <c r="NCJ9" s="2230"/>
      <c r="NCK9" s="2651"/>
      <c r="NCL9" s="2230"/>
      <c r="NCM9" s="2651"/>
      <c r="NCN9" s="2230"/>
      <c r="NCO9" s="2651"/>
      <c r="NCP9" s="2230"/>
      <c r="NCQ9" s="2651"/>
      <c r="NCR9" s="2230"/>
      <c r="NCS9" s="2651"/>
      <c r="NCT9" s="2230"/>
      <c r="NCU9" s="2651"/>
      <c r="NCV9" s="2230"/>
      <c r="NCW9" s="2651"/>
      <c r="NCX9" s="2230"/>
      <c r="NCY9" s="2651"/>
      <c r="NCZ9" s="2230"/>
      <c r="NDA9" s="2651"/>
      <c r="NDB9" s="2230"/>
      <c r="NDC9" s="2651"/>
      <c r="NDD9" s="2230"/>
      <c r="NDE9" s="2651"/>
      <c r="NDF9" s="2230"/>
      <c r="NDG9" s="2651"/>
      <c r="NDH9" s="2230"/>
      <c r="NDI9" s="2651"/>
      <c r="NDJ9" s="2230"/>
      <c r="NDK9" s="2651"/>
      <c r="NDL9" s="2230"/>
      <c r="NDM9" s="2651"/>
      <c r="NDN9" s="2230"/>
      <c r="NDO9" s="2651"/>
      <c r="NDP9" s="2230"/>
      <c r="NDQ9" s="2651"/>
      <c r="NDR9" s="2230"/>
      <c r="NDS9" s="2651"/>
      <c r="NDT9" s="2230"/>
      <c r="NDU9" s="2651"/>
      <c r="NDV9" s="2230"/>
      <c r="NDW9" s="2651"/>
      <c r="NDX9" s="2230"/>
      <c r="NDY9" s="2651"/>
      <c r="NDZ9" s="2230"/>
      <c r="NEA9" s="2651"/>
      <c r="NEB9" s="2230"/>
      <c r="NEC9" s="2651"/>
      <c r="NED9" s="2230"/>
      <c r="NEE9" s="2651"/>
      <c r="NEF9" s="2230"/>
      <c r="NEG9" s="2651"/>
      <c r="NEH9" s="2230"/>
      <c r="NEI9" s="2651"/>
      <c r="NEJ9" s="2230"/>
      <c r="NEK9" s="2651"/>
      <c r="NEL9" s="2230"/>
      <c r="NEM9" s="2651"/>
      <c r="NEN9" s="2230"/>
      <c r="NEO9" s="2651"/>
      <c r="NEP9" s="2230"/>
      <c r="NEQ9" s="2651"/>
      <c r="NER9" s="2230"/>
      <c r="NES9" s="2651"/>
      <c r="NET9" s="2230"/>
      <c r="NEU9" s="2651"/>
      <c r="NEV9" s="2230"/>
      <c r="NEW9" s="2651"/>
      <c r="NEX9" s="2230"/>
      <c r="NEY9" s="2651"/>
      <c r="NEZ9" s="2230"/>
      <c r="NFA9" s="2651"/>
      <c r="NFB9" s="2230"/>
      <c r="NFC9" s="2651"/>
      <c r="NFD9" s="2230"/>
      <c r="NFE9" s="2651"/>
      <c r="NFF9" s="2230"/>
      <c r="NFG9" s="2651"/>
      <c r="NFH9" s="2230"/>
      <c r="NFI9" s="2651"/>
      <c r="NFJ9" s="2230"/>
      <c r="NFK9" s="2651"/>
      <c r="NFL9" s="2230"/>
      <c r="NFM9" s="2651"/>
      <c r="NFN9" s="2230"/>
      <c r="NFO9" s="2651"/>
      <c r="NFP9" s="2230"/>
      <c r="NFQ9" s="2651"/>
      <c r="NFR9" s="2230"/>
      <c r="NFS9" s="2651"/>
      <c r="NFT9" s="2230"/>
      <c r="NFU9" s="2651"/>
      <c r="NFV9" s="2230"/>
      <c r="NFW9" s="2651"/>
      <c r="NFX9" s="2230"/>
      <c r="NFY9" s="2651"/>
      <c r="NFZ9" s="2230"/>
      <c r="NGA9" s="2651"/>
      <c r="NGB9" s="2230"/>
      <c r="NGC9" s="2651"/>
      <c r="NGD9" s="2230"/>
      <c r="NGE9" s="2651"/>
      <c r="NGF9" s="2230"/>
      <c r="NGG9" s="2651"/>
      <c r="NGH9" s="2230"/>
      <c r="NGI9" s="2651"/>
      <c r="NGJ9" s="2230"/>
      <c r="NGK9" s="2651"/>
      <c r="NGL9" s="2230"/>
      <c r="NGM9" s="2651"/>
      <c r="NGN9" s="2230"/>
      <c r="NGO9" s="2651"/>
      <c r="NGP9" s="2230"/>
      <c r="NGQ9" s="2651"/>
      <c r="NGR9" s="2230"/>
      <c r="NGS9" s="2651"/>
      <c r="NGT9" s="2230"/>
      <c r="NGU9" s="2651"/>
      <c r="NGV9" s="2230"/>
      <c r="NGW9" s="2651"/>
      <c r="NGX9" s="2230"/>
      <c r="NGY9" s="2651"/>
      <c r="NGZ9" s="2230"/>
      <c r="NHA9" s="2651"/>
      <c r="NHB9" s="2230"/>
      <c r="NHC9" s="2651"/>
      <c r="NHD9" s="2230"/>
      <c r="NHE9" s="2651"/>
      <c r="NHF9" s="2230"/>
      <c r="NHG9" s="2651"/>
      <c r="NHH9" s="2230"/>
      <c r="NHI9" s="2651"/>
      <c r="NHJ9" s="2230"/>
      <c r="NHK9" s="2651"/>
      <c r="NHL9" s="2230"/>
      <c r="NHM9" s="2651"/>
      <c r="NHN9" s="2230"/>
      <c r="NHO9" s="2651"/>
      <c r="NHP9" s="2230"/>
      <c r="NHQ9" s="2651"/>
      <c r="NHR9" s="2230"/>
      <c r="NHS9" s="2651"/>
      <c r="NHT9" s="2230"/>
      <c r="NHU9" s="2651"/>
      <c r="NHV9" s="2230"/>
      <c r="NHW9" s="2651"/>
      <c r="NHX9" s="2230"/>
      <c r="NHY9" s="2651"/>
      <c r="NHZ9" s="2230"/>
      <c r="NIA9" s="2651"/>
      <c r="NIB9" s="2230"/>
      <c r="NIC9" s="2651"/>
      <c r="NID9" s="2230"/>
      <c r="NIE9" s="2651"/>
      <c r="NIF9" s="2230"/>
      <c r="NIG9" s="2651"/>
      <c r="NIH9" s="2230"/>
      <c r="NII9" s="2651"/>
      <c r="NIJ9" s="2230"/>
      <c r="NIK9" s="2651"/>
      <c r="NIL9" s="2230"/>
      <c r="NIM9" s="2651"/>
      <c r="NIN9" s="2230"/>
      <c r="NIO9" s="2651"/>
      <c r="NIP9" s="2230"/>
      <c r="NIQ9" s="2651"/>
      <c r="NIR9" s="2230"/>
      <c r="NIS9" s="2651"/>
      <c r="NIT9" s="2230"/>
      <c r="NIU9" s="2651"/>
      <c r="NIV9" s="2230"/>
      <c r="NIW9" s="2651"/>
      <c r="NIX9" s="2230"/>
      <c r="NIY9" s="2651"/>
      <c r="NIZ9" s="2230"/>
      <c r="NJA9" s="2651"/>
      <c r="NJB9" s="2230"/>
      <c r="NJC9" s="2651"/>
      <c r="NJD9" s="2230"/>
      <c r="NJE9" s="2651"/>
      <c r="NJF9" s="2230"/>
      <c r="NJG9" s="2651"/>
      <c r="NJH9" s="2230"/>
      <c r="NJI9" s="2651"/>
      <c r="NJJ9" s="2230"/>
      <c r="NJK9" s="2651"/>
      <c r="NJL9" s="2230"/>
      <c r="NJM9" s="2651"/>
      <c r="NJN9" s="2230"/>
      <c r="NJO9" s="2651"/>
      <c r="NJP9" s="2230"/>
      <c r="NJQ9" s="2651"/>
      <c r="NJR9" s="2230"/>
      <c r="NJS9" s="2651"/>
      <c r="NJT9" s="2230"/>
      <c r="NJU9" s="2651"/>
      <c r="NJV9" s="2230"/>
      <c r="NJW9" s="2651"/>
      <c r="NJX9" s="2230"/>
      <c r="NJY9" s="2651"/>
      <c r="NJZ9" s="2230"/>
      <c r="NKA9" s="2651"/>
      <c r="NKB9" s="2230"/>
      <c r="NKC9" s="2651"/>
      <c r="NKD9" s="2230"/>
      <c r="NKE9" s="2651"/>
      <c r="NKF9" s="2230"/>
      <c r="NKG9" s="2651"/>
      <c r="NKH9" s="2230"/>
      <c r="NKI9" s="2651"/>
      <c r="NKJ9" s="2230"/>
      <c r="NKK9" s="2651"/>
      <c r="NKL9" s="2230"/>
      <c r="NKM9" s="2651"/>
      <c r="NKN9" s="2230"/>
      <c r="NKO9" s="2651"/>
      <c r="NKP9" s="2230"/>
      <c r="NKQ9" s="2651"/>
      <c r="NKR9" s="2230"/>
      <c r="NKS9" s="2651"/>
      <c r="NKT9" s="2230"/>
      <c r="NKU9" s="2651"/>
      <c r="NKV9" s="2230"/>
      <c r="NKW9" s="2651"/>
      <c r="NKX9" s="2230"/>
      <c r="NKY9" s="2651"/>
      <c r="NKZ9" s="2230"/>
      <c r="NLA9" s="2651"/>
      <c r="NLB9" s="2230"/>
      <c r="NLC9" s="2651"/>
      <c r="NLD9" s="2230"/>
      <c r="NLE9" s="2651"/>
      <c r="NLF9" s="2230"/>
      <c r="NLG9" s="2651"/>
      <c r="NLH9" s="2230"/>
      <c r="NLI9" s="2651"/>
      <c r="NLJ9" s="2230"/>
      <c r="NLK9" s="2651"/>
      <c r="NLL9" s="2230"/>
      <c r="NLM9" s="2651"/>
      <c r="NLN9" s="2230"/>
      <c r="NLO9" s="2651"/>
      <c r="NLP9" s="2230"/>
      <c r="NLQ9" s="2651"/>
      <c r="NLR9" s="2230"/>
      <c r="NLS9" s="2651"/>
      <c r="NLT9" s="2230"/>
      <c r="NLU9" s="2651"/>
      <c r="NLV9" s="2230"/>
      <c r="NLW9" s="2651"/>
      <c r="NLX9" s="2230"/>
      <c r="NLY9" s="2651"/>
      <c r="NLZ9" s="2230"/>
      <c r="NMA9" s="2651"/>
      <c r="NMB9" s="2230"/>
      <c r="NMC9" s="2651"/>
      <c r="NMD9" s="2230"/>
      <c r="NME9" s="2651"/>
      <c r="NMF9" s="2230"/>
      <c r="NMG9" s="2651"/>
      <c r="NMH9" s="2230"/>
      <c r="NMI9" s="2651"/>
      <c r="NMJ9" s="2230"/>
      <c r="NMK9" s="2651"/>
      <c r="NML9" s="2230"/>
      <c r="NMM9" s="2651"/>
      <c r="NMN9" s="2230"/>
      <c r="NMO9" s="2651"/>
      <c r="NMP9" s="2230"/>
      <c r="NMQ9" s="2651"/>
      <c r="NMR9" s="2230"/>
      <c r="NMS9" s="2651"/>
      <c r="NMT9" s="2230"/>
      <c r="NMU9" s="2651"/>
      <c r="NMV9" s="2230"/>
      <c r="NMW9" s="2651"/>
      <c r="NMX9" s="2230"/>
      <c r="NMY9" s="2651"/>
      <c r="NMZ9" s="2230"/>
      <c r="NNA9" s="2651"/>
      <c r="NNB9" s="2230"/>
      <c r="NNC9" s="2651"/>
      <c r="NND9" s="2230"/>
      <c r="NNE9" s="2651"/>
      <c r="NNF9" s="2230"/>
      <c r="NNG9" s="2651"/>
      <c r="NNH9" s="2230"/>
      <c r="NNI9" s="2651"/>
      <c r="NNJ9" s="2230"/>
      <c r="NNK9" s="2651"/>
      <c r="NNL9" s="2230"/>
      <c r="NNM9" s="2651"/>
      <c r="NNN9" s="2230"/>
      <c r="NNO9" s="2651"/>
      <c r="NNP9" s="2230"/>
      <c r="NNQ9" s="2651"/>
      <c r="NNR9" s="2230"/>
      <c r="NNS9" s="2651"/>
      <c r="NNT9" s="2230"/>
      <c r="NNU9" s="2651"/>
      <c r="NNV9" s="2230"/>
      <c r="NNW9" s="2651"/>
      <c r="NNX9" s="2230"/>
      <c r="NNY9" s="2651"/>
      <c r="NNZ9" s="2230"/>
      <c r="NOA9" s="2651"/>
      <c r="NOB9" s="2230"/>
      <c r="NOC9" s="2651"/>
      <c r="NOD9" s="2230"/>
      <c r="NOE9" s="2651"/>
      <c r="NOF9" s="2230"/>
      <c r="NOG9" s="2651"/>
      <c r="NOH9" s="2230"/>
      <c r="NOI9" s="2651"/>
      <c r="NOJ9" s="2230"/>
      <c r="NOK9" s="2651"/>
      <c r="NOL9" s="2230"/>
      <c r="NOM9" s="2651"/>
      <c r="NON9" s="2230"/>
      <c r="NOO9" s="2651"/>
      <c r="NOP9" s="2230"/>
      <c r="NOQ9" s="2651"/>
      <c r="NOR9" s="2230"/>
      <c r="NOS9" s="2651"/>
      <c r="NOT9" s="2230"/>
      <c r="NOU9" s="2651"/>
      <c r="NOV9" s="2230"/>
      <c r="NOW9" s="2651"/>
      <c r="NOX9" s="2230"/>
      <c r="NOY9" s="2651"/>
      <c r="NOZ9" s="2230"/>
      <c r="NPA9" s="2651"/>
      <c r="NPB9" s="2230"/>
      <c r="NPC9" s="2651"/>
      <c r="NPD9" s="2230"/>
      <c r="NPE9" s="2651"/>
      <c r="NPF9" s="2230"/>
      <c r="NPG9" s="2651"/>
      <c r="NPH9" s="2230"/>
      <c r="NPI9" s="2651"/>
      <c r="NPJ9" s="2230"/>
      <c r="NPK9" s="2651"/>
      <c r="NPL9" s="2230"/>
      <c r="NPM9" s="2651"/>
      <c r="NPN9" s="2230"/>
      <c r="NPO9" s="2651"/>
      <c r="NPP9" s="2230"/>
      <c r="NPQ9" s="2651"/>
      <c r="NPR9" s="2230"/>
      <c r="NPS9" s="2651"/>
      <c r="NPT9" s="2230"/>
      <c r="NPU9" s="2651"/>
      <c r="NPV9" s="2230"/>
      <c r="NPW9" s="2651"/>
      <c r="NPX9" s="2230"/>
      <c r="NPY9" s="2651"/>
      <c r="NPZ9" s="2230"/>
      <c r="NQA9" s="2651"/>
      <c r="NQB9" s="2230"/>
      <c r="NQC9" s="2651"/>
      <c r="NQD9" s="2230"/>
      <c r="NQE9" s="2651"/>
      <c r="NQF9" s="2230"/>
      <c r="NQG9" s="2651"/>
      <c r="NQH9" s="2230"/>
      <c r="NQI9" s="2651"/>
      <c r="NQJ9" s="2230"/>
      <c r="NQK9" s="2651"/>
      <c r="NQL9" s="2230"/>
      <c r="NQM9" s="2651"/>
      <c r="NQN9" s="2230"/>
      <c r="NQO9" s="2651"/>
      <c r="NQP9" s="2230"/>
      <c r="NQQ9" s="2651"/>
      <c r="NQR9" s="2230"/>
      <c r="NQS9" s="2651"/>
      <c r="NQT9" s="2230"/>
      <c r="NQU9" s="2651"/>
      <c r="NQV9" s="2230"/>
      <c r="NQW9" s="2651"/>
      <c r="NQX9" s="2230"/>
      <c r="NQY9" s="2651"/>
      <c r="NQZ9" s="2230"/>
      <c r="NRA9" s="2651"/>
      <c r="NRB9" s="2230"/>
      <c r="NRC9" s="2651"/>
      <c r="NRD9" s="2230"/>
      <c r="NRE9" s="2651"/>
      <c r="NRF9" s="2230"/>
      <c r="NRG9" s="2651"/>
      <c r="NRH9" s="2230"/>
      <c r="NRI9" s="2651"/>
      <c r="NRJ9" s="2230"/>
      <c r="NRK9" s="2651"/>
      <c r="NRL9" s="2230"/>
      <c r="NRM9" s="2651"/>
      <c r="NRN9" s="2230"/>
      <c r="NRO9" s="2651"/>
      <c r="NRP9" s="2230"/>
      <c r="NRQ9" s="2651"/>
      <c r="NRR9" s="2230"/>
      <c r="NRS9" s="2651"/>
      <c r="NRT9" s="2230"/>
      <c r="NRU9" s="2651"/>
      <c r="NRV9" s="2230"/>
      <c r="NRW9" s="2651"/>
      <c r="NRX9" s="2230"/>
      <c r="NRY9" s="2651"/>
      <c r="NRZ9" s="2230"/>
      <c r="NSA9" s="2651"/>
      <c r="NSB9" s="2230"/>
      <c r="NSC9" s="2651"/>
      <c r="NSD9" s="2230"/>
      <c r="NSE9" s="2651"/>
      <c r="NSF9" s="2230"/>
      <c r="NSG9" s="2651"/>
      <c r="NSH9" s="2230"/>
      <c r="NSI9" s="2651"/>
      <c r="NSJ9" s="2230"/>
      <c r="NSK9" s="2651"/>
      <c r="NSL9" s="2230"/>
      <c r="NSM9" s="2651"/>
      <c r="NSN9" s="2230"/>
      <c r="NSO9" s="2651"/>
      <c r="NSP9" s="2230"/>
      <c r="NSQ9" s="2651"/>
      <c r="NSR9" s="2230"/>
      <c r="NSS9" s="2651"/>
      <c r="NST9" s="2230"/>
      <c r="NSU9" s="2651"/>
      <c r="NSV9" s="2230"/>
      <c r="NSW9" s="2651"/>
      <c r="NSX9" s="2230"/>
      <c r="NSY9" s="2651"/>
      <c r="NSZ9" s="2230"/>
      <c r="NTA9" s="2651"/>
      <c r="NTB9" s="2230"/>
      <c r="NTC9" s="2651"/>
      <c r="NTD9" s="2230"/>
      <c r="NTE9" s="2651"/>
      <c r="NTF9" s="2230"/>
      <c r="NTG9" s="2651"/>
      <c r="NTH9" s="2230"/>
      <c r="NTI9" s="2651"/>
      <c r="NTJ9" s="2230"/>
      <c r="NTK9" s="2651"/>
      <c r="NTL9" s="2230"/>
      <c r="NTM9" s="2651"/>
      <c r="NTN9" s="2230"/>
      <c r="NTO9" s="2651"/>
      <c r="NTP9" s="2230"/>
      <c r="NTQ9" s="2651"/>
      <c r="NTR9" s="2230"/>
      <c r="NTS9" s="2651"/>
      <c r="NTT9" s="2230"/>
      <c r="NTU9" s="2651"/>
      <c r="NTV9" s="2230"/>
      <c r="NTW9" s="2651"/>
      <c r="NTX9" s="2230"/>
      <c r="NTY9" s="2651"/>
      <c r="NTZ9" s="2230"/>
      <c r="NUA9" s="2651"/>
      <c r="NUB9" s="2230"/>
      <c r="NUC9" s="2651"/>
      <c r="NUD9" s="2230"/>
      <c r="NUE9" s="2651"/>
      <c r="NUF9" s="2230"/>
      <c r="NUG9" s="2651"/>
      <c r="NUH9" s="2230"/>
      <c r="NUI9" s="2651"/>
      <c r="NUJ9" s="2230"/>
      <c r="NUK9" s="2651"/>
      <c r="NUL9" s="2230"/>
      <c r="NUM9" s="2651"/>
      <c r="NUN9" s="2230"/>
      <c r="NUO9" s="2651"/>
      <c r="NUP9" s="2230"/>
      <c r="NUQ9" s="2651"/>
      <c r="NUR9" s="2230"/>
      <c r="NUS9" s="2651"/>
      <c r="NUT9" s="2230"/>
      <c r="NUU9" s="2651"/>
      <c r="NUV9" s="2230"/>
      <c r="NUW9" s="2651"/>
      <c r="NUX9" s="2230"/>
      <c r="NUY9" s="2651"/>
      <c r="NUZ9" s="2230"/>
      <c r="NVA9" s="2651"/>
      <c r="NVB9" s="2230"/>
      <c r="NVC9" s="2651"/>
      <c r="NVD9" s="2230"/>
      <c r="NVE9" s="2651"/>
      <c r="NVF9" s="2230"/>
      <c r="NVG9" s="2651"/>
      <c r="NVH9" s="2230"/>
      <c r="NVI9" s="2651"/>
      <c r="NVJ9" s="2230"/>
      <c r="NVK9" s="2651"/>
      <c r="NVL9" s="2230"/>
      <c r="NVM9" s="2651"/>
      <c r="NVN9" s="2230"/>
      <c r="NVO9" s="2651"/>
      <c r="NVP9" s="2230"/>
      <c r="NVQ9" s="2651"/>
      <c r="NVR9" s="2230"/>
      <c r="NVS9" s="2651"/>
      <c r="NVT9" s="2230"/>
      <c r="NVU9" s="2651"/>
      <c r="NVV9" s="2230"/>
      <c r="NVW9" s="2651"/>
      <c r="NVX9" s="2230"/>
      <c r="NVY9" s="2651"/>
      <c r="NVZ9" s="2230"/>
      <c r="NWA9" s="2651"/>
      <c r="NWB9" s="2230"/>
      <c r="NWC9" s="2651"/>
      <c r="NWD9" s="2230"/>
      <c r="NWE9" s="2651"/>
      <c r="NWF9" s="2230"/>
      <c r="NWG9" s="2651"/>
      <c r="NWH9" s="2230"/>
      <c r="NWI9" s="2651"/>
      <c r="NWJ9" s="2230"/>
      <c r="NWK9" s="2651"/>
      <c r="NWL9" s="2230"/>
      <c r="NWM9" s="2651"/>
      <c r="NWN9" s="2230"/>
      <c r="NWO9" s="2651"/>
      <c r="NWP9" s="2230"/>
      <c r="NWQ9" s="2651"/>
      <c r="NWR9" s="2230"/>
      <c r="NWS9" s="2651"/>
      <c r="NWT9" s="2230"/>
      <c r="NWU9" s="2651"/>
      <c r="NWV9" s="2230"/>
      <c r="NWW9" s="2651"/>
      <c r="NWX9" s="2230"/>
      <c r="NWY9" s="2651"/>
      <c r="NWZ9" s="2230"/>
      <c r="NXA9" s="2651"/>
      <c r="NXB9" s="2230"/>
      <c r="NXC9" s="2651"/>
      <c r="NXD9" s="2230"/>
      <c r="NXE9" s="2651"/>
      <c r="NXF9" s="2230"/>
      <c r="NXG9" s="2651"/>
      <c r="NXH9" s="2230"/>
      <c r="NXI9" s="2651"/>
      <c r="NXJ9" s="2230"/>
      <c r="NXK9" s="2651"/>
      <c r="NXL9" s="2230"/>
      <c r="NXM9" s="2651"/>
      <c r="NXN9" s="2230"/>
      <c r="NXO9" s="2651"/>
      <c r="NXP9" s="2230"/>
      <c r="NXQ9" s="2651"/>
      <c r="NXR9" s="2230"/>
      <c r="NXS9" s="2651"/>
      <c r="NXT9" s="2230"/>
      <c r="NXU9" s="2651"/>
      <c r="NXV9" s="2230"/>
      <c r="NXW9" s="2651"/>
      <c r="NXX9" s="2230"/>
      <c r="NXY9" s="2651"/>
      <c r="NXZ9" s="2230"/>
      <c r="NYA9" s="2651"/>
      <c r="NYB9" s="2230"/>
      <c r="NYC9" s="2651"/>
      <c r="NYD9" s="2230"/>
      <c r="NYE9" s="2651"/>
      <c r="NYF9" s="2230"/>
      <c r="NYG9" s="2651"/>
      <c r="NYH9" s="2230"/>
      <c r="NYI9" s="2651"/>
      <c r="NYJ9" s="2230"/>
      <c r="NYK9" s="2651"/>
      <c r="NYL9" s="2230"/>
      <c r="NYM9" s="2651"/>
      <c r="NYN9" s="2230"/>
      <c r="NYO9" s="2651"/>
      <c r="NYP9" s="2230"/>
      <c r="NYQ9" s="2651"/>
      <c r="NYR9" s="2230"/>
      <c r="NYS9" s="2651"/>
      <c r="NYT9" s="2230"/>
      <c r="NYU9" s="2651"/>
      <c r="NYV9" s="2230"/>
      <c r="NYW9" s="2651"/>
      <c r="NYX9" s="2230"/>
      <c r="NYY9" s="2651"/>
      <c r="NYZ9" s="2230"/>
      <c r="NZA9" s="2651"/>
      <c r="NZB9" s="2230"/>
      <c r="NZC9" s="2651"/>
      <c r="NZD9" s="2230"/>
      <c r="NZE9" s="2651"/>
      <c r="NZF9" s="2230"/>
      <c r="NZG9" s="2651"/>
      <c r="NZH9" s="2230"/>
      <c r="NZI9" s="2651"/>
      <c r="NZJ9" s="2230"/>
      <c r="NZK9" s="2651"/>
      <c r="NZL9" s="2230"/>
      <c r="NZM9" s="2651"/>
      <c r="NZN9" s="2230"/>
      <c r="NZO9" s="2651"/>
      <c r="NZP9" s="2230"/>
      <c r="NZQ9" s="2651"/>
      <c r="NZR9" s="2230"/>
      <c r="NZS9" s="2651"/>
      <c r="NZT9" s="2230"/>
      <c r="NZU9" s="2651"/>
      <c r="NZV9" s="2230"/>
      <c r="NZW9" s="2651"/>
      <c r="NZX9" s="2230"/>
      <c r="NZY9" s="2651"/>
      <c r="NZZ9" s="2230"/>
      <c r="OAA9" s="2651"/>
      <c r="OAB9" s="2230"/>
      <c r="OAC9" s="2651"/>
      <c r="OAD9" s="2230"/>
      <c r="OAE9" s="2651"/>
      <c r="OAF9" s="2230"/>
      <c r="OAG9" s="2651"/>
      <c r="OAH9" s="2230"/>
      <c r="OAI9" s="2651"/>
      <c r="OAJ9" s="2230"/>
      <c r="OAK9" s="2651"/>
      <c r="OAL9" s="2230"/>
      <c r="OAM9" s="2651"/>
      <c r="OAN9" s="2230"/>
      <c r="OAO9" s="2651"/>
      <c r="OAP9" s="2230"/>
      <c r="OAQ9" s="2651"/>
      <c r="OAR9" s="2230"/>
      <c r="OAS9" s="2651"/>
      <c r="OAT9" s="2230"/>
      <c r="OAU9" s="2651"/>
      <c r="OAV9" s="2230"/>
      <c r="OAW9" s="2651"/>
      <c r="OAX9" s="2230"/>
      <c r="OAY9" s="2651"/>
      <c r="OAZ9" s="2230"/>
      <c r="OBA9" s="2651"/>
      <c r="OBB9" s="2230"/>
      <c r="OBC9" s="2651"/>
      <c r="OBD9" s="2230"/>
      <c r="OBE9" s="2651"/>
      <c r="OBF9" s="2230"/>
      <c r="OBG9" s="2651"/>
      <c r="OBH9" s="2230"/>
      <c r="OBI9" s="2651"/>
      <c r="OBJ9" s="2230"/>
      <c r="OBK9" s="2651"/>
      <c r="OBL9" s="2230"/>
      <c r="OBM9" s="2651"/>
      <c r="OBN9" s="2230"/>
      <c r="OBO9" s="2651"/>
      <c r="OBP9" s="2230"/>
      <c r="OBQ9" s="2651"/>
      <c r="OBR9" s="2230"/>
      <c r="OBS9" s="2651"/>
      <c r="OBT9" s="2230"/>
      <c r="OBU9" s="2651"/>
      <c r="OBV9" s="2230"/>
      <c r="OBW9" s="2651"/>
      <c r="OBX9" s="2230"/>
      <c r="OBY9" s="2651"/>
      <c r="OBZ9" s="2230"/>
      <c r="OCA9" s="2651"/>
      <c r="OCB9" s="2230"/>
      <c r="OCC9" s="2651"/>
      <c r="OCD9" s="2230"/>
      <c r="OCE9" s="2651"/>
      <c r="OCF9" s="2230"/>
      <c r="OCG9" s="2651"/>
      <c r="OCH9" s="2230"/>
      <c r="OCI9" s="2651"/>
      <c r="OCJ9" s="2230"/>
      <c r="OCK9" s="2651"/>
      <c r="OCL9" s="2230"/>
      <c r="OCM9" s="2651"/>
      <c r="OCN9" s="2230"/>
      <c r="OCO9" s="2651"/>
      <c r="OCP9" s="2230"/>
      <c r="OCQ9" s="2651"/>
      <c r="OCR9" s="2230"/>
      <c r="OCS9" s="2651"/>
      <c r="OCT9" s="2230"/>
      <c r="OCU9" s="2651"/>
      <c r="OCV9" s="2230"/>
      <c r="OCW9" s="2651"/>
      <c r="OCX9" s="2230"/>
      <c r="OCY9" s="2651"/>
      <c r="OCZ9" s="2230"/>
      <c r="ODA9" s="2651"/>
      <c r="ODB9" s="2230"/>
      <c r="ODC9" s="2651"/>
      <c r="ODD9" s="2230"/>
      <c r="ODE9" s="2651"/>
      <c r="ODF9" s="2230"/>
      <c r="ODG9" s="2651"/>
      <c r="ODH9" s="2230"/>
      <c r="ODI9" s="2651"/>
      <c r="ODJ9" s="2230"/>
      <c r="ODK9" s="2651"/>
      <c r="ODL9" s="2230"/>
      <c r="ODM9" s="2651"/>
      <c r="ODN9" s="2230"/>
      <c r="ODO9" s="2651"/>
      <c r="ODP9" s="2230"/>
      <c r="ODQ9" s="2651"/>
      <c r="ODR9" s="2230"/>
      <c r="ODS9" s="2651"/>
      <c r="ODT9" s="2230"/>
      <c r="ODU9" s="2651"/>
      <c r="ODV9" s="2230"/>
      <c r="ODW9" s="2651"/>
      <c r="ODX9" s="2230"/>
      <c r="ODY9" s="2651"/>
      <c r="ODZ9" s="2230"/>
      <c r="OEA9" s="2651"/>
      <c r="OEB9" s="2230"/>
      <c r="OEC9" s="2651"/>
      <c r="OED9" s="2230"/>
      <c r="OEE9" s="2651"/>
      <c r="OEF9" s="2230"/>
      <c r="OEG9" s="2651"/>
      <c r="OEH9" s="2230"/>
      <c r="OEI9" s="2651"/>
      <c r="OEJ9" s="2230"/>
      <c r="OEK9" s="2651"/>
      <c r="OEL9" s="2230"/>
      <c r="OEM9" s="2651"/>
      <c r="OEN9" s="2230"/>
      <c r="OEO9" s="2651"/>
      <c r="OEP9" s="2230"/>
      <c r="OEQ9" s="2651"/>
      <c r="OER9" s="2230"/>
      <c r="OES9" s="2651"/>
      <c r="OET9" s="2230"/>
      <c r="OEU9" s="2651"/>
      <c r="OEV9" s="2230"/>
      <c r="OEW9" s="2651"/>
      <c r="OEX9" s="2230"/>
      <c r="OEY9" s="2651"/>
      <c r="OEZ9" s="2230"/>
      <c r="OFA9" s="2651"/>
      <c r="OFB9" s="2230"/>
      <c r="OFC9" s="2651"/>
      <c r="OFD9" s="2230"/>
      <c r="OFE9" s="2651"/>
      <c r="OFF9" s="2230"/>
      <c r="OFG9" s="2651"/>
      <c r="OFH9" s="2230"/>
      <c r="OFI9" s="2651"/>
      <c r="OFJ9" s="2230"/>
      <c r="OFK9" s="2651"/>
      <c r="OFL9" s="2230"/>
      <c r="OFM9" s="2651"/>
      <c r="OFN9" s="2230"/>
      <c r="OFO9" s="2651"/>
      <c r="OFP9" s="2230"/>
      <c r="OFQ9" s="2651"/>
      <c r="OFR9" s="2230"/>
      <c r="OFS9" s="2651"/>
      <c r="OFT9" s="2230"/>
      <c r="OFU9" s="2651"/>
      <c r="OFV9" s="2230"/>
      <c r="OFW9" s="2651"/>
      <c r="OFX9" s="2230"/>
      <c r="OFY9" s="2651"/>
      <c r="OFZ9" s="2230"/>
      <c r="OGA9" s="2651"/>
      <c r="OGB9" s="2230"/>
      <c r="OGC9" s="2651"/>
      <c r="OGD9" s="2230"/>
      <c r="OGE9" s="2651"/>
      <c r="OGF9" s="2230"/>
      <c r="OGG9" s="2651"/>
      <c r="OGH9" s="2230"/>
      <c r="OGI9" s="2651"/>
      <c r="OGJ9" s="2230"/>
      <c r="OGK9" s="2651"/>
      <c r="OGL9" s="2230"/>
      <c r="OGM9" s="2651"/>
      <c r="OGN9" s="2230"/>
      <c r="OGO9" s="2651"/>
      <c r="OGP9" s="2230"/>
      <c r="OGQ9" s="2651"/>
      <c r="OGR9" s="2230"/>
      <c r="OGS9" s="2651"/>
      <c r="OGT9" s="2230"/>
      <c r="OGU9" s="2651"/>
      <c r="OGV9" s="2230"/>
      <c r="OGW9" s="2651"/>
      <c r="OGX9" s="2230"/>
      <c r="OGY9" s="2651"/>
      <c r="OGZ9" s="2230"/>
      <c r="OHA9" s="2651"/>
      <c r="OHB9" s="2230"/>
      <c r="OHC9" s="2651"/>
      <c r="OHD9" s="2230"/>
      <c r="OHE9" s="2651"/>
      <c r="OHF9" s="2230"/>
      <c r="OHG9" s="2651"/>
      <c r="OHH9" s="2230"/>
      <c r="OHI9" s="2651"/>
      <c r="OHJ9" s="2230"/>
      <c r="OHK9" s="2651"/>
      <c r="OHL9" s="2230"/>
      <c r="OHM9" s="2651"/>
      <c r="OHN9" s="2230"/>
      <c r="OHO9" s="2651"/>
      <c r="OHP9" s="2230"/>
      <c r="OHQ9" s="2651"/>
      <c r="OHR9" s="2230"/>
      <c r="OHS9" s="2651"/>
      <c r="OHT9" s="2230"/>
      <c r="OHU9" s="2651"/>
      <c r="OHV9" s="2230"/>
      <c r="OHW9" s="2651"/>
      <c r="OHX9" s="2230"/>
      <c r="OHY9" s="2651"/>
      <c r="OHZ9" s="2230"/>
      <c r="OIA9" s="2651"/>
      <c r="OIB9" s="2230"/>
      <c r="OIC9" s="2651"/>
      <c r="OID9" s="2230"/>
      <c r="OIE9" s="2651"/>
      <c r="OIF9" s="2230"/>
      <c r="OIG9" s="2651"/>
      <c r="OIH9" s="2230"/>
      <c r="OII9" s="2651"/>
      <c r="OIJ9" s="2230"/>
      <c r="OIK9" s="2651"/>
      <c r="OIL9" s="2230"/>
      <c r="OIM9" s="2651"/>
      <c r="OIN9" s="2230"/>
      <c r="OIO9" s="2651"/>
      <c r="OIP9" s="2230"/>
      <c r="OIQ9" s="2651"/>
      <c r="OIR9" s="2230"/>
      <c r="OIS9" s="2651"/>
      <c r="OIT9" s="2230"/>
      <c r="OIU9" s="2651"/>
      <c r="OIV9" s="2230"/>
      <c r="OIW9" s="2651"/>
      <c r="OIX9" s="2230"/>
      <c r="OIY9" s="2651"/>
      <c r="OIZ9" s="2230"/>
      <c r="OJA9" s="2651"/>
      <c r="OJB9" s="2230"/>
      <c r="OJC9" s="2651"/>
      <c r="OJD9" s="2230"/>
      <c r="OJE9" s="2651"/>
      <c r="OJF9" s="2230"/>
      <c r="OJG9" s="2651"/>
      <c r="OJH9" s="2230"/>
      <c r="OJI9" s="2651"/>
      <c r="OJJ9" s="2230"/>
      <c r="OJK9" s="2651"/>
      <c r="OJL9" s="2230"/>
      <c r="OJM9" s="2651"/>
      <c r="OJN9" s="2230"/>
      <c r="OJO9" s="2651"/>
      <c r="OJP9" s="2230"/>
      <c r="OJQ9" s="2651"/>
      <c r="OJR9" s="2230"/>
      <c r="OJS9" s="2651"/>
      <c r="OJT9" s="2230"/>
      <c r="OJU9" s="2651"/>
      <c r="OJV9" s="2230"/>
      <c r="OJW9" s="2651"/>
      <c r="OJX9" s="2230"/>
      <c r="OJY9" s="2651"/>
      <c r="OJZ9" s="2230"/>
      <c r="OKA9" s="2651"/>
      <c r="OKB9" s="2230"/>
      <c r="OKC9" s="2651"/>
      <c r="OKD9" s="2230"/>
      <c r="OKE9" s="2651"/>
      <c r="OKF9" s="2230"/>
      <c r="OKG9" s="2651"/>
      <c r="OKH9" s="2230"/>
      <c r="OKI9" s="2651"/>
      <c r="OKJ9" s="2230"/>
      <c r="OKK9" s="2651"/>
      <c r="OKL9" s="2230"/>
      <c r="OKM9" s="2651"/>
      <c r="OKN9" s="2230"/>
      <c r="OKO9" s="2651"/>
      <c r="OKP9" s="2230"/>
      <c r="OKQ9" s="2651"/>
      <c r="OKR9" s="2230"/>
      <c r="OKS9" s="2651"/>
      <c r="OKT9" s="2230"/>
      <c r="OKU9" s="2651"/>
      <c r="OKV9" s="2230"/>
      <c r="OKW9" s="2651"/>
      <c r="OKX9" s="2230"/>
      <c r="OKY9" s="2651"/>
      <c r="OKZ9" s="2230"/>
      <c r="OLA9" s="2651"/>
      <c r="OLB9" s="2230"/>
      <c r="OLC9" s="2651"/>
      <c r="OLD9" s="2230"/>
      <c r="OLE9" s="2651"/>
      <c r="OLF9" s="2230"/>
      <c r="OLG9" s="2651"/>
      <c r="OLH9" s="2230"/>
      <c r="OLI9" s="2651"/>
      <c r="OLJ9" s="2230"/>
      <c r="OLK9" s="2651"/>
      <c r="OLL9" s="2230"/>
      <c r="OLM9" s="2651"/>
      <c r="OLN9" s="2230"/>
      <c r="OLO9" s="2651"/>
      <c r="OLP9" s="2230"/>
      <c r="OLQ9" s="2651"/>
      <c r="OLR9" s="2230"/>
      <c r="OLS9" s="2651"/>
      <c r="OLT9" s="2230"/>
      <c r="OLU9" s="2651"/>
      <c r="OLV9" s="2230"/>
      <c r="OLW9" s="2651"/>
      <c r="OLX9" s="2230"/>
      <c r="OLY9" s="2651"/>
      <c r="OLZ9" s="2230"/>
      <c r="OMA9" s="2651"/>
      <c r="OMB9" s="2230"/>
      <c r="OMC9" s="2651"/>
      <c r="OMD9" s="2230"/>
      <c r="OME9" s="2651"/>
      <c r="OMF9" s="2230"/>
      <c r="OMG9" s="2651"/>
      <c r="OMH9" s="2230"/>
      <c r="OMI9" s="2651"/>
      <c r="OMJ9" s="2230"/>
      <c r="OMK9" s="2651"/>
      <c r="OML9" s="2230"/>
      <c r="OMM9" s="2651"/>
      <c r="OMN9" s="2230"/>
      <c r="OMO9" s="2651"/>
      <c r="OMP9" s="2230"/>
      <c r="OMQ9" s="2651"/>
      <c r="OMR9" s="2230"/>
      <c r="OMS9" s="2651"/>
      <c r="OMT9" s="2230"/>
      <c r="OMU9" s="2651"/>
      <c r="OMV9" s="2230"/>
      <c r="OMW9" s="2651"/>
      <c r="OMX9" s="2230"/>
      <c r="OMY9" s="2651"/>
      <c r="OMZ9" s="2230"/>
      <c r="ONA9" s="2651"/>
      <c r="ONB9" s="2230"/>
      <c r="ONC9" s="2651"/>
      <c r="OND9" s="2230"/>
      <c r="ONE9" s="2651"/>
      <c r="ONF9" s="2230"/>
      <c r="ONG9" s="2651"/>
      <c r="ONH9" s="2230"/>
      <c r="ONI9" s="2651"/>
      <c r="ONJ9" s="2230"/>
      <c r="ONK9" s="2651"/>
      <c r="ONL9" s="2230"/>
      <c r="ONM9" s="2651"/>
      <c r="ONN9" s="2230"/>
      <c r="ONO9" s="2651"/>
      <c r="ONP9" s="2230"/>
      <c r="ONQ9" s="2651"/>
      <c r="ONR9" s="2230"/>
      <c r="ONS9" s="2651"/>
      <c r="ONT9" s="2230"/>
      <c r="ONU9" s="2651"/>
      <c r="ONV9" s="2230"/>
      <c r="ONW9" s="2651"/>
      <c r="ONX9" s="2230"/>
      <c r="ONY9" s="2651"/>
      <c r="ONZ9" s="2230"/>
      <c r="OOA9" s="2651"/>
      <c r="OOB9" s="2230"/>
      <c r="OOC9" s="2651"/>
      <c r="OOD9" s="2230"/>
      <c r="OOE9" s="2651"/>
      <c r="OOF9" s="2230"/>
      <c r="OOG9" s="2651"/>
      <c r="OOH9" s="2230"/>
      <c r="OOI9" s="2651"/>
      <c r="OOJ9" s="2230"/>
      <c r="OOK9" s="2651"/>
      <c r="OOL9" s="2230"/>
      <c r="OOM9" s="2651"/>
      <c r="OON9" s="2230"/>
      <c r="OOO9" s="2651"/>
      <c r="OOP9" s="2230"/>
      <c r="OOQ9" s="2651"/>
      <c r="OOR9" s="2230"/>
      <c r="OOS9" s="2651"/>
      <c r="OOT9" s="2230"/>
      <c r="OOU9" s="2651"/>
      <c r="OOV9" s="2230"/>
      <c r="OOW9" s="2651"/>
      <c r="OOX9" s="2230"/>
      <c r="OOY9" s="2651"/>
      <c r="OOZ9" s="2230"/>
      <c r="OPA9" s="2651"/>
      <c r="OPB9" s="2230"/>
      <c r="OPC9" s="2651"/>
      <c r="OPD9" s="2230"/>
      <c r="OPE9" s="2651"/>
      <c r="OPF9" s="2230"/>
      <c r="OPG9" s="2651"/>
      <c r="OPH9" s="2230"/>
      <c r="OPI9" s="2651"/>
      <c r="OPJ9" s="2230"/>
      <c r="OPK9" s="2651"/>
      <c r="OPL9" s="2230"/>
      <c r="OPM9" s="2651"/>
      <c r="OPN9" s="2230"/>
      <c r="OPO9" s="2651"/>
      <c r="OPP9" s="2230"/>
      <c r="OPQ9" s="2651"/>
      <c r="OPR9" s="2230"/>
      <c r="OPS9" s="2651"/>
      <c r="OPT9" s="2230"/>
      <c r="OPU9" s="2651"/>
      <c r="OPV9" s="2230"/>
      <c r="OPW9" s="2651"/>
      <c r="OPX9" s="2230"/>
      <c r="OPY9" s="2651"/>
      <c r="OPZ9" s="2230"/>
      <c r="OQA9" s="2651"/>
      <c r="OQB9" s="2230"/>
      <c r="OQC9" s="2651"/>
      <c r="OQD9" s="2230"/>
      <c r="OQE9" s="2651"/>
      <c r="OQF9" s="2230"/>
      <c r="OQG9" s="2651"/>
      <c r="OQH9" s="2230"/>
      <c r="OQI9" s="2651"/>
      <c r="OQJ9" s="2230"/>
      <c r="OQK9" s="2651"/>
      <c r="OQL9" s="2230"/>
      <c r="OQM9" s="2651"/>
      <c r="OQN9" s="2230"/>
      <c r="OQO9" s="2651"/>
      <c r="OQP9" s="2230"/>
      <c r="OQQ9" s="2651"/>
      <c r="OQR9" s="2230"/>
      <c r="OQS9" s="2651"/>
      <c r="OQT9" s="2230"/>
      <c r="OQU9" s="2651"/>
      <c r="OQV9" s="2230"/>
      <c r="OQW9" s="2651"/>
      <c r="OQX9" s="2230"/>
      <c r="OQY9" s="2651"/>
      <c r="OQZ9" s="2230"/>
      <c r="ORA9" s="2651"/>
      <c r="ORB9" s="2230"/>
      <c r="ORC9" s="2651"/>
      <c r="ORD9" s="2230"/>
      <c r="ORE9" s="2651"/>
      <c r="ORF9" s="2230"/>
      <c r="ORG9" s="2651"/>
      <c r="ORH9" s="2230"/>
      <c r="ORI9" s="2651"/>
      <c r="ORJ9" s="2230"/>
      <c r="ORK9" s="2651"/>
      <c r="ORL9" s="2230"/>
      <c r="ORM9" s="2651"/>
      <c r="ORN9" s="2230"/>
      <c r="ORO9" s="2651"/>
      <c r="ORP9" s="2230"/>
      <c r="ORQ9" s="2651"/>
      <c r="ORR9" s="2230"/>
      <c r="ORS9" s="2651"/>
      <c r="ORT9" s="2230"/>
      <c r="ORU9" s="2651"/>
      <c r="ORV9" s="2230"/>
      <c r="ORW9" s="2651"/>
      <c r="ORX9" s="2230"/>
      <c r="ORY9" s="2651"/>
      <c r="ORZ9" s="2230"/>
      <c r="OSA9" s="2651"/>
      <c r="OSB9" s="2230"/>
      <c r="OSC9" s="2651"/>
      <c r="OSD9" s="2230"/>
      <c r="OSE9" s="2651"/>
      <c r="OSF9" s="2230"/>
      <c r="OSG9" s="2651"/>
      <c r="OSH9" s="2230"/>
      <c r="OSI9" s="2651"/>
      <c r="OSJ9" s="2230"/>
      <c r="OSK9" s="2651"/>
      <c r="OSL9" s="2230"/>
      <c r="OSM9" s="2651"/>
      <c r="OSN9" s="2230"/>
      <c r="OSO9" s="2651"/>
      <c r="OSP9" s="2230"/>
      <c r="OSQ9" s="2651"/>
      <c r="OSR9" s="2230"/>
      <c r="OSS9" s="2651"/>
      <c r="OST9" s="2230"/>
      <c r="OSU9" s="2651"/>
      <c r="OSV9" s="2230"/>
      <c r="OSW9" s="2651"/>
      <c r="OSX9" s="2230"/>
      <c r="OSY9" s="2651"/>
      <c r="OSZ9" s="2230"/>
      <c r="OTA9" s="2651"/>
      <c r="OTB9" s="2230"/>
      <c r="OTC9" s="2651"/>
      <c r="OTD9" s="2230"/>
      <c r="OTE9" s="2651"/>
      <c r="OTF9" s="2230"/>
      <c r="OTG9" s="2651"/>
      <c r="OTH9" s="2230"/>
      <c r="OTI9" s="2651"/>
      <c r="OTJ9" s="2230"/>
      <c r="OTK9" s="2651"/>
      <c r="OTL9" s="2230"/>
      <c r="OTM9" s="2651"/>
      <c r="OTN9" s="2230"/>
      <c r="OTO9" s="2651"/>
      <c r="OTP9" s="2230"/>
      <c r="OTQ9" s="2651"/>
      <c r="OTR9" s="2230"/>
      <c r="OTS9" s="2651"/>
      <c r="OTT9" s="2230"/>
      <c r="OTU9" s="2651"/>
      <c r="OTV9" s="2230"/>
      <c r="OTW9" s="2651"/>
      <c r="OTX9" s="2230"/>
      <c r="OTY9" s="2651"/>
      <c r="OTZ9" s="2230"/>
      <c r="OUA9" s="2651"/>
      <c r="OUB9" s="2230"/>
      <c r="OUC9" s="2651"/>
      <c r="OUD9" s="2230"/>
      <c r="OUE9" s="2651"/>
      <c r="OUF9" s="2230"/>
      <c r="OUG9" s="2651"/>
      <c r="OUH9" s="2230"/>
      <c r="OUI9" s="2651"/>
      <c r="OUJ9" s="2230"/>
      <c r="OUK9" s="2651"/>
      <c r="OUL9" s="2230"/>
      <c r="OUM9" s="2651"/>
      <c r="OUN9" s="2230"/>
      <c r="OUO9" s="2651"/>
      <c r="OUP9" s="2230"/>
      <c r="OUQ9" s="2651"/>
      <c r="OUR9" s="2230"/>
      <c r="OUS9" s="2651"/>
      <c r="OUT9" s="2230"/>
      <c r="OUU9" s="2651"/>
      <c r="OUV9" s="2230"/>
      <c r="OUW9" s="2651"/>
      <c r="OUX9" s="2230"/>
      <c r="OUY9" s="2651"/>
      <c r="OUZ9" s="2230"/>
      <c r="OVA9" s="2651"/>
      <c r="OVB9" s="2230"/>
      <c r="OVC9" s="2651"/>
      <c r="OVD9" s="2230"/>
      <c r="OVE9" s="2651"/>
      <c r="OVF9" s="2230"/>
      <c r="OVG9" s="2651"/>
      <c r="OVH9" s="2230"/>
      <c r="OVI9" s="2651"/>
      <c r="OVJ9" s="2230"/>
      <c r="OVK9" s="2651"/>
      <c r="OVL9" s="2230"/>
      <c r="OVM9" s="2651"/>
      <c r="OVN9" s="2230"/>
      <c r="OVO9" s="2651"/>
      <c r="OVP9" s="2230"/>
      <c r="OVQ9" s="2651"/>
      <c r="OVR9" s="2230"/>
      <c r="OVS9" s="2651"/>
      <c r="OVT9" s="2230"/>
      <c r="OVU9" s="2651"/>
      <c r="OVV9" s="2230"/>
      <c r="OVW9" s="2651"/>
      <c r="OVX9" s="2230"/>
      <c r="OVY9" s="2651"/>
      <c r="OVZ9" s="2230"/>
      <c r="OWA9" s="2651"/>
      <c r="OWB9" s="2230"/>
      <c r="OWC9" s="2651"/>
      <c r="OWD9" s="2230"/>
      <c r="OWE9" s="2651"/>
      <c r="OWF9" s="2230"/>
      <c r="OWG9" s="2651"/>
      <c r="OWH9" s="2230"/>
      <c r="OWI9" s="2651"/>
      <c r="OWJ9" s="2230"/>
      <c r="OWK9" s="2651"/>
      <c r="OWL9" s="2230"/>
      <c r="OWM9" s="2651"/>
      <c r="OWN9" s="2230"/>
      <c r="OWO9" s="2651"/>
      <c r="OWP9" s="2230"/>
      <c r="OWQ9" s="2651"/>
      <c r="OWR9" s="2230"/>
      <c r="OWS9" s="2651"/>
      <c r="OWT9" s="2230"/>
      <c r="OWU9" s="2651"/>
      <c r="OWV9" s="2230"/>
      <c r="OWW9" s="2651"/>
      <c r="OWX9" s="2230"/>
      <c r="OWY9" s="2651"/>
      <c r="OWZ9" s="2230"/>
      <c r="OXA9" s="2651"/>
      <c r="OXB9" s="2230"/>
      <c r="OXC9" s="2651"/>
      <c r="OXD9" s="2230"/>
      <c r="OXE9" s="2651"/>
      <c r="OXF9" s="2230"/>
      <c r="OXG9" s="2651"/>
      <c r="OXH9" s="2230"/>
      <c r="OXI9" s="2651"/>
      <c r="OXJ9" s="2230"/>
      <c r="OXK9" s="2651"/>
      <c r="OXL9" s="2230"/>
      <c r="OXM9" s="2651"/>
      <c r="OXN9" s="2230"/>
      <c r="OXO9" s="2651"/>
      <c r="OXP9" s="2230"/>
      <c r="OXQ9" s="2651"/>
      <c r="OXR9" s="2230"/>
      <c r="OXS9" s="2651"/>
      <c r="OXT9" s="2230"/>
      <c r="OXU9" s="2651"/>
      <c r="OXV9" s="2230"/>
      <c r="OXW9" s="2651"/>
      <c r="OXX9" s="2230"/>
      <c r="OXY9" s="2651"/>
      <c r="OXZ9" s="2230"/>
      <c r="OYA9" s="2651"/>
      <c r="OYB9" s="2230"/>
      <c r="OYC9" s="2651"/>
      <c r="OYD9" s="2230"/>
      <c r="OYE9" s="2651"/>
      <c r="OYF9" s="2230"/>
      <c r="OYG9" s="2651"/>
      <c r="OYH9" s="2230"/>
      <c r="OYI9" s="2651"/>
      <c r="OYJ9" s="2230"/>
      <c r="OYK9" s="2651"/>
      <c r="OYL9" s="2230"/>
      <c r="OYM9" s="2651"/>
      <c r="OYN9" s="2230"/>
      <c r="OYO9" s="2651"/>
      <c r="OYP9" s="2230"/>
      <c r="OYQ9" s="2651"/>
      <c r="OYR9" s="2230"/>
      <c r="OYS9" s="2651"/>
      <c r="OYT9" s="2230"/>
      <c r="OYU9" s="2651"/>
      <c r="OYV9" s="2230"/>
      <c r="OYW9" s="2651"/>
      <c r="OYX9" s="2230"/>
      <c r="OYY9" s="2651"/>
      <c r="OYZ9" s="2230"/>
      <c r="OZA9" s="2651"/>
      <c r="OZB9" s="2230"/>
      <c r="OZC9" s="2651"/>
      <c r="OZD9" s="2230"/>
      <c r="OZE9" s="2651"/>
      <c r="OZF9" s="2230"/>
      <c r="OZG9" s="2651"/>
      <c r="OZH9" s="2230"/>
      <c r="OZI9" s="2651"/>
      <c r="OZJ9" s="2230"/>
      <c r="OZK9" s="2651"/>
      <c r="OZL9" s="2230"/>
      <c r="OZM9" s="2651"/>
      <c r="OZN9" s="2230"/>
      <c r="OZO9" s="2651"/>
      <c r="OZP9" s="2230"/>
      <c r="OZQ9" s="2651"/>
      <c r="OZR9" s="2230"/>
      <c r="OZS9" s="2651"/>
      <c r="OZT9" s="2230"/>
      <c r="OZU9" s="2651"/>
      <c r="OZV9" s="2230"/>
      <c r="OZW9" s="2651"/>
      <c r="OZX9" s="2230"/>
      <c r="OZY9" s="2651"/>
      <c r="OZZ9" s="2230"/>
      <c r="PAA9" s="2651"/>
      <c r="PAB9" s="2230"/>
      <c r="PAC9" s="2651"/>
      <c r="PAD9" s="2230"/>
      <c r="PAE9" s="2651"/>
      <c r="PAF9" s="2230"/>
      <c r="PAG9" s="2651"/>
      <c r="PAH9" s="2230"/>
      <c r="PAI9" s="2651"/>
      <c r="PAJ9" s="2230"/>
      <c r="PAK9" s="2651"/>
      <c r="PAL9" s="2230"/>
      <c r="PAM9" s="2651"/>
      <c r="PAN9" s="2230"/>
      <c r="PAO9" s="2651"/>
      <c r="PAP9" s="2230"/>
      <c r="PAQ9" s="2651"/>
      <c r="PAR9" s="2230"/>
      <c r="PAS9" s="2651"/>
      <c r="PAT9" s="2230"/>
      <c r="PAU9" s="2651"/>
      <c r="PAV9" s="2230"/>
      <c r="PAW9" s="2651"/>
      <c r="PAX9" s="2230"/>
      <c r="PAY9" s="2651"/>
      <c r="PAZ9" s="2230"/>
      <c r="PBA9" s="2651"/>
      <c r="PBB9" s="2230"/>
      <c r="PBC9" s="2651"/>
      <c r="PBD9" s="2230"/>
      <c r="PBE9" s="2651"/>
      <c r="PBF9" s="2230"/>
      <c r="PBG9" s="2651"/>
      <c r="PBH9" s="2230"/>
      <c r="PBI9" s="2651"/>
      <c r="PBJ9" s="2230"/>
      <c r="PBK9" s="2651"/>
      <c r="PBL9" s="2230"/>
      <c r="PBM9" s="2651"/>
      <c r="PBN9" s="2230"/>
      <c r="PBO9" s="2651"/>
      <c r="PBP9" s="2230"/>
      <c r="PBQ9" s="2651"/>
      <c r="PBR9" s="2230"/>
      <c r="PBS9" s="2651"/>
      <c r="PBT9" s="2230"/>
      <c r="PBU9" s="2651"/>
      <c r="PBV9" s="2230"/>
      <c r="PBW9" s="2651"/>
      <c r="PBX9" s="2230"/>
      <c r="PBY9" s="2651"/>
      <c r="PBZ9" s="2230"/>
      <c r="PCA9" s="2651"/>
      <c r="PCB9" s="2230"/>
      <c r="PCC9" s="2651"/>
      <c r="PCD9" s="2230"/>
      <c r="PCE9" s="2651"/>
      <c r="PCF9" s="2230"/>
      <c r="PCG9" s="2651"/>
      <c r="PCH9" s="2230"/>
      <c r="PCI9" s="2651"/>
      <c r="PCJ9" s="2230"/>
      <c r="PCK9" s="2651"/>
      <c r="PCL9" s="2230"/>
      <c r="PCM9" s="2651"/>
      <c r="PCN9" s="2230"/>
      <c r="PCO9" s="2651"/>
      <c r="PCP9" s="2230"/>
      <c r="PCQ9" s="2651"/>
      <c r="PCR9" s="2230"/>
      <c r="PCS9" s="2651"/>
      <c r="PCT9" s="2230"/>
      <c r="PCU9" s="2651"/>
      <c r="PCV9" s="2230"/>
      <c r="PCW9" s="2651"/>
      <c r="PCX9" s="2230"/>
      <c r="PCY9" s="2651"/>
      <c r="PCZ9" s="2230"/>
      <c r="PDA9" s="2651"/>
      <c r="PDB9" s="2230"/>
      <c r="PDC9" s="2651"/>
      <c r="PDD9" s="2230"/>
      <c r="PDE9" s="2651"/>
      <c r="PDF9" s="2230"/>
      <c r="PDG9" s="2651"/>
      <c r="PDH9" s="2230"/>
      <c r="PDI9" s="2651"/>
      <c r="PDJ9" s="2230"/>
      <c r="PDK9" s="2651"/>
      <c r="PDL9" s="2230"/>
      <c r="PDM9" s="2651"/>
      <c r="PDN9" s="2230"/>
      <c r="PDO9" s="2651"/>
      <c r="PDP9" s="2230"/>
      <c r="PDQ9" s="2651"/>
      <c r="PDR9" s="2230"/>
      <c r="PDS9" s="2651"/>
      <c r="PDT9" s="2230"/>
      <c r="PDU9" s="2651"/>
      <c r="PDV9" s="2230"/>
      <c r="PDW9" s="2651"/>
      <c r="PDX9" s="2230"/>
      <c r="PDY9" s="2651"/>
      <c r="PDZ9" s="2230"/>
      <c r="PEA9" s="2651"/>
      <c r="PEB9" s="2230"/>
      <c r="PEC9" s="2651"/>
      <c r="PED9" s="2230"/>
      <c r="PEE9" s="2651"/>
      <c r="PEF9" s="2230"/>
      <c r="PEG9" s="2651"/>
      <c r="PEH9" s="2230"/>
      <c r="PEI9" s="2651"/>
      <c r="PEJ9" s="2230"/>
      <c r="PEK9" s="2651"/>
      <c r="PEL9" s="2230"/>
      <c r="PEM9" s="2651"/>
      <c r="PEN9" s="2230"/>
      <c r="PEO9" s="2651"/>
      <c r="PEP9" s="2230"/>
      <c r="PEQ9" s="2651"/>
      <c r="PER9" s="2230"/>
      <c r="PES9" s="2651"/>
      <c r="PET9" s="2230"/>
      <c r="PEU9" s="2651"/>
      <c r="PEV9" s="2230"/>
      <c r="PEW9" s="2651"/>
      <c r="PEX9" s="2230"/>
      <c r="PEY9" s="2651"/>
      <c r="PEZ9" s="2230"/>
      <c r="PFA9" s="2651"/>
      <c r="PFB9" s="2230"/>
      <c r="PFC9" s="2651"/>
      <c r="PFD9" s="2230"/>
      <c r="PFE9" s="2651"/>
      <c r="PFF9" s="2230"/>
      <c r="PFG9" s="2651"/>
      <c r="PFH9" s="2230"/>
      <c r="PFI9" s="2651"/>
      <c r="PFJ9" s="2230"/>
      <c r="PFK9" s="2651"/>
      <c r="PFL9" s="2230"/>
      <c r="PFM9" s="2651"/>
      <c r="PFN9" s="2230"/>
      <c r="PFO9" s="2651"/>
      <c r="PFP9" s="2230"/>
      <c r="PFQ9" s="2651"/>
      <c r="PFR9" s="2230"/>
      <c r="PFS9" s="2651"/>
      <c r="PFT9" s="2230"/>
      <c r="PFU9" s="2651"/>
      <c r="PFV9" s="2230"/>
      <c r="PFW9" s="2651"/>
      <c r="PFX9" s="2230"/>
      <c r="PFY9" s="2651"/>
      <c r="PFZ9" s="2230"/>
      <c r="PGA9" s="2651"/>
      <c r="PGB9" s="2230"/>
      <c r="PGC9" s="2651"/>
      <c r="PGD9" s="2230"/>
      <c r="PGE9" s="2651"/>
      <c r="PGF9" s="2230"/>
      <c r="PGG9" s="2651"/>
      <c r="PGH9" s="2230"/>
      <c r="PGI9" s="2651"/>
      <c r="PGJ9" s="2230"/>
      <c r="PGK9" s="2651"/>
      <c r="PGL9" s="2230"/>
      <c r="PGM9" s="2651"/>
      <c r="PGN9" s="2230"/>
      <c r="PGO9" s="2651"/>
      <c r="PGP9" s="2230"/>
      <c r="PGQ9" s="2651"/>
      <c r="PGR9" s="2230"/>
      <c r="PGS9" s="2651"/>
      <c r="PGT9" s="2230"/>
      <c r="PGU9" s="2651"/>
      <c r="PGV9" s="2230"/>
      <c r="PGW9" s="2651"/>
      <c r="PGX9" s="2230"/>
      <c r="PGY9" s="2651"/>
      <c r="PGZ9" s="2230"/>
      <c r="PHA9" s="2651"/>
      <c r="PHB9" s="2230"/>
      <c r="PHC9" s="2651"/>
      <c r="PHD9" s="2230"/>
      <c r="PHE9" s="2651"/>
      <c r="PHF9" s="2230"/>
      <c r="PHG9" s="2651"/>
      <c r="PHH9" s="2230"/>
      <c r="PHI9" s="2651"/>
      <c r="PHJ9" s="2230"/>
      <c r="PHK9" s="2651"/>
      <c r="PHL9" s="2230"/>
      <c r="PHM9" s="2651"/>
      <c r="PHN9" s="2230"/>
      <c r="PHO9" s="2651"/>
      <c r="PHP9" s="2230"/>
      <c r="PHQ9" s="2651"/>
      <c r="PHR9" s="2230"/>
      <c r="PHS9" s="2651"/>
      <c r="PHT9" s="2230"/>
      <c r="PHU9" s="2651"/>
      <c r="PHV9" s="2230"/>
      <c r="PHW9" s="2651"/>
      <c r="PHX9" s="2230"/>
      <c r="PHY9" s="2651"/>
      <c r="PHZ9" s="2230"/>
      <c r="PIA9" s="2651"/>
      <c r="PIB9" s="2230"/>
      <c r="PIC9" s="2651"/>
      <c r="PID9" s="2230"/>
      <c r="PIE9" s="2651"/>
      <c r="PIF9" s="2230"/>
      <c r="PIG9" s="2651"/>
      <c r="PIH9" s="2230"/>
      <c r="PII9" s="2651"/>
      <c r="PIJ9" s="2230"/>
      <c r="PIK9" s="2651"/>
      <c r="PIL9" s="2230"/>
      <c r="PIM9" s="2651"/>
      <c r="PIN9" s="2230"/>
      <c r="PIO9" s="2651"/>
      <c r="PIP9" s="2230"/>
      <c r="PIQ9" s="2651"/>
      <c r="PIR9" s="2230"/>
      <c r="PIS9" s="2651"/>
      <c r="PIT9" s="2230"/>
      <c r="PIU9" s="2651"/>
      <c r="PIV9" s="2230"/>
      <c r="PIW9" s="2651"/>
      <c r="PIX9" s="2230"/>
      <c r="PIY9" s="2651"/>
      <c r="PIZ9" s="2230"/>
      <c r="PJA9" s="2651"/>
      <c r="PJB9" s="2230"/>
      <c r="PJC9" s="2651"/>
      <c r="PJD9" s="2230"/>
      <c r="PJE9" s="2651"/>
      <c r="PJF9" s="2230"/>
      <c r="PJG9" s="2651"/>
      <c r="PJH9" s="2230"/>
      <c r="PJI9" s="2651"/>
      <c r="PJJ9" s="2230"/>
      <c r="PJK9" s="2651"/>
      <c r="PJL9" s="2230"/>
      <c r="PJM9" s="2651"/>
      <c r="PJN9" s="2230"/>
      <c r="PJO9" s="2651"/>
      <c r="PJP9" s="2230"/>
      <c r="PJQ9" s="2651"/>
      <c r="PJR9" s="2230"/>
      <c r="PJS9" s="2651"/>
      <c r="PJT9" s="2230"/>
      <c r="PJU9" s="2651"/>
      <c r="PJV9" s="2230"/>
      <c r="PJW9" s="2651"/>
      <c r="PJX9" s="2230"/>
      <c r="PJY9" s="2651"/>
      <c r="PJZ9" s="2230"/>
      <c r="PKA9" s="2651"/>
      <c r="PKB9" s="2230"/>
      <c r="PKC9" s="2651"/>
      <c r="PKD9" s="2230"/>
      <c r="PKE9" s="2651"/>
      <c r="PKF9" s="2230"/>
      <c r="PKG9" s="2651"/>
      <c r="PKH9" s="2230"/>
      <c r="PKI9" s="2651"/>
      <c r="PKJ9" s="2230"/>
      <c r="PKK9" s="2651"/>
      <c r="PKL9" s="2230"/>
      <c r="PKM9" s="2651"/>
      <c r="PKN9" s="2230"/>
      <c r="PKO9" s="2651"/>
      <c r="PKP9" s="2230"/>
      <c r="PKQ9" s="2651"/>
      <c r="PKR9" s="2230"/>
      <c r="PKS9" s="2651"/>
      <c r="PKT9" s="2230"/>
      <c r="PKU9" s="2651"/>
      <c r="PKV9" s="2230"/>
      <c r="PKW9" s="2651"/>
      <c r="PKX9" s="2230"/>
      <c r="PKY9" s="2651"/>
      <c r="PKZ9" s="2230"/>
      <c r="PLA9" s="2651"/>
      <c r="PLB9" s="2230"/>
      <c r="PLC9" s="2651"/>
      <c r="PLD9" s="2230"/>
      <c r="PLE9" s="2651"/>
      <c r="PLF9" s="2230"/>
      <c r="PLG9" s="2651"/>
      <c r="PLH9" s="2230"/>
      <c r="PLI9" s="2651"/>
      <c r="PLJ9" s="2230"/>
      <c r="PLK9" s="2651"/>
      <c r="PLL9" s="2230"/>
      <c r="PLM9" s="2651"/>
      <c r="PLN9" s="2230"/>
      <c r="PLO9" s="2651"/>
      <c r="PLP9" s="2230"/>
      <c r="PLQ9" s="2651"/>
      <c r="PLR9" s="2230"/>
      <c r="PLS9" s="2651"/>
      <c r="PLT9" s="2230"/>
      <c r="PLU9" s="2651"/>
      <c r="PLV9" s="2230"/>
      <c r="PLW9" s="2651"/>
      <c r="PLX9" s="2230"/>
      <c r="PLY9" s="2651"/>
      <c r="PLZ9" s="2230"/>
      <c r="PMA9" s="2651"/>
      <c r="PMB9" s="2230"/>
      <c r="PMC9" s="2651"/>
      <c r="PMD9" s="2230"/>
      <c r="PME9" s="2651"/>
      <c r="PMF9" s="2230"/>
      <c r="PMG9" s="2651"/>
      <c r="PMH9" s="2230"/>
      <c r="PMI9" s="2651"/>
      <c r="PMJ9" s="2230"/>
      <c r="PMK9" s="2651"/>
      <c r="PML9" s="2230"/>
      <c r="PMM9" s="2651"/>
      <c r="PMN9" s="2230"/>
      <c r="PMO9" s="2651"/>
      <c r="PMP9" s="2230"/>
      <c r="PMQ9" s="2651"/>
      <c r="PMR9" s="2230"/>
      <c r="PMS9" s="2651"/>
      <c r="PMT9" s="2230"/>
      <c r="PMU9" s="2651"/>
      <c r="PMV9" s="2230"/>
      <c r="PMW9" s="2651"/>
      <c r="PMX9" s="2230"/>
      <c r="PMY9" s="2651"/>
      <c r="PMZ9" s="2230"/>
      <c r="PNA9" s="2651"/>
      <c r="PNB9" s="2230"/>
      <c r="PNC9" s="2651"/>
      <c r="PND9" s="2230"/>
      <c r="PNE9" s="2651"/>
      <c r="PNF9" s="2230"/>
      <c r="PNG9" s="2651"/>
      <c r="PNH9" s="2230"/>
      <c r="PNI9" s="2651"/>
      <c r="PNJ9" s="2230"/>
      <c r="PNK9" s="2651"/>
      <c r="PNL9" s="2230"/>
      <c r="PNM9" s="2651"/>
      <c r="PNN9" s="2230"/>
      <c r="PNO9" s="2651"/>
      <c r="PNP9" s="2230"/>
      <c r="PNQ9" s="2651"/>
      <c r="PNR9" s="2230"/>
      <c r="PNS9" s="2651"/>
      <c r="PNT9" s="2230"/>
      <c r="PNU9" s="2651"/>
      <c r="PNV9" s="2230"/>
      <c r="PNW9" s="2651"/>
      <c r="PNX9" s="2230"/>
      <c r="PNY9" s="2651"/>
      <c r="PNZ9" s="2230"/>
      <c r="POA9" s="2651"/>
      <c r="POB9" s="2230"/>
      <c r="POC9" s="2651"/>
      <c r="POD9" s="2230"/>
      <c r="POE9" s="2651"/>
      <c r="POF9" s="2230"/>
      <c r="POG9" s="2651"/>
      <c r="POH9" s="2230"/>
      <c r="POI9" s="2651"/>
      <c r="POJ9" s="2230"/>
      <c r="POK9" s="2651"/>
      <c r="POL9" s="2230"/>
      <c r="POM9" s="2651"/>
      <c r="PON9" s="2230"/>
      <c r="POO9" s="2651"/>
      <c r="POP9" s="2230"/>
      <c r="POQ9" s="2651"/>
      <c r="POR9" s="2230"/>
      <c r="POS9" s="2651"/>
      <c r="POT9" s="2230"/>
      <c r="POU9" s="2651"/>
      <c r="POV9" s="2230"/>
      <c r="POW9" s="2651"/>
      <c r="POX9" s="2230"/>
      <c r="POY9" s="2651"/>
      <c r="POZ9" s="2230"/>
      <c r="PPA9" s="2651"/>
      <c r="PPB9" s="2230"/>
      <c r="PPC9" s="2651"/>
      <c r="PPD9" s="2230"/>
      <c r="PPE9" s="2651"/>
      <c r="PPF9" s="2230"/>
      <c r="PPG9" s="2651"/>
      <c r="PPH9" s="2230"/>
      <c r="PPI9" s="2651"/>
      <c r="PPJ9" s="2230"/>
      <c r="PPK9" s="2651"/>
      <c r="PPL9" s="2230"/>
      <c r="PPM9" s="2651"/>
      <c r="PPN9" s="2230"/>
      <c r="PPO9" s="2651"/>
      <c r="PPP9" s="2230"/>
      <c r="PPQ9" s="2651"/>
      <c r="PPR9" s="2230"/>
      <c r="PPS9" s="2651"/>
      <c r="PPT9" s="2230"/>
      <c r="PPU9" s="2651"/>
      <c r="PPV9" s="2230"/>
      <c r="PPW9" s="2651"/>
      <c r="PPX9" s="2230"/>
      <c r="PPY9" s="2651"/>
      <c r="PPZ9" s="2230"/>
      <c r="PQA9" s="2651"/>
      <c r="PQB9" s="2230"/>
      <c r="PQC9" s="2651"/>
      <c r="PQD9" s="2230"/>
      <c r="PQE9" s="2651"/>
      <c r="PQF9" s="2230"/>
      <c r="PQG9" s="2651"/>
      <c r="PQH9" s="2230"/>
      <c r="PQI9" s="2651"/>
      <c r="PQJ9" s="2230"/>
      <c r="PQK9" s="2651"/>
      <c r="PQL9" s="2230"/>
      <c r="PQM9" s="2651"/>
      <c r="PQN9" s="2230"/>
      <c r="PQO9" s="2651"/>
      <c r="PQP9" s="2230"/>
      <c r="PQQ9" s="2651"/>
      <c r="PQR9" s="2230"/>
      <c r="PQS9" s="2651"/>
      <c r="PQT9" s="2230"/>
      <c r="PQU9" s="2651"/>
      <c r="PQV9" s="2230"/>
      <c r="PQW9" s="2651"/>
      <c r="PQX9" s="2230"/>
      <c r="PQY9" s="2651"/>
      <c r="PQZ9" s="2230"/>
      <c r="PRA9" s="2651"/>
      <c r="PRB9" s="2230"/>
      <c r="PRC9" s="2651"/>
      <c r="PRD9" s="2230"/>
      <c r="PRE9" s="2651"/>
      <c r="PRF9" s="2230"/>
      <c r="PRG9" s="2651"/>
      <c r="PRH9" s="2230"/>
      <c r="PRI9" s="2651"/>
      <c r="PRJ9" s="2230"/>
      <c r="PRK9" s="2651"/>
      <c r="PRL9" s="2230"/>
      <c r="PRM9" s="2651"/>
      <c r="PRN9" s="2230"/>
      <c r="PRO9" s="2651"/>
      <c r="PRP9" s="2230"/>
      <c r="PRQ9" s="2651"/>
      <c r="PRR9" s="2230"/>
      <c r="PRS9" s="2651"/>
      <c r="PRT9" s="2230"/>
      <c r="PRU9" s="2651"/>
      <c r="PRV9" s="2230"/>
      <c r="PRW9" s="2651"/>
      <c r="PRX9" s="2230"/>
      <c r="PRY9" s="2651"/>
      <c r="PRZ9" s="2230"/>
      <c r="PSA9" s="2651"/>
      <c r="PSB9" s="2230"/>
      <c r="PSC9" s="2651"/>
      <c r="PSD9" s="2230"/>
      <c r="PSE9" s="2651"/>
      <c r="PSF9" s="2230"/>
      <c r="PSG9" s="2651"/>
      <c r="PSH9" s="2230"/>
      <c r="PSI9" s="2651"/>
      <c r="PSJ9" s="2230"/>
      <c r="PSK9" s="2651"/>
      <c r="PSL9" s="2230"/>
      <c r="PSM9" s="2651"/>
      <c r="PSN9" s="2230"/>
      <c r="PSO9" s="2651"/>
      <c r="PSP9" s="2230"/>
      <c r="PSQ9" s="2651"/>
      <c r="PSR9" s="2230"/>
      <c r="PSS9" s="2651"/>
      <c r="PST9" s="2230"/>
      <c r="PSU9" s="2651"/>
      <c r="PSV9" s="2230"/>
      <c r="PSW9" s="2651"/>
      <c r="PSX9" s="2230"/>
      <c r="PSY9" s="2651"/>
      <c r="PSZ9" s="2230"/>
      <c r="PTA9" s="2651"/>
      <c r="PTB9" s="2230"/>
      <c r="PTC9" s="2651"/>
      <c r="PTD9" s="2230"/>
      <c r="PTE9" s="2651"/>
      <c r="PTF9" s="2230"/>
      <c r="PTG9" s="2651"/>
      <c r="PTH9" s="2230"/>
      <c r="PTI9" s="2651"/>
      <c r="PTJ9" s="2230"/>
      <c r="PTK9" s="2651"/>
      <c r="PTL9" s="2230"/>
      <c r="PTM9" s="2651"/>
      <c r="PTN9" s="2230"/>
      <c r="PTO9" s="2651"/>
      <c r="PTP9" s="2230"/>
      <c r="PTQ9" s="2651"/>
      <c r="PTR9" s="2230"/>
      <c r="PTS9" s="2651"/>
      <c r="PTT9" s="2230"/>
      <c r="PTU9" s="2651"/>
      <c r="PTV9" s="2230"/>
      <c r="PTW9" s="2651"/>
      <c r="PTX9" s="2230"/>
      <c r="PTY9" s="2651"/>
      <c r="PTZ9" s="2230"/>
      <c r="PUA9" s="2651"/>
      <c r="PUB9" s="2230"/>
      <c r="PUC9" s="2651"/>
      <c r="PUD9" s="2230"/>
      <c r="PUE9" s="2651"/>
      <c r="PUF9" s="2230"/>
      <c r="PUG9" s="2651"/>
      <c r="PUH9" s="2230"/>
      <c r="PUI9" s="2651"/>
      <c r="PUJ9" s="2230"/>
      <c r="PUK9" s="2651"/>
      <c r="PUL9" s="2230"/>
      <c r="PUM9" s="2651"/>
      <c r="PUN9" s="2230"/>
      <c r="PUO9" s="2651"/>
      <c r="PUP9" s="2230"/>
      <c r="PUQ9" s="2651"/>
      <c r="PUR9" s="2230"/>
      <c r="PUS9" s="2651"/>
      <c r="PUT9" s="2230"/>
      <c r="PUU9" s="2651"/>
      <c r="PUV9" s="2230"/>
      <c r="PUW9" s="2651"/>
      <c r="PUX9" s="2230"/>
      <c r="PUY9" s="2651"/>
      <c r="PUZ9" s="2230"/>
      <c r="PVA9" s="2651"/>
      <c r="PVB9" s="2230"/>
      <c r="PVC9" s="2651"/>
      <c r="PVD9" s="2230"/>
      <c r="PVE9" s="2651"/>
      <c r="PVF9" s="2230"/>
      <c r="PVG9" s="2651"/>
      <c r="PVH9" s="2230"/>
      <c r="PVI9" s="2651"/>
      <c r="PVJ9" s="2230"/>
      <c r="PVK9" s="2651"/>
      <c r="PVL9" s="2230"/>
      <c r="PVM9" s="2651"/>
      <c r="PVN9" s="2230"/>
      <c r="PVO9" s="2651"/>
      <c r="PVP9" s="2230"/>
      <c r="PVQ9" s="2651"/>
      <c r="PVR9" s="2230"/>
      <c r="PVS9" s="2651"/>
      <c r="PVT9" s="2230"/>
      <c r="PVU9" s="2651"/>
      <c r="PVV9" s="2230"/>
      <c r="PVW9" s="2651"/>
      <c r="PVX9" s="2230"/>
      <c r="PVY9" s="2651"/>
      <c r="PVZ9" s="2230"/>
      <c r="PWA9" s="2651"/>
      <c r="PWB9" s="2230"/>
      <c r="PWC9" s="2651"/>
      <c r="PWD9" s="2230"/>
      <c r="PWE9" s="2651"/>
      <c r="PWF9" s="2230"/>
      <c r="PWG9" s="2651"/>
      <c r="PWH9" s="2230"/>
      <c r="PWI9" s="2651"/>
      <c r="PWJ9" s="2230"/>
      <c r="PWK9" s="2651"/>
      <c r="PWL9" s="2230"/>
      <c r="PWM9" s="2651"/>
      <c r="PWN9" s="2230"/>
      <c r="PWO9" s="2651"/>
      <c r="PWP9" s="2230"/>
      <c r="PWQ9" s="2651"/>
      <c r="PWR9" s="2230"/>
      <c r="PWS9" s="2651"/>
      <c r="PWT9" s="2230"/>
      <c r="PWU9" s="2651"/>
      <c r="PWV9" s="2230"/>
      <c r="PWW9" s="2651"/>
      <c r="PWX9" s="2230"/>
      <c r="PWY9" s="2651"/>
      <c r="PWZ9" s="2230"/>
      <c r="PXA9" s="2651"/>
      <c r="PXB9" s="2230"/>
      <c r="PXC9" s="2651"/>
      <c r="PXD9" s="2230"/>
      <c r="PXE9" s="2651"/>
      <c r="PXF9" s="2230"/>
      <c r="PXG9" s="2651"/>
      <c r="PXH9" s="2230"/>
      <c r="PXI9" s="2651"/>
      <c r="PXJ9" s="2230"/>
      <c r="PXK9" s="2651"/>
      <c r="PXL9" s="2230"/>
      <c r="PXM9" s="2651"/>
      <c r="PXN9" s="2230"/>
      <c r="PXO9" s="2651"/>
      <c r="PXP9" s="2230"/>
      <c r="PXQ9" s="2651"/>
      <c r="PXR9" s="2230"/>
      <c r="PXS9" s="2651"/>
      <c r="PXT9" s="2230"/>
      <c r="PXU9" s="2651"/>
      <c r="PXV9" s="2230"/>
      <c r="PXW9" s="2651"/>
      <c r="PXX9" s="2230"/>
      <c r="PXY9" s="2651"/>
      <c r="PXZ9" s="2230"/>
      <c r="PYA9" s="2651"/>
      <c r="PYB9" s="2230"/>
      <c r="PYC9" s="2651"/>
      <c r="PYD9" s="2230"/>
      <c r="PYE9" s="2651"/>
      <c r="PYF9" s="2230"/>
      <c r="PYG9" s="2651"/>
      <c r="PYH9" s="2230"/>
      <c r="PYI9" s="2651"/>
      <c r="PYJ9" s="2230"/>
      <c r="PYK9" s="2651"/>
      <c r="PYL9" s="2230"/>
      <c r="PYM9" s="2651"/>
      <c r="PYN9" s="2230"/>
      <c r="PYO9" s="2651"/>
      <c r="PYP9" s="2230"/>
      <c r="PYQ9" s="2651"/>
      <c r="PYR9" s="2230"/>
      <c r="PYS9" s="2651"/>
      <c r="PYT9" s="2230"/>
      <c r="PYU9" s="2651"/>
      <c r="PYV9" s="2230"/>
      <c r="PYW9" s="2651"/>
      <c r="PYX9" s="2230"/>
      <c r="PYY9" s="2651"/>
      <c r="PYZ9" s="2230"/>
      <c r="PZA9" s="2651"/>
      <c r="PZB9" s="2230"/>
      <c r="PZC9" s="2651"/>
      <c r="PZD9" s="2230"/>
      <c r="PZE9" s="2651"/>
      <c r="PZF9" s="2230"/>
      <c r="PZG9" s="2651"/>
      <c r="PZH9" s="2230"/>
      <c r="PZI9" s="2651"/>
      <c r="PZJ9" s="2230"/>
      <c r="PZK9" s="2651"/>
      <c r="PZL9" s="2230"/>
      <c r="PZM9" s="2651"/>
      <c r="PZN9" s="2230"/>
      <c r="PZO9" s="2651"/>
      <c r="PZP9" s="2230"/>
      <c r="PZQ9" s="2651"/>
      <c r="PZR9" s="2230"/>
      <c r="PZS9" s="2651"/>
      <c r="PZT9" s="2230"/>
      <c r="PZU9" s="2651"/>
      <c r="PZV9" s="2230"/>
      <c r="PZW9" s="2651"/>
      <c r="PZX9" s="2230"/>
      <c r="PZY9" s="2651"/>
      <c r="PZZ9" s="2230"/>
      <c r="QAA9" s="2651"/>
      <c r="QAB9" s="2230"/>
      <c r="QAC9" s="2651"/>
      <c r="QAD9" s="2230"/>
      <c r="QAE9" s="2651"/>
      <c r="QAF9" s="2230"/>
      <c r="QAG9" s="2651"/>
      <c r="QAH9" s="2230"/>
      <c r="QAI9" s="2651"/>
      <c r="QAJ9" s="2230"/>
      <c r="QAK9" s="2651"/>
      <c r="QAL9" s="2230"/>
      <c r="QAM9" s="2651"/>
      <c r="QAN9" s="2230"/>
      <c r="QAO9" s="2651"/>
      <c r="QAP9" s="2230"/>
      <c r="QAQ9" s="2651"/>
      <c r="QAR9" s="2230"/>
      <c r="QAS9" s="2651"/>
      <c r="QAT9" s="2230"/>
      <c r="QAU9" s="2651"/>
      <c r="QAV9" s="2230"/>
      <c r="QAW9" s="2651"/>
      <c r="QAX9" s="2230"/>
      <c r="QAY9" s="2651"/>
      <c r="QAZ9" s="2230"/>
      <c r="QBA9" s="2651"/>
      <c r="QBB9" s="2230"/>
      <c r="QBC9" s="2651"/>
      <c r="QBD9" s="2230"/>
      <c r="QBE9" s="2651"/>
      <c r="QBF9" s="2230"/>
      <c r="QBG9" s="2651"/>
      <c r="QBH9" s="2230"/>
      <c r="QBI9" s="2651"/>
      <c r="QBJ9" s="2230"/>
      <c r="QBK9" s="2651"/>
      <c r="QBL9" s="2230"/>
      <c r="QBM9" s="2651"/>
      <c r="QBN9" s="2230"/>
      <c r="QBO9" s="2651"/>
      <c r="QBP9" s="2230"/>
      <c r="QBQ9" s="2651"/>
      <c r="QBR9" s="2230"/>
      <c r="QBS9" s="2651"/>
      <c r="QBT9" s="2230"/>
      <c r="QBU9" s="2651"/>
      <c r="QBV9" s="2230"/>
      <c r="QBW9" s="2651"/>
      <c r="QBX9" s="2230"/>
      <c r="QBY9" s="2651"/>
      <c r="QBZ9" s="2230"/>
      <c r="QCA9" s="2651"/>
      <c r="QCB9" s="2230"/>
      <c r="QCC9" s="2651"/>
      <c r="QCD9" s="2230"/>
      <c r="QCE9" s="2651"/>
      <c r="QCF9" s="2230"/>
      <c r="QCG9" s="2651"/>
      <c r="QCH9" s="2230"/>
      <c r="QCI9" s="2651"/>
      <c r="QCJ9" s="2230"/>
      <c r="QCK9" s="2651"/>
      <c r="QCL9" s="2230"/>
      <c r="QCM9" s="2651"/>
      <c r="QCN9" s="2230"/>
      <c r="QCO9" s="2651"/>
      <c r="QCP9" s="2230"/>
      <c r="QCQ9" s="2651"/>
      <c r="QCR9" s="2230"/>
      <c r="QCS9" s="2651"/>
      <c r="QCT9" s="2230"/>
      <c r="QCU9" s="2651"/>
      <c r="QCV9" s="2230"/>
      <c r="QCW9" s="2651"/>
      <c r="QCX9" s="2230"/>
      <c r="QCY9" s="2651"/>
      <c r="QCZ9" s="2230"/>
      <c r="QDA9" s="2651"/>
      <c r="QDB9" s="2230"/>
      <c r="QDC9" s="2651"/>
      <c r="QDD9" s="2230"/>
      <c r="QDE9" s="2651"/>
      <c r="QDF9" s="2230"/>
      <c r="QDG9" s="2651"/>
      <c r="QDH9" s="2230"/>
      <c r="QDI9" s="2651"/>
      <c r="QDJ9" s="2230"/>
      <c r="QDK9" s="2651"/>
      <c r="QDL9" s="2230"/>
      <c r="QDM9" s="2651"/>
      <c r="QDN9" s="2230"/>
      <c r="QDO9" s="2651"/>
      <c r="QDP9" s="2230"/>
      <c r="QDQ9" s="2651"/>
      <c r="QDR9" s="2230"/>
      <c r="QDS9" s="2651"/>
      <c r="QDT9" s="2230"/>
      <c r="QDU9" s="2651"/>
      <c r="QDV9" s="2230"/>
      <c r="QDW9" s="2651"/>
      <c r="QDX9" s="2230"/>
      <c r="QDY9" s="2651"/>
      <c r="QDZ9" s="2230"/>
      <c r="QEA9" s="2651"/>
      <c r="QEB9" s="2230"/>
      <c r="QEC9" s="2651"/>
      <c r="QED9" s="2230"/>
      <c r="QEE9" s="2651"/>
      <c r="QEF9" s="2230"/>
      <c r="QEG9" s="2651"/>
      <c r="QEH9" s="2230"/>
      <c r="QEI9" s="2651"/>
      <c r="QEJ9" s="2230"/>
      <c r="QEK9" s="2651"/>
      <c r="QEL9" s="2230"/>
      <c r="QEM9" s="2651"/>
      <c r="QEN9" s="2230"/>
      <c r="QEO9" s="2651"/>
      <c r="QEP9" s="2230"/>
      <c r="QEQ9" s="2651"/>
      <c r="QER9" s="2230"/>
      <c r="QES9" s="2651"/>
      <c r="QET9" s="2230"/>
      <c r="QEU9" s="2651"/>
      <c r="QEV9" s="2230"/>
      <c r="QEW9" s="2651"/>
      <c r="QEX9" s="2230"/>
      <c r="QEY9" s="2651"/>
      <c r="QEZ9" s="2230"/>
      <c r="QFA9" s="2651"/>
      <c r="QFB9" s="2230"/>
      <c r="QFC9" s="2651"/>
      <c r="QFD9" s="2230"/>
      <c r="QFE9" s="2651"/>
      <c r="QFF9" s="2230"/>
      <c r="QFG9" s="2651"/>
      <c r="QFH9" s="2230"/>
      <c r="QFI9" s="2651"/>
      <c r="QFJ9" s="2230"/>
      <c r="QFK9" s="2651"/>
      <c r="QFL9" s="2230"/>
      <c r="QFM9" s="2651"/>
      <c r="QFN9" s="2230"/>
      <c r="QFO9" s="2651"/>
      <c r="QFP9" s="2230"/>
      <c r="QFQ9" s="2651"/>
      <c r="QFR9" s="2230"/>
      <c r="QFS9" s="2651"/>
      <c r="QFT9" s="2230"/>
      <c r="QFU9" s="2651"/>
      <c r="QFV9" s="2230"/>
      <c r="QFW9" s="2651"/>
      <c r="QFX9" s="2230"/>
      <c r="QFY9" s="2651"/>
      <c r="QFZ9" s="2230"/>
      <c r="QGA9" s="2651"/>
      <c r="QGB9" s="2230"/>
      <c r="QGC9" s="2651"/>
      <c r="QGD9" s="2230"/>
      <c r="QGE9" s="2651"/>
      <c r="QGF9" s="2230"/>
      <c r="QGG9" s="2651"/>
      <c r="QGH9" s="2230"/>
      <c r="QGI9" s="2651"/>
      <c r="QGJ9" s="2230"/>
      <c r="QGK9" s="2651"/>
      <c r="QGL9" s="2230"/>
      <c r="QGM9" s="2651"/>
      <c r="QGN9" s="2230"/>
      <c r="QGO9" s="2651"/>
      <c r="QGP9" s="2230"/>
      <c r="QGQ9" s="2651"/>
      <c r="QGR9" s="2230"/>
      <c r="QGS9" s="2651"/>
      <c r="QGT9" s="2230"/>
      <c r="QGU9" s="2651"/>
      <c r="QGV9" s="2230"/>
      <c r="QGW9" s="2651"/>
      <c r="QGX9" s="2230"/>
      <c r="QGY9" s="2651"/>
      <c r="QGZ9" s="2230"/>
      <c r="QHA9" s="2651"/>
      <c r="QHB9" s="2230"/>
      <c r="QHC9" s="2651"/>
      <c r="QHD9" s="2230"/>
      <c r="QHE9" s="2651"/>
      <c r="QHF9" s="2230"/>
      <c r="QHG9" s="2651"/>
      <c r="QHH9" s="2230"/>
      <c r="QHI9" s="2651"/>
      <c r="QHJ9" s="2230"/>
      <c r="QHK9" s="2651"/>
      <c r="QHL9" s="2230"/>
      <c r="QHM9" s="2651"/>
      <c r="QHN9" s="2230"/>
      <c r="QHO9" s="2651"/>
      <c r="QHP9" s="2230"/>
      <c r="QHQ9" s="2651"/>
      <c r="QHR9" s="2230"/>
      <c r="QHS9" s="2651"/>
      <c r="QHT9" s="2230"/>
      <c r="QHU9" s="2651"/>
      <c r="QHV9" s="2230"/>
      <c r="QHW9" s="2651"/>
      <c r="QHX9" s="2230"/>
      <c r="QHY9" s="2651"/>
      <c r="QHZ9" s="2230"/>
      <c r="QIA9" s="2651"/>
      <c r="QIB9" s="2230"/>
      <c r="QIC9" s="2651"/>
      <c r="QID9" s="2230"/>
      <c r="QIE9" s="2651"/>
      <c r="QIF9" s="2230"/>
      <c r="QIG9" s="2651"/>
      <c r="QIH9" s="2230"/>
      <c r="QII9" s="2651"/>
      <c r="QIJ9" s="2230"/>
      <c r="QIK9" s="2651"/>
      <c r="QIL9" s="2230"/>
      <c r="QIM9" s="2651"/>
      <c r="QIN9" s="2230"/>
      <c r="QIO9" s="2651"/>
      <c r="QIP9" s="2230"/>
      <c r="QIQ9" s="2651"/>
      <c r="QIR9" s="2230"/>
      <c r="QIS9" s="2651"/>
      <c r="QIT9" s="2230"/>
      <c r="QIU9" s="2651"/>
      <c r="QIV9" s="2230"/>
      <c r="QIW9" s="2651"/>
      <c r="QIX9" s="2230"/>
      <c r="QIY9" s="2651"/>
      <c r="QIZ9" s="2230"/>
      <c r="QJA9" s="2651"/>
      <c r="QJB9" s="2230"/>
      <c r="QJC9" s="2651"/>
      <c r="QJD9" s="2230"/>
      <c r="QJE9" s="2651"/>
      <c r="QJF9" s="2230"/>
      <c r="QJG9" s="2651"/>
      <c r="QJH9" s="2230"/>
      <c r="QJI9" s="2651"/>
      <c r="QJJ9" s="2230"/>
      <c r="QJK9" s="2651"/>
      <c r="QJL9" s="2230"/>
      <c r="QJM9" s="2651"/>
      <c r="QJN9" s="2230"/>
      <c r="QJO9" s="2651"/>
      <c r="QJP9" s="2230"/>
      <c r="QJQ9" s="2651"/>
      <c r="QJR9" s="2230"/>
      <c r="QJS9" s="2651"/>
      <c r="QJT9" s="2230"/>
      <c r="QJU9" s="2651"/>
      <c r="QJV9" s="2230"/>
      <c r="QJW9" s="2651"/>
      <c r="QJX9" s="2230"/>
      <c r="QJY9" s="2651"/>
      <c r="QJZ9" s="2230"/>
      <c r="QKA9" s="2651"/>
      <c r="QKB9" s="2230"/>
      <c r="QKC9" s="2651"/>
      <c r="QKD9" s="2230"/>
      <c r="QKE9" s="2651"/>
      <c r="QKF9" s="2230"/>
      <c r="QKG9" s="2651"/>
      <c r="QKH9" s="2230"/>
      <c r="QKI9" s="2651"/>
      <c r="QKJ9" s="2230"/>
      <c r="QKK9" s="2651"/>
      <c r="QKL9" s="2230"/>
      <c r="QKM9" s="2651"/>
      <c r="QKN9" s="2230"/>
      <c r="QKO9" s="2651"/>
      <c r="QKP9" s="2230"/>
      <c r="QKQ9" s="2651"/>
      <c r="QKR9" s="2230"/>
      <c r="QKS9" s="2651"/>
      <c r="QKT9" s="2230"/>
      <c r="QKU9" s="2651"/>
      <c r="QKV9" s="2230"/>
      <c r="QKW9" s="2651"/>
      <c r="QKX9" s="2230"/>
      <c r="QKY9" s="2651"/>
      <c r="QKZ9" s="2230"/>
      <c r="QLA9" s="2651"/>
      <c r="QLB9" s="2230"/>
      <c r="QLC9" s="2651"/>
      <c r="QLD9" s="2230"/>
      <c r="QLE9" s="2651"/>
      <c r="QLF9" s="2230"/>
      <c r="QLG9" s="2651"/>
      <c r="QLH9" s="2230"/>
      <c r="QLI9" s="2651"/>
      <c r="QLJ9" s="2230"/>
      <c r="QLK9" s="2651"/>
      <c r="QLL9" s="2230"/>
      <c r="QLM9" s="2651"/>
      <c r="QLN9" s="2230"/>
      <c r="QLO9" s="2651"/>
      <c r="QLP9" s="2230"/>
      <c r="QLQ9" s="2651"/>
      <c r="QLR9" s="2230"/>
      <c r="QLS9" s="2651"/>
      <c r="QLT9" s="2230"/>
      <c r="QLU9" s="2651"/>
      <c r="QLV9" s="2230"/>
      <c r="QLW9" s="2651"/>
      <c r="QLX9" s="2230"/>
      <c r="QLY9" s="2651"/>
      <c r="QLZ9" s="2230"/>
      <c r="QMA9" s="2651"/>
      <c r="QMB9" s="2230"/>
      <c r="QMC9" s="2651"/>
      <c r="QMD9" s="2230"/>
      <c r="QME9" s="2651"/>
      <c r="QMF9" s="2230"/>
      <c r="QMG9" s="2651"/>
      <c r="QMH9" s="2230"/>
      <c r="QMI9" s="2651"/>
      <c r="QMJ9" s="2230"/>
      <c r="QMK9" s="2651"/>
      <c r="QML9" s="2230"/>
      <c r="QMM9" s="2651"/>
      <c r="QMN9" s="2230"/>
      <c r="QMO9" s="2651"/>
      <c r="QMP9" s="2230"/>
      <c r="QMQ9" s="2651"/>
      <c r="QMR9" s="2230"/>
      <c r="QMS9" s="2651"/>
      <c r="QMT9" s="2230"/>
      <c r="QMU9" s="2651"/>
      <c r="QMV9" s="2230"/>
      <c r="QMW9" s="2651"/>
      <c r="QMX9" s="2230"/>
      <c r="QMY9" s="2651"/>
      <c r="QMZ9" s="2230"/>
      <c r="QNA9" s="2651"/>
      <c r="QNB9" s="2230"/>
      <c r="QNC9" s="2651"/>
      <c r="QND9" s="2230"/>
      <c r="QNE9" s="2651"/>
      <c r="QNF9" s="2230"/>
      <c r="QNG9" s="2651"/>
      <c r="QNH9" s="2230"/>
      <c r="QNI9" s="2651"/>
      <c r="QNJ9" s="2230"/>
      <c r="QNK9" s="2651"/>
      <c r="QNL9" s="2230"/>
      <c r="QNM9" s="2651"/>
      <c r="QNN9" s="2230"/>
      <c r="QNO9" s="2651"/>
      <c r="QNP9" s="2230"/>
      <c r="QNQ9" s="2651"/>
      <c r="QNR9" s="2230"/>
      <c r="QNS9" s="2651"/>
      <c r="QNT9" s="2230"/>
      <c r="QNU9" s="2651"/>
      <c r="QNV9" s="2230"/>
      <c r="QNW9" s="2651"/>
      <c r="QNX9" s="2230"/>
      <c r="QNY9" s="2651"/>
      <c r="QNZ9" s="2230"/>
      <c r="QOA9" s="2651"/>
      <c r="QOB9" s="2230"/>
      <c r="QOC9" s="2651"/>
      <c r="QOD9" s="2230"/>
      <c r="QOE9" s="2651"/>
      <c r="QOF9" s="2230"/>
      <c r="QOG9" s="2651"/>
      <c r="QOH9" s="2230"/>
      <c r="QOI9" s="2651"/>
      <c r="QOJ9" s="2230"/>
      <c r="QOK9" s="2651"/>
      <c r="QOL9" s="2230"/>
      <c r="QOM9" s="2651"/>
      <c r="QON9" s="2230"/>
      <c r="QOO9" s="2651"/>
      <c r="QOP9" s="2230"/>
      <c r="QOQ9" s="2651"/>
      <c r="QOR9" s="2230"/>
      <c r="QOS9" s="2651"/>
      <c r="QOT9" s="2230"/>
      <c r="QOU9" s="2651"/>
      <c r="QOV9" s="2230"/>
      <c r="QOW9" s="2651"/>
      <c r="QOX9" s="2230"/>
      <c r="QOY9" s="2651"/>
      <c r="QOZ9" s="2230"/>
      <c r="QPA9" s="2651"/>
      <c r="QPB9" s="2230"/>
      <c r="QPC9" s="2651"/>
      <c r="QPD9" s="2230"/>
      <c r="QPE9" s="2651"/>
      <c r="QPF9" s="2230"/>
      <c r="QPG9" s="2651"/>
      <c r="QPH9" s="2230"/>
      <c r="QPI9" s="2651"/>
      <c r="QPJ9" s="2230"/>
      <c r="QPK9" s="2651"/>
      <c r="QPL9" s="2230"/>
      <c r="QPM9" s="2651"/>
      <c r="QPN9" s="2230"/>
      <c r="QPO9" s="2651"/>
      <c r="QPP9" s="2230"/>
      <c r="QPQ9" s="2651"/>
      <c r="QPR9" s="2230"/>
      <c r="QPS9" s="2651"/>
      <c r="QPT9" s="2230"/>
      <c r="QPU9" s="2651"/>
      <c r="QPV9" s="2230"/>
      <c r="QPW9" s="2651"/>
      <c r="QPX9" s="2230"/>
      <c r="QPY9" s="2651"/>
      <c r="QPZ9" s="2230"/>
      <c r="QQA9" s="2651"/>
      <c r="QQB9" s="2230"/>
      <c r="QQC9" s="2651"/>
      <c r="QQD9" s="2230"/>
      <c r="QQE9" s="2651"/>
      <c r="QQF9" s="2230"/>
      <c r="QQG9" s="2651"/>
      <c r="QQH9" s="2230"/>
      <c r="QQI9" s="2651"/>
      <c r="QQJ9" s="2230"/>
      <c r="QQK9" s="2651"/>
      <c r="QQL9" s="2230"/>
      <c r="QQM9" s="2651"/>
      <c r="QQN9" s="2230"/>
      <c r="QQO9" s="2651"/>
      <c r="QQP9" s="2230"/>
      <c r="QQQ9" s="2651"/>
      <c r="QQR9" s="2230"/>
      <c r="QQS9" s="2651"/>
      <c r="QQT9" s="2230"/>
      <c r="QQU9" s="2651"/>
      <c r="QQV9" s="2230"/>
      <c r="QQW9" s="2651"/>
      <c r="QQX9" s="2230"/>
      <c r="QQY9" s="2651"/>
      <c r="QQZ9" s="2230"/>
      <c r="QRA9" s="2651"/>
      <c r="QRB9" s="2230"/>
      <c r="QRC9" s="2651"/>
      <c r="QRD9" s="2230"/>
      <c r="QRE9" s="2651"/>
      <c r="QRF9" s="2230"/>
      <c r="QRG9" s="2651"/>
      <c r="QRH9" s="2230"/>
      <c r="QRI9" s="2651"/>
      <c r="QRJ9" s="2230"/>
      <c r="QRK9" s="2651"/>
      <c r="QRL9" s="2230"/>
      <c r="QRM9" s="2651"/>
      <c r="QRN9" s="2230"/>
      <c r="QRO9" s="2651"/>
      <c r="QRP9" s="2230"/>
      <c r="QRQ9" s="2651"/>
      <c r="QRR9" s="2230"/>
      <c r="QRS9" s="2651"/>
      <c r="QRT9" s="2230"/>
      <c r="QRU9" s="2651"/>
      <c r="QRV9" s="2230"/>
      <c r="QRW9" s="2651"/>
      <c r="QRX9" s="2230"/>
      <c r="QRY9" s="2651"/>
      <c r="QRZ9" s="2230"/>
      <c r="QSA9" s="2651"/>
      <c r="QSB9" s="2230"/>
      <c r="QSC9" s="2651"/>
      <c r="QSD9" s="2230"/>
      <c r="QSE9" s="2651"/>
      <c r="QSF9" s="2230"/>
      <c r="QSG9" s="2651"/>
      <c r="QSH9" s="2230"/>
      <c r="QSI9" s="2651"/>
      <c r="QSJ9" s="2230"/>
      <c r="QSK9" s="2651"/>
      <c r="QSL9" s="2230"/>
      <c r="QSM9" s="2651"/>
      <c r="QSN9" s="2230"/>
      <c r="QSO9" s="2651"/>
      <c r="QSP9" s="2230"/>
      <c r="QSQ9" s="2651"/>
      <c r="QSR9" s="2230"/>
      <c r="QSS9" s="2651"/>
      <c r="QST9" s="2230"/>
      <c r="QSU9" s="2651"/>
      <c r="QSV9" s="2230"/>
      <c r="QSW9" s="2651"/>
      <c r="QSX9" s="2230"/>
      <c r="QSY9" s="2651"/>
      <c r="QSZ9" s="2230"/>
      <c r="QTA9" s="2651"/>
      <c r="QTB9" s="2230"/>
      <c r="QTC9" s="2651"/>
      <c r="QTD9" s="2230"/>
      <c r="QTE9" s="2651"/>
      <c r="QTF9" s="2230"/>
      <c r="QTG9" s="2651"/>
      <c r="QTH9" s="2230"/>
      <c r="QTI9" s="2651"/>
      <c r="QTJ9" s="2230"/>
      <c r="QTK9" s="2651"/>
      <c r="QTL9" s="2230"/>
      <c r="QTM9" s="2651"/>
      <c r="QTN9" s="2230"/>
      <c r="QTO9" s="2651"/>
      <c r="QTP9" s="2230"/>
      <c r="QTQ9" s="2651"/>
      <c r="QTR9" s="2230"/>
      <c r="QTS9" s="2651"/>
      <c r="QTT9" s="2230"/>
      <c r="QTU9" s="2651"/>
      <c r="QTV9" s="2230"/>
      <c r="QTW9" s="2651"/>
      <c r="QTX9" s="2230"/>
      <c r="QTY9" s="2651"/>
      <c r="QTZ9" s="2230"/>
      <c r="QUA9" s="2651"/>
      <c r="QUB9" s="2230"/>
      <c r="QUC9" s="2651"/>
      <c r="QUD9" s="2230"/>
      <c r="QUE9" s="2651"/>
      <c r="QUF9" s="2230"/>
      <c r="QUG9" s="2651"/>
      <c r="QUH9" s="2230"/>
      <c r="QUI9" s="2651"/>
      <c r="QUJ9" s="2230"/>
      <c r="QUK9" s="2651"/>
      <c r="QUL9" s="2230"/>
      <c r="QUM9" s="2651"/>
      <c r="QUN9" s="2230"/>
      <c r="QUO9" s="2651"/>
      <c r="QUP9" s="2230"/>
      <c r="QUQ9" s="2651"/>
      <c r="QUR9" s="2230"/>
      <c r="QUS9" s="2651"/>
      <c r="QUT9" s="2230"/>
      <c r="QUU9" s="2651"/>
      <c r="QUV9" s="2230"/>
      <c r="QUW9" s="2651"/>
      <c r="QUX9" s="2230"/>
      <c r="QUY9" s="2651"/>
      <c r="QUZ9" s="2230"/>
      <c r="QVA9" s="2651"/>
      <c r="QVB9" s="2230"/>
      <c r="QVC9" s="2651"/>
      <c r="QVD9" s="2230"/>
      <c r="QVE9" s="2651"/>
      <c r="QVF9" s="2230"/>
      <c r="QVG9" s="2651"/>
      <c r="QVH9" s="2230"/>
      <c r="QVI9" s="2651"/>
      <c r="QVJ9" s="2230"/>
      <c r="QVK9" s="2651"/>
      <c r="QVL9" s="2230"/>
      <c r="QVM9" s="2651"/>
      <c r="QVN9" s="2230"/>
      <c r="QVO9" s="2651"/>
      <c r="QVP9" s="2230"/>
      <c r="QVQ9" s="2651"/>
      <c r="QVR9" s="2230"/>
      <c r="QVS9" s="2651"/>
      <c r="QVT9" s="2230"/>
      <c r="QVU9" s="2651"/>
      <c r="QVV9" s="2230"/>
      <c r="QVW9" s="2651"/>
      <c r="QVX9" s="2230"/>
      <c r="QVY9" s="2651"/>
      <c r="QVZ9" s="2230"/>
      <c r="QWA9" s="2651"/>
      <c r="QWB9" s="2230"/>
      <c r="QWC9" s="2651"/>
      <c r="QWD9" s="2230"/>
      <c r="QWE9" s="2651"/>
      <c r="QWF9" s="2230"/>
      <c r="QWG9" s="2651"/>
      <c r="QWH9" s="2230"/>
      <c r="QWI9" s="2651"/>
      <c r="QWJ9" s="2230"/>
      <c r="QWK9" s="2651"/>
      <c r="QWL9" s="2230"/>
      <c r="QWM9" s="2651"/>
      <c r="QWN9" s="2230"/>
      <c r="QWO9" s="2651"/>
      <c r="QWP9" s="2230"/>
      <c r="QWQ9" s="2651"/>
      <c r="QWR9" s="2230"/>
      <c r="QWS9" s="2651"/>
      <c r="QWT9" s="2230"/>
      <c r="QWU9" s="2651"/>
      <c r="QWV9" s="2230"/>
      <c r="QWW9" s="2651"/>
      <c r="QWX9" s="2230"/>
      <c r="QWY9" s="2651"/>
      <c r="QWZ9" s="2230"/>
      <c r="QXA9" s="2651"/>
      <c r="QXB9" s="2230"/>
      <c r="QXC9" s="2651"/>
      <c r="QXD9" s="2230"/>
      <c r="QXE9" s="2651"/>
      <c r="QXF9" s="2230"/>
      <c r="QXG9" s="2651"/>
      <c r="QXH9" s="2230"/>
      <c r="QXI9" s="2651"/>
      <c r="QXJ9" s="2230"/>
      <c r="QXK9" s="2651"/>
      <c r="QXL9" s="2230"/>
      <c r="QXM9" s="2651"/>
      <c r="QXN9" s="2230"/>
      <c r="QXO9" s="2651"/>
      <c r="QXP9" s="2230"/>
      <c r="QXQ9" s="2651"/>
      <c r="QXR9" s="2230"/>
      <c r="QXS9" s="2651"/>
      <c r="QXT9" s="2230"/>
      <c r="QXU9" s="2651"/>
      <c r="QXV9" s="2230"/>
      <c r="QXW9" s="2651"/>
      <c r="QXX9" s="2230"/>
      <c r="QXY9" s="2651"/>
      <c r="QXZ9" s="2230"/>
      <c r="QYA9" s="2651"/>
      <c r="QYB9" s="2230"/>
      <c r="QYC9" s="2651"/>
      <c r="QYD9" s="2230"/>
      <c r="QYE9" s="2651"/>
      <c r="QYF9" s="2230"/>
      <c r="QYG9" s="2651"/>
      <c r="QYH9" s="2230"/>
      <c r="QYI9" s="2651"/>
      <c r="QYJ9" s="2230"/>
      <c r="QYK9" s="2651"/>
      <c r="QYL9" s="2230"/>
      <c r="QYM9" s="2651"/>
      <c r="QYN9" s="2230"/>
      <c r="QYO9" s="2651"/>
      <c r="QYP9" s="2230"/>
      <c r="QYQ9" s="2651"/>
      <c r="QYR9" s="2230"/>
      <c r="QYS9" s="2651"/>
      <c r="QYT9" s="2230"/>
      <c r="QYU9" s="2651"/>
      <c r="QYV9" s="2230"/>
      <c r="QYW9" s="2651"/>
      <c r="QYX9" s="2230"/>
      <c r="QYY9" s="2651"/>
      <c r="QYZ9" s="2230"/>
      <c r="QZA9" s="2651"/>
      <c r="QZB9" s="2230"/>
      <c r="QZC9" s="2651"/>
      <c r="QZD9" s="2230"/>
      <c r="QZE9" s="2651"/>
      <c r="QZF9" s="2230"/>
      <c r="QZG9" s="2651"/>
      <c r="QZH9" s="2230"/>
      <c r="QZI9" s="2651"/>
      <c r="QZJ9" s="2230"/>
      <c r="QZK9" s="2651"/>
      <c r="QZL9" s="2230"/>
      <c r="QZM9" s="2651"/>
      <c r="QZN9" s="2230"/>
      <c r="QZO9" s="2651"/>
      <c r="QZP9" s="2230"/>
      <c r="QZQ9" s="2651"/>
      <c r="QZR9" s="2230"/>
      <c r="QZS9" s="2651"/>
      <c r="QZT9" s="2230"/>
      <c r="QZU9" s="2651"/>
      <c r="QZV9" s="2230"/>
      <c r="QZW9" s="2651"/>
      <c r="QZX9" s="2230"/>
      <c r="QZY9" s="2651"/>
      <c r="QZZ9" s="2230"/>
      <c r="RAA9" s="2651"/>
      <c r="RAB9" s="2230"/>
      <c r="RAC9" s="2651"/>
      <c r="RAD9" s="2230"/>
      <c r="RAE9" s="2651"/>
      <c r="RAF9" s="2230"/>
      <c r="RAG9" s="2651"/>
      <c r="RAH9" s="2230"/>
      <c r="RAI9" s="2651"/>
      <c r="RAJ9" s="2230"/>
      <c r="RAK9" s="2651"/>
      <c r="RAL9" s="2230"/>
      <c r="RAM9" s="2651"/>
      <c r="RAN9" s="2230"/>
      <c r="RAO9" s="2651"/>
      <c r="RAP9" s="2230"/>
      <c r="RAQ9" s="2651"/>
      <c r="RAR9" s="2230"/>
      <c r="RAS9" s="2651"/>
      <c r="RAT9" s="2230"/>
      <c r="RAU9" s="2651"/>
      <c r="RAV9" s="2230"/>
      <c r="RAW9" s="2651"/>
      <c r="RAX9" s="2230"/>
      <c r="RAY9" s="2651"/>
      <c r="RAZ9" s="2230"/>
      <c r="RBA9" s="2651"/>
      <c r="RBB9" s="2230"/>
      <c r="RBC9" s="2651"/>
      <c r="RBD9" s="2230"/>
      <c r="RBE9" s="2651"/>
      <c r="RBF9" s="2230"/>
      <c r="RBG9" s="2651"/>
      <c r="RBH9" s="2230"/>
      <c r="RBI9" s="2651"/>
      <c r="RBJ9" s="2230"/>
      <c r="RBK9" s="2651"/>
      <c r="RBL9" s="2230"/>
      <c r="RBM9" s="2651"/>
      <c r="RBN9" s="2230"/>
      <c r="RBO9" s="2651"/>
      <c r="RBP9" s="2230"/>
      <c r="RBQ9" s="2651"/>
      <c r="RBR9" s="2230"/>
      <c r="RBS9" s="2651"/>
      <c r="RBT9" s="2230"/>
      <c r="RBU9" s="2651"/>
      <c r="RBV9" s="2230"/>
      <c r="RBW9" s="2651"/>
      <c r="RBX9" s="2230"/>
      <c r="RBY9" s="2651"/>
      <c r="RBZ9" s="2230"/>
      <c r="RCA9" s="2651"/>
      <c r="RCB9" s="2230"/>
      <c r="RCC9" s="2651"/>
      <c r="RCD9" s="2230"/>
      <c r="RCE9" s="2651"/>
      <c r="RCF9" s="2230"/>
      <c r="RCG9" s="2651"/>
      <c r="RCH9" s="2230"/>
      <c r="RCI9" s="2651"/>
      <c r="RCJ9" s="2230"/>
      <c r="RCK9" s="2651"/>
      <c r="RCL9" s="2230"/>
      <c r="RCM9" s="2651"/>
      <c r="RCN9" s="2230"/>
      <c r="RCO9" s="2651"/>
      <c r="RCP9" s="2230"/>
      <c r="RCQ9" s="2651"/>
      <c r="RCR9" s="2230"/>
      <c r="RCS9" s="2651"/>
      <c r="RCT9" s="2230"/>
      <c r="RCU9" s="2651"/>
      <c r="RCV9" s="2230"/>
      <c r="RCW9" s="2651"/>
      <c r="RCX9" s="2230"/>
      <c r="RCY9" s="2651"/>
      <c r="RCZ9" s="2230"/>
      <c r="RDA9" s="2651"/>
      <c r="RDB9" s="2230"/>
      <c r="RDC9" s="2651"/>
      <c r="RDD9" s="2230"/>
      <c r="RDE9" s="2651"/>
      <c r="RDF9" s="2230"/>
      <c r="RDG9" s="2651"/>
      <c r="RDH9" s="2230"/>
      <c r="RDI9" s="2651"/>
      <c r="RDJ9" s="2230"/>
      <c r="RDK9" s="2651"/>
      <c r="RDL9" s="2230"/>
      <c r="RDM9" s="2651"/>
      <c r="RDN9" s="2230"/>
      <c r="RDO9" s="2651"/>
      <c r="RDP9" s="2230"/>
      <c r="RDQ9" s="2651"/>
      <c r="RDR9" s="2230"/>
      <c r="RDS9" s="2651"/>
      <c r="RDT9" s="2230"/>
      <c r="RDU9" s="2651"/>
      <c r="RDV9" s="2230"/>
      <c r="RDW9" s="2651"/>
      <c r="RDX9" s="2230"/>
      <c r="RDY9" s="2651"/>
      <c r="RDZ9" s="2230"/>
      <c r="REA9" s="2651"/>
      <c r="REB9" s="2230"/>
      <c r="REC9" s="2651"/>
      <c r="RED9" s="2230"/>
      <c r="REE9" s="2651"/>
      <c r="REF9" s="2230"/>
      <c r="REG9" s="2651"/>
      <c r="REH9" s="2230"/>
      <c r="REI9" s="2651"/>
      <c r="REJ9" s="2230"/>
      <c r="REK9" s="2651"/>
      <c r="REL9" s="2230"/>
      <c r="REM9" s="2651"/>
      <c r="REN9" s="2230"/>
      <c r="REO9" s="2651"/>
      <c r="REP9" s="2230"/>
      <c r="REQ9" s="2651"/>
      <c r="RER9" s="2230"/>
      <c r="RES9" s="2651"/>
      <c r="RET9" s="2230"/>
      <c r="REU9" s="2651"/>
      <c r="REV9" s="2230"/>
      <c r="REW9" s="2651"/>
      <c r="REX9" s="2230"/>
      <c r="REY9" s="2651"/>
      <c r="REZ9" s="2230"/>
      <c r="RFA9" s="2651"/>
      <c r="RFB9" s="2230"/>
      <c r="RFC9" s="2651"/>
      <c r="RFD9" s="2230"/>
      <c r="RFE9" s="2651"/>
      <c r="RFF9" s="2230"/>
      <c r="RFG9" s="2651"/>
      <c r="RFH9" s="2230"/>
      <c r="RFI9" s="2651"/>
      <c r="RFJ9" s="2230"/>
      <c r="RFK9" s="2651"/>
      <c r="RFL9" s="2230"/>
      <c r="RFM9" s="2651"/>
      <c r="RFN9" s="2230"/>
      <c r="RFO9" s="2651"/>
      <c r="RFP9" s="2230"/>
      <c r="RFQ9" s="2651"/>
      <c r="RFR9" s="2230"/>
      <c r="RFS9" s="2651"/>
      <c r="RFT9" s="2230"/>
      <c r="RFU9" s="2651"/>
      <c r="RFV9" s="2230"/>
      <c r="RFW9" s="2651"/>
      <c r="RFX9" s="2230"/>
      <c r="RFY9" s="2651"/>
      <c r="RFZ9" s="2230"/>
      <c r="RGA9" s="2651"/>
      <c r="RGB9" s="2230"/>
      <c r="RGC9" s="2651"/>
      <c r="RGD9" s="2230"/>
      <c r="RGE9" s="2651"/>
      <c r="RGF9" s="2230"/>
      <c r="RGG9" s="2651"/>
      <c r="RGH9" s="2230"/>
      <c r="RGI9" s="2651"/>
      <c r="RGJ9" s="2230"/>
      <c r="RGK9" s="2651"/>
      <c r="RGL9" s="2230"/>
      <c r="RGM9" s="2651"/>
      <c r="RGN9" s="2230"/>
      <c r="RGO9" s="2651"/>
      <c r="RGP9" s="2230"/>
      <c r="RGQ9" s="2651"/>
      <c r="RGR9" s="2230"/>
      <c r="RGS9" s="2651"/>
      <c r="RGT9" s="2230"/>
      <c r="RGU9" s="2651"/>
      <c r="RGV9" s="2230"/>
      <c r="RGW9" s="2651"/>
      <c r="RGX9" s="2230"/>
      <c r="RGY9" s="2651"/>
      <c r="RGZ9" s="2230"/>
      <c r="RHA9" s="2651"/>
      <c r="RHB9" s="2230"/>
      <c r="RHC9" s="2651"/>
      <c r="RHD9" s="2230"/>
      <c r="RHE9" s="2651"/>
      <c r="RHF9" s="2230"/>
      <c r="RHG9" s="2651"/>
      <c r="RHH9" s="2230"/>
      <c r="RHI9" s="2651"/>
      <c r="RHJ9" s="2230"/>
      <c r="RHK9" s="2651"/>
      <c r="RHL9" s="2230"/>
      <c r="RHM9" s="2651"/>
      <c r="RHN9" s="2230"/>
      <c r="RHO9" s="2651"/>
      <c r="RHP9" s="2230"/>
      <c r="RHQ9" s="2651"/>
      <c r="RHR9" s="2230"/>
      <c r="RHS9" s="2651"/>
      <c r="RHT9" s="2230"/>
      <c r="RHU9" s="2651"/>
      <c r="RHV9" s="2230"/>
      <c r="RHW9" s="2651"/>
      <c r="RHX9" s="2230"/>
      <c r="RHY9" s="2651"/>
      <c r="RHZ9" s="2230"/>
      <c r="RIA9" s="2651"/>
      <c r="RIB9" s="2230"/>
      <c r="RIC9" s="2651"/>
      <c r="RID9" s="2230"/>
      <c r="RIE9" s="2651"/>
      <c r="RIF9" s="2230"/>
      <c r="RIG9" s="2651"/>
      <c r="RIH9" s="2230"/>
      <c r="RII9" s="2651"/>
      <c r="RIJ9" s="2230"/>
      <c r="RIK9" s="2651"/>
      <c r="RIL9" s="2230"/>
      <c r="RIM9" s="2651"/>
      <c r="RIN9" s="2230"/>
      <c r="RIO9" s="2651"/>
      <c r="RIP9" s="2230"/>
      <c r="RIQ9" s="2651"/>
      <c r="RIR9" s="2230"/>
      <c r="RIS9" s="2651"/>
      <c r="RIT9" s="2230"/>
      <c r="RIU9" s="2651"/>
      <c r="RIV9" s="2230"/>
      <c r="RIW9" s="2651"/>
      <c r="RIX9" s="2230"/>
      <c r="RIY9" s="2651"/>
      <c r="RIZ9" s="2230"/>
      <c r="RJA9" s="2651"/>
      <c r="RJB9" s="2230"/>
      <c r="RJC9" s="2651"/>
      <c r="RJD9" s="2230"/>
      <c r="RJE9" s="2651"/>
      <c r="RJF9" s="2230"/>
      <c r="RJG9" s="2651"/>
      <c r="RJH9" s="2230"/>
      <c r="RJI9" s="2651"/>
      <c r="RJJ9" s="2230"/>
      <c r="RJK9" s="2651"/>
      <c r="RJL9" s="2230"/>
      <c r="RJM9" s="2651"/>
      <c r="RJN9" s="2230"/>
      <c r="RJO9" s="2651"/>
      <c r="RJP9" s="2230"/>
      <c r="RJQ9" s="2651"/>
      <c r="RJR9" s="2230"/>
      <c r="RJS9" s="2651"/>
      <c r="RJT9" s="2230"/>
      <c r="RJU9" s="2651"/>
      <c r="RJV9" s="2230"/>
      <c r="RJW9" s="2651"/>
      <c r="RJX9" s="2230"/>
      <c r="RJY9" s="2651"/>
      <c r="RJZ9" s="2230"/>
      <c r="RKA9" s="2651"/>
      <c r="RKB9" s="2230"/>
      <c r="RKC9" s="2651"/>
      <c r="RKD9" s="2230"/>
      <c r="RKE9" s="2651"/>
      <c r="RKF9" s="2230"/>
      <c r="RKG9" s="2651"/>
      <c r="RKH9" s="2230"/>
      <c r="RKI9" s="2651"/>
      <c r="RKJ9" s="2230"/>
      <c r="RKK9" s="2651"/>
      <c r="RKL9" s="2230"/>
      <c r="RKM9" s="2651"/>
      <c r="RKN9" s="2230"/>
      <c r="RKO9" s="2651"/>
      <c r="RKP9" s="2230"/>
      <c r="RKQ9" s="2651"/>
      <c r="RKR9" s="2230"/>
      <c r="RKS9" s="2651"/>
      <c r="RKT9" s="2230"/>
      <c r="RKU9" s="2651"/>
      <c r="RKV9" s="2230"/>
      <c r="RKW9" s="2651"/>
      <c r="RKX9" s="2230"/>
      <c r="RKY9" s="2651"/>
      <c r="RKZ9" s="2230"/>
      <c r="RLA9" s="2651"/>
      <c r="RLB9" s="2230"/>
      <c r="RLC9" s="2651"/>
      <c r="RLD9" s="2230"/>
      <c r="RLE9" s="2651"/>
      <c r="RLF9" s="2230"/>
      <c r="RLG9" s="2651"/>
      <c r="RLH9" s="2230"/>
      <c r="RLI9" s="2651"/>
      <c r="RLJ9" s="2230"/>
      <c r="RLK9" s="2651"/>
      <c r="RLL9" s="2230"/>
      <c r="RLM9" s="2651"/>
      <c r="RLN9" s="2230"/>
      <c r="RLO9" s="2651"/>
      <c r="RLP9" s="2230"/>
      <c r="RLQ9" s="2651"/>
      <c r="RLR9" s="2230"/>
      <c r="RLS9" s="2651"/>
      <c r="RLT9" s="2230"/>
      <c r="RLU9" s="2651"/>
      <c r="RLV9" s="2230"/>
      <c r="RLW9" s="2651"/>
      <c r="RLX9" s="2230"/>
      <c r="RLY9" s="2651"/>
      <c r="RLZ9" s="2230"/>
      <c r="RMA9" s="2651"/>
      <c r="RMB9" s="2230"/>
      <c r="RMC9" s="2651"/>
      <c r="RMD9" s="2230"/>
      <c r="RME9" s="2651"/>
      <c r="RMF9" s="2230"/>
      <c r="RMG9" s="2651"/>
      <c r="RMH9" s="2230"/>
      <c r="RMI9" s="2651"/>
      <c r="RMJ9" s="2230"/>
      <c r="RMK9" s="2651"/>
      <c r="RML9" s="2230"/>
      <c r="RMM9" s="2651"/>
      <c r="RMN9" s="2230"/>
      <c r="RMO9" s="2651"/>
      <c r="RMP9" s="2230"/>
      <c r="RMQ9" s="2651"/>
      <c r="RMR9" s="2230"/>
      <c r="RMS9" s="2651"/>
      <c r="RMT9" s="2230"/>
      <c r="RMU9" s="2651"/>
      <c r="RMV9" s="2230"/>
      <c r="RMW9" s="2651"/>
      <c r="RMX9" s="2230"/>
      <c r="RMY9" s="2651"/>
      <c r="RMZ9" s="2230"/>
      <c r="RNA9" s="2651"/>
      <c r="RNB9" s="2230"/>
      <c r="RNC9" s="2651"/>
      <c r="RND9" s="2230"/>
      <c r="RNE9" s="2651"/>
      <c r="RNF9" s="2230"/>
      <c r="RNG9" s="2651"/>
      <c r="RNH9" s="2230"/>
      <c r="RNI9" s="2651"/>
      <c r="RNJ9" s="2230"/>
      <c r="RNK9" s="2651"/>
      <c r="RNL9" s="2230"/>
      <c r="RNM9" s="2651"/>
      <c r="RNN9" s="2230"/>
      <c r="RNO9" s="2651"/>
      <c r="RNP9" s="2230"/>
      <c r="RNQ9" s="2651"/>
      <c r="RNR9" s="2230"/>
      <c r="RNS9" s="2651"/>
      <c r="RNT9" s="2230"/>
      <c r="RNU9" s="2651"/>
      <c r="RNV9" s="2230"/>
      <c r="RNW9" s="2651"/>
      <c r="RNX9" s="2230"/>
      <c r="RNY9" s="2651"/>
      <c r="RNZ9" s="2230"/>
      <c r="ROA9" s="2651"/>
      <c r="ROB9" s="2230"/>
      <c r="ROC9" s="2651"/>
      <c r="ROD9" s="2230"/>
      <c r="ROE9" s="2651"/>
      <c r="ROF9" s="2230"/>
      <c r="ROG9" s="2651"/>
      <c r="ROH9" s="2230"/>
      <c r="ROI9" s="2651"/>
      <c r="ROJ9" s="2230"/>
      <c r="ROK9" s="2651"/>
      <c r="ROL9" s="2230"/>
      <c r="ROM9" s="2651"/>
      <c r="RON9" s="2230"/>
      <c r="ROO9" s="2651"/>
      <c r="ROP9" s="2230"/>
      <c r="ROQ9" s="2651"/>
      <c r="ROR9" s="2230"/>
      <c r="ROS9" s="2651"/>
      <c r="ROT9" s="2230"/>
      <c r="ROU9" s="2651"/>
      <c r="ROV9" s="2230"/>
      <c r="ROW9" s="2651"/>
      <c r="ROX9" s="2230"/>
      <c r="ROY9" s="2651"/>
      <c r="ROZ9" s="2230"/>
      <c r="RPA9" s="2651"/>
      <c r="RPB9" s="2230"/>
      <c r="RPC9" s="2651"/>
      <c r="RPD9" s="2230"/>
      <c r="RPE9" s="2651"/>
      <c r="RPF9" s="2230"/>
      <c r="RPG9" s="2651"/>
      <c r="RPH9" s="2230"/>
      <c r="RPI9" s="2651"/>
      <c r="RPJ9" s="2230"/>
      <c r="RPK9" s="2651"/>
      <c r="RPL9" s="2230"/>
      <c r="RPM9" s="2651"/>
      <c r="RPN9" s="2230"/>
      <c r="RPO9" s="2651"/>
      <c r="RPP9" s="2230"/>
      <c r="RPQ9" s="2651"/>
      <c r="RPR9" s="2230"/>
      <c r="RPS9" s="2651"/>
      <c r="RPT9" s="2230"/>
      <c r="RPU9" s="2651"/>
      <c r="RPV9" s="2230"/>
      <c r="RPW9" s="2651"/>
      <c r="RPX9" s="2230"/>
      <c r="RPY9" s="2651"/>
      <c r="RPZ9" s="2230"/>
      <c r="RQA9" s="2651"/>
      <c r="RQB9" s="2230"/>
      <c r="RQC9" s="2651"/>
      <c r="RQD9" s="2230"/>
      <c r="RQE9" s="2651"/>
      <c r="RQF9" s="2230"/>
      <c r="RQG9" s="2651"/>
      <c r="RQH9" s="2230"/>
      <c r="RQI9" s="2651"/>
      <c r="RQJ9" s="2230"/>
      <c r="RQK9" s="2651"/>
      <c r="RQL9" s="2230"/>
      <c r="RQM9" s="2651"/>
      <c r="RQN9" s="2230"/>
      <c r="RQO9" s="2651"/>
      <c r="RQP9" s="2230"/>
      <c r="RQQ9" s="2651"/>
      <c r="RQR9" s="2230"/>
      <c r="RQS9" s="2651"/>
      <c r="RQT9" s="2230"/>
      <c r="RQU9" s="2651"/>
      <c r="RQV9" s="2230"/>
      <c r="RQW9" s="2651"/>
      <c r="RQX9" s="2230"/>
      <c r="RQY9" s="2651"/>
      <c r="RQZ9" s="2230"/>
      <c r="RRA9" s="2651"/>
      <c r="RRB9" s="2230"/>
      <c r="RRC9" s="2651"/>
      <c r="RRD9" s="2230"/>
      <c r="RRE9" s="2651"/>
      <c r="RRF9" s="2230"/>
      <c r="RRG9" s="2651"/>
      <c r="RRH9" s="2230"/>
      <c r="RRI9" s="2651"/>
      <c r="RRJ9" s="2230"/>
      <c r="RRK9" s="2651"/>
      <c r="RRL9" s="2230"/>
      <c r="RRM9" s="2651"/>
      <c r="RRN9" s="2230"/>
      <c r="RRO9" s="2651"/>
      <c r="RRP9" s="2230"/>
      <c r="RRQ9" s="2651"/>
      <c r="RRR9" s="2230"/>
      <c r="RRS9" s="2651"/>
      <c r="RRT9" s="2230"/>
      <c r="RRU9" s="2651"/>
      <c r="RRV9" s="2230"/>
      <c r="RRW9" s="2651"/>
      <c r="RRX9" s="2230"/>
      <c r="RRY9" s="2651"/>
      <c r="RRZ9" s="2230"/>
      <c r="RSA9" s="2651"/>
      <c r="RSB9" s="2230"/>
      <c r="RSC9" s="2651"/>
      <c r="RSD9" s="2230"/>
      <c r="RSE9" s="2651"/>
      <c r="RSF9" s="2230"/>
      <c r="RSG9" s="2651"/>
      <c r="RSH9" s="2230"/>
      <c r="RSI9" s="2651"/>
      <c r="RSJ9" s="2230"/>
      <c r="RSK9" s="2651"/>
      <c r="RSL9" s="2230"/>
      <c r="RSM9" s="2651"/>
      <c r="RSN9" s="2230"/>
      <c r="RSO9" s="2651"/>
      <c r="RSP9" s="2230"/>
      <c r="RSQ9" s="2651"/>
      <c r="RSR9" s="2230"/>
      <c r="RSS9" s="2651"/>
      <c r="RST9" s="2230"/>
      <c r="RSU9" s="2651"/>
      <c r="RSV9" s="2230"/>
      <c r="RSW9" s="2651"/>
      <c r="RSX9" s="2230"/>
      <c r="RSY9" s="2651"/>
      <c r="RSZ9" s="2230"/>
      <c r="RTA9" s="2651"/>
      <c r="RTB9" s="2230"/>
      <c r="RTC9" s="2651"/>
      <c r="RTD9" s="2230"/>
      <c r="RTE9" s="2651"/>
      <c r="RTF9" s="2230"/>
      <c r="RTG9" s="2651"/>
      <c r="RTH9" s="2230"/>
      <c r="RTI9" s="2651"/>
      <c r="RTJ9" s="2230"/>
      <c r="RTK9" s="2651"/>
      <c r="RTL9" s="2230"/>
      <c r="RTM9" s="2651"/>
      <c r="RTN9" s="2230"/>
      <c r="RTO9" s="2651"/>
      <c r="RTP9" s="2230"/>
      <c r="RTQ9" s="2651"/>
      <c r="RTR9" s="2230"/>
      <c r="RTS9" s="2651"/>
      <c r="RTT9" s="2230"/>
      <c r="RTU9" s="2651"/>
      <c r="RTV9" s="2230"/>
      <c r="RTW9" s="2651"/>
      <c r="RTX9" s="2230"/>
      <c r="RTY9" s="2651"/>
      <c r="RTZ9" s="2230"/>
      <c r="RUA9" s="2651"/>
      <c r="RUB9" s="2230"/>
      <c r="RUC9" s="2651"/>
      <c r="RUD9" s="2230"/>
      <c r="RUE9" s="2651"/>
      <c r="RUF9" s="2230"/>
      <c r="RUG9" s="2651"/>
      <c r="RUH9" s="2230"/>
      <c r="RUI9" s="2651"/>
      <c r="RUJ9" s="2230"/>
      <c r="RUK9" s="2651"/>
      <c r="RUL9" s="2230"/>
      <c r="RUM9" s="2651"/>
      <c r="RUN9" s="2230"/>
      <c r="RUO9" s="2651"/>
      <c r="RUP9" s="2230"/>
      <c r="RUQ9" s="2651"/>
      <c r="RUR9" s="2230"/>
      <c r="RUS9" s="2651"/>
      <c r="RUT9" s="2230"/>
      <c r="RUU9" s="2651"/>
      <c r="RUV9" s="2230"/>
      <c r="RUW9" s="2651"/>
      <c r="RUX9" s="2230"/>
      <c r="RUY9" s="2651"/>
      <c r="RUZ9" s="2230"/>
      <c r="RVA9" s="2651"/>
      <c r="RVB9" s="2230"/>
      <c r="RVC9" s="2651"/>
      <c r="RVD9" s="2230"/>
      <c r="RVE9" s="2651"/>
      <c r="RVF9" s="2230"/>
      <c r="RVG9" s="2651"/>
      <c r="RVH9" s="2230"/>
      <c r="RVI9" s="2651"/>
      <c r="RVJ9" s="2230"/>
      <c r="RVK9" s="2651"/>
      <c r="RVL9" s="2230"/>
      <c r="RVM9" s="2651"/>
      <c r="RVN9" s="2230"/>
      <c r="RVO9" s="2651"/>
      <c r="RVP9" s="2230"/>
      <c r="RVQ9" s="2651"/>
      <c r="RVR9" s="2230"/>
      <c r="RVS9" s="2651"/>
      <c r="RVT9" s="2230"/>
      <c r="RVU9" s="2651"/>
      <c r="RVV9" s="2230"/>
      <c r="RVW9" s="2651"/>
      <c r="RVX9" s="2230"/>
      <c r="RVY9" s="2651"/>
      <c r="RVZ9" s="2230"/>
      <c r="RWA9" s="2651"/>
      <c r="RWB9" s="2230"/>
      <c r="RWC9" s="2651"/>
      <c r="RWD9" s="2230"/>
      <c r="RWE9" s="2651"/>
      <c r="RWF9" s="2230"/>
      <c r="RWG9" s="2651"/>
      <c r="RWH9" s="2230"/>
      <c r="RWI9" s="2651"/>
      <c r="RWJ9" s="2230"/>
      <c r="RWK9" s="2651"/>
      <c r="RWL9" s="2230"/>
      <c r="RWM9" s="2651"/>
      <c r="RWN9" s="2230"/>
      <c r="RWO9" s="2651"/>
      <c r="RWP9" s="2230"/>
      <c r="RWQ9" s="2651"/>
      <c r="RWR9" s="2230"/>
      <c r="RWS9" s="2651"/>
      <c r="RWT9" s="2230"/>
      <c r="RWU9" s="2651"/>
      <c r="RWV9" s="2230"/>
      <c r="RWW9" s="2651"/>
      <c r="RWX9" s="2230"/>
      <c r="RWY9" s="2651"/>
      <c r="RWZ9" s="2230"/>
      <c r="RXA9" s="2651"/>
      <c r="RXB9" s="2230"/>
      <c r="RXC9" s="2651"/>
      <c r="RXD9" s="2230"/>
      <c r="RXE9" s="2651"/>
      <c r="RXF9" s="2230"/>
      <c r="RXG9" s="2651"/>
      <c r="RXH9" s="2230"/>
      <c r="RXI9" s="2651"/>
      <c r="RXJ9" s="2230"/>
      <c r="RXK9" s="2651"/>
      <c r="RXL9" s="2230"/>
      <c r="RXM9" s="2651"/>
      <c r="RXN9" s="2230"/>
      <c r="RXO9" s="2651"/>
      <c r="RXP9" s="2230"/>
      <c r="RXQ9" s="2651"/>
      <c r="RXR9" s="2230"/>
      <c r="RXS9" s="2651"/>
      <c r="RXT9" s="2230"/>
      <c r="RXU9" s="2651"/>
      <c r="RXV9" s="2230"/>
      <c r="RXW9" s="2651"/>
      <c r="RXX9" s="2230"/>
      <c r="RXY9" s="2651"/>
      <c r="RXZ9" s="2230"/>
      <c r="RYA9" s="2651"/>
      <c r="RYB9" s="2230"/>
      <c r="RYC9" s="2651"/>
      <c r="RYD9" s="2230"/>
      <c r="RYE9" s="2651"/>
      <c r="RYF9" s="2230"/>
      <c r="RYG9" s="2651"/>
      <c r="RYH9" s="2230"/>
      <c r="RYI9" s="2651"/>
      <c r="RYJ9" s="2230"/>
      <c r="RYK9" s="2651"/>
      <c r="RYL9" s="2230"/>
      <c r="RYM9" s="2651"/>
      <c r="RYN9" s="2230"/>
      <c r="RYO9" s="2651"/>
      <c r="RYP9" s="2230"/>
      <c r="RYQ9" s="2651"/>
      <c r="RYR9" s="2230"/>
      <c r="RYS9" s="2651"/>
      <c r="RYT9" s="2230"/>
      <c r="RYU9" s="2651"/>
      <c r="RYV9" s="2230"/>
      <c r="RYW9" s="2651"/>
      <c r="RYX9" s="2230"/>
      <c r="RYY9" s="2651"/>
      <c r="RYZ9" s="2230"/>
      <c r="RZA9" s="2651"/>
      <c r="RZB9" s="2230"/>
      <c r="RZC9" s="2651"/>
      <c r="RZD9" s="2230"/>
      <c r="RZE9" s="2651"/>
      <c r="RZF9" s="2230"/>
      <c r="RZG9" s="2651"/>
      <c r="RZH9" s="2230"/>
      <c r="RZI9" s="2651"/>
      <c r="RZJ9" s="2230"/>
      <c r="RZK9" s="2651"/>
      <c r="RZL9" s="2230"/>
      <c r="RZM9" s="2651"/>
      <c r="RZN9" s="2230"/>
      <c r="RZO9" s="2651"/>
      <c r="RZP9" s="2230"/>
      <c r="RZQ9" s="2651"/>
      <c r="RZR9" s="2230"/>
      <c r="RZS9" s="2651"/>
      <c r="RZT9" s="2230"/>
      <c r="RZU9" s="2651"/>
      <c r="RZV9" s="2230"/>
      <c r="RZW9" s="2651"/>
      <c r="RZX9" s="2230"/>
      <c r="RZY9" s="2651"/>
      <c r="RZZ9" s="2230"/>
      <c r="SAA9" s="2651"/>
      <c r="SAB9" s="2230"/>
      <c r="SAC9" s="2651"/>
      <c r="SAD9" s="2230"/>
      <c r="SAE9" s="2651"/>
      <c r="SAF9" s="2230"/>
      <c r="SAG9" s="2651"/>
      <c r="SAH9" s="2230"/>
      <c r="SAI9" s="2651"/>
      <c r="SAJ9" s="2230"/>
      <c r="SAK9" s="2651"/>
      <c r="SAL9" s="2230"/>
      <c r="SAM9" s="2651"/>
      <c r="SAN9" s="2230"/>
      <c r="SAO9" s="2651"/>
      <c r="SAP9" s="2230"/>
      <c r="SAQ9" s="2651"/>
      <c r="SAR9" s="2230"/>
      <c r="SAS9" s="2651"/>
      <c r="SAT9" s="2230"/>
      <c r="SAU9" s="2651"/>
      <c r="SAV9" s="2230"/>
      <c r="SAW9" s="2651"/>
      <c r="SAX9" s="2230"/>
      <c r="SAY9" s="2651"/>
      <c r="SAZ9" s="2230"/>
      <c r="SBA9" s="2651"/>
      <c r="SBB9" s="2230"/>
      <c r="SBC9" s="2651"/>
      <c r="SBD9" s="2230"/>
      <c r="SBE9" s="2651"/>
      <c r="SBF9" s="2230"/>
      <c r="SBG9" s="2651"/>
      <c r="SBH9" s="2230"/>
      <c r="SBI9" s="2651"/>
      <c r="SBJ9" s="2230"/>
      <c r="SBK9" s="2651"/>
      <c r="SBL9" s="2230"/>
      <c r="SBM9" s="2651"/>
      <c r="SBN9" s="2230"/>
      <c r="SBO9" s="2651"/>
      <c r="SBP9" s="2230"/>
      <c r="SBQ9" s="2651"/>
      <c r="SBR9" s="2230"/>
      <c r="SBS9" s="2651"/>
      <c r="SBT9" s="2230"/>
      <c r="SBU9" s="2651"/>
      <c r="SBV9" s="2230"/>
      <c r="SBW9" s="2651"/>
      <c r="SBX9" s="2230"/>
      <c r="SBY9" s="2651"/>
      <c r="SBZ9" s="2230"/>
      <c r="SCA9" s="2651"/>
      <c r="SCB9" s="2230"/>
      <c r="SCC9" s="2651"/>
      <c r="SCD9" s="2230"/>
      <c r="SCE9" s="2651"/>
      <c r="SCF9" s="2230"/>
      <c r="SCG9" s="2651"/>
      <c r="SCH9" s="2230"/>
      <c r="SCI9" s="2651"/>
      <c r="SCJ9" s="2230"/>
      <c r="SCK9" s="2651"/>
      <c r="SCL9" s="2230"/>
      <c r="SCM9" s="2651"/>
      <c r="SCN9" s="2230"/>
      <c r="SCO9" s="2651"/>
      <c r="SCP9" s="2230"/>
      <c r="SCQ9" s="2651"/>
      <c r="SCR9" s="2230"/>
      <c r="SCS9" s="2651"/>
      <c r="SCT9" s="2230"/>
      <c r="SCU9" s="2651"/>
      <c r="SCV9" s="2230"/>
      <c r="SCW9" s="2651"/>
      <c r="SCX9" s="2230"/>
      <c r="SCY9" s="2651"/>
      <c r="SCZ9" s="2230"/>
      <c r="SDA9" s="2651"/>
      <c r="SDB9" s="2230"/>
      <c r="SDC9" s="2651"/>
      <c r="SDD9" s="2230"/>
      <c r="SDE9" s="2651"/>
      <c r="SDF9" s="2230"/>
      <c r="SDG9" s="2651"/>
      <c r="SDH9" s="2230"/>
      <c r="SDI9" s="2651"/>
      <c r="SDJ9" s="2230"/>
      <c r="SDK9" s="2651"/>
      <c r="SDL9" s="2230"/>
      <c r="SDM9" s="2651"/>
      <c r="SDN9" s="2230"/>
      <c r="SDO9" s="2651"/>
      <c r="SDP9" s="2230"/>
      <c r="SDQ9" s="2651"/>
      <c r="SDR9" s="2230"/>
      <c r="SDS9" s="2651"/>
      <c r="SDT9" s="2230"/>
      <c r="SDU9" s="2651"/>
      <c r="SDV9" s="2230"/>
      <c r="SDW9" s="2651"/>
      <c r="SDX9" s="2230"/>
      <c r="SDY9" s="2651"/>
      <c r="SDZ9" s="2230"/>
      <c r="SEA9" s="2651"/>
      <c r="SEB9" s="2230"/>
      <c r="SEC9" s="2651"/>
      <c r="SED9" s="2230"/>
      <c r="SEE9" s="2651"/>
      <c r="SEF9" s="2230"/>
      <c r="SEG9" s="2651"/>
      <c r="SEH9" s="2230"/>
      <c r="SEI9" s="2651"/>
      <c r="SEJ9" s="2230"/>
      <c r="SEK9" s="2651"/>
      <c r="SEL9" s="2230"/>
      <c r="SEM9" s="2651"/>
      <c r="SEN9" s="2230"/>
      <c r="SEO9" s="2651"/>
      <c r="SEP9" s="2230"/>
      <c r="SEQ9" s="2651"/>
      <c r="SER9" s="2230"/>
      <c r="SES9" s="2651"/>
      <c r="SET9" s="2230"/>
      <c r="SEU9" s="2651"/>
      <c r="SEV9" s="2230"/>
      <c r="SEW9" s="2651"/>
      <c r="SEX9" s="2230"/>
      <c r="SEY9" s="2651"/>
      <c r="SEZ9" s="2230"/>
      <c r="SFA9" s="2651"/>
      <c r="SFB9" s="2230"/>
      <c r="SFC9" s="2651"/>
      <c r="SFD9" s="2230"/>
      <c r="SFE9" s="2651"/>
      <c r="SFF9" s="2230"/>
      <c r="SFG9" s="2651"/>
      <c r="SFH9" s="2230"/>
      <c r="SFI9" s="2651"/>
      <c r="SFJ9" s="2230"/>
      <c r="SFK9" s="2651"/>
      <c r="SFL9" s="2230"/>
      <c r="SFM9" s="2651"/>
      <c r="SFN9" s="2230"/>
      <c r="SFO9" s="2651"/>
      <c r="SFP9" s="2230"/>
      <c r="SFQ9" s="2651"/>
      <c r="SFR9" s="2230"/>
      <c r="SFS9" s="2651"/>
      <c r="SFT9" s="2230"/>
      <c r="SFU9" s="2651"/>
      <c r="SFV9" s="2230"/>
      <c r="SFW9" s="2651"/>
      <c r="SFX9" s="2230"/>
      <c r="SFY9" s="2651"/>
      <c r="SFZ9" s="2230"/>
      <c r="SGA9" s="2651"/>
      <c r="SGB9" s="2230"/>
      <c r="SGC9" s="2651"/>
      <c r="SGD9" s="2230"/>
      <c r="SGE9" s="2651"/>
      <c r="SGF9" s="2230"/>
      <c r="SGG9" s="2651"/>
      <c r="SGH9" s="2230"/>
      <c r="SGI9" s="2651"/>
      <c r="SGJ9" s="2230"/>
      <c r="SGK9" s="2651"/>
      <c r="SGL9" s="2230"/>
      <c r="SGM9" s="2651"/>
      <c r="SGN9" s="2230"/>
      <c r="SGO9" s="2651"/>
      <c r="SGP9" s="2230"/>
      <c r="SGQ9" s="2651"/>
      <c r="SGR9" s="2230"/>
      <c r="SGS9" s="2651"/>
      <c r="SGT9" s="2230"/>
      <c r="SGU9" s="2651"/>
      <c r="SGV9" s="2230"/>
      <c r="SGW9" s="2651"/>
      <c r="SGX9" s="2230"/>
      <c r="SGY9" s="2651"/>
      <c r="SGZ9" s="2230"/>
      <c r="SHA9" s="2651"/>
      <c r="SHB9" s="2230"/>
      <c r="SHC9" s="2651"/>
      <c r="SHD9" s="2230"/>
      <c r="SHE9" s="2651"/>
      <c r="SHF9" s="2230"/>
      <c r="SHG9" s="2651"/>
      <c r="SHH9" s="2230"/>
      <c r="SHI9" s="2651"/>
      <c r="SHJ9" s="2230"/>
      <c r="SHK9" s="2651"/>
      <c r="SHL9" s="2230"/>
      <c r="SHM9" s="2651"/>
      <c r="SHN9" s="2230"/>
      <c r="SHO9" s="2651"/>
      <c r="SHP9" s="2230"/>
      <c r="SHQ9" s="2651"/>
      <c r="SHR9" s="2230"/>
      <c r="SHS9" s="2651"/>
      <c r="SHT9" s="2230"/>
      <c r="SHU9" s="2651"/>
      <c r="SHV9" s="2230"/>
      <c r="SHW9" s="2651"/>
      <c r="SHX9" s="2230"/>
      <c r="SHY9" s="2651"/>
      <c r="SHZ9" s="2230"/>
      <c r="SIA9" s="2651"/>
      <c r="SIB9" s="2230"/>
      <c r="SIC9" s="2651"/>
      <c r="SID9" s="2230"/>
      <c r="SIE9" s="2651"/>
      <c r="SIF9" s="2230"/>
      <c r="SIG9" s="2651"/>
      <c r="SIH9" s="2230"/>
      <c r="SII9" s="2651"/>
      <c r="SIJ9" s="2230"/>
      <c r="SIK9" s="2651"/>
      <c r="SIL9" s="2230"/>
      <c r="SIM9" s="2651"/>
      <c r="SIN9" s="2230"/>
      <c r="SIO9" s="2651"/>
      <c r="SIP9" s="2230"/>
      <c r="SIQ9" s="2651"/>
      <c r="SIR9" s="2230"/>
      <c r="SIS9" s="2651"/>
      <c r="SIT9" s="2230"/>
      <c r="SIU9" s="2651"/>
      <c r="SIV9" s="2230"/>
      <c r="SIW9" s="2651"/>
      <c r="SIX9" s="2230"/>
      <c r="SIY9" s="2651"/>
      <c r="SIZ9" s="2230"/>
      <c r="SJA9" s="2651"/>
      <c r="SJB9" s="2230"/>
      <c r="SJC9" s="2651"/>
      <c r="SJD9" s="2230"/>
      <c r="SJE9" s="2651"/>
      <c r="SJF9" s="2230"/>
      <c r="SJG9" s="2651"/>
      <c r="SJH9" s="2230"/>
      <c r="SJI9" s="2651"/>
      <c r="SJJ9" s="2230"/>
      <c r="SJK9" s="2651"/>
      <c r="SJL9" s="2230"/>
      <c r="SJM9" s="2651"/>
      <c r="SJN9" s="2230"/>
      <c r="SJO9" s="2651"/>
      <c r="SJP9" s="2230"/>
      <c r="SJQ9" s="2651"/>
      <c r="SJR9" s="2230"/>
      <c r="SJS9" s="2651"/>
      <c r="SJT9" s="2230"/>
      <c r="SJU9" s="2651"/>
      <c r="SJV9" s="2230"/>
      <c r="SJW9" s="2651"/>
      <c r="SJX9" s="2230"/>
      <c r="SJY9" s="2651"/>
      <c r="SJZ9" s="2230"/>
      <c r="SKA9" s="2651"/>
      <c r="SKB9" s="2230"/>
      <c r="SKC9" s="2651"/>
      <c r="SKD9" s="2230"/>
      <c r="SKE9" s="2651"/>
      <c r="SKF9" s="2230"/>
      <c r="SKG9" s="2651"/>
      <c r="SKH9" s="2230"/>
      <c r="SKI9" s="2651"/>
      <c r="SKJ9" s="2230"/>
      <c r="SKK9" s="2651"/>
      <c r="SKL9" s="2230"/>
      <c r="SKM9" s="2651"/>
      <c r="SKN9" s="2230"/>
      <c r="SKO9" s="2651"/>
      <c r="SKP9" s="2230"/>
      <c r="SKQ9" s="2651"/>
      <c r="SKR9" s="2230"/>
      <c r="SKS9" s="2651"/>
      <c r="SKT9" s="2230"/>
      <c r="SKU9" s="2651"/>
      <c r="SKV9" s="2230"/>
      <c r="SKW9" s="2651"/>
      <c r="SKX9" s="2230"/>
      <c r="SKY9" s="2651"/>
      <c r="SKZ9" s="2230"/>
      <c r="SLA9" s="2651"/>
      <c r="SLB9" s="2230"/>
      <c r="SLC9" s="2651"/>
      <c r="SLD9" s="2230"/>
      <c r="SLE9" s="2651"/>
      <c r="SLF9" s="2230"/>
      <c r="SLG9" s="2651"/>
      <c r="SLH9" s="2230"/>
      <c r="SLI9" s="2651"/>
      <c r="SLJ9" s="2230"/>
      <c r="SLK9" s="2651"/>
      <c r="SLL9" s="2230"/>
      <c r="SLM9" s="2651"/>
      <c r="SLN9" s="2230"/>
      <c r="SLO9" s="2651"/>
      <c r="SLP9" s="2230"/>
      <c r="SLQ9" s="2651"/>
      <c r="SLR9" s="2230"/>
      <c r="SLS9" s="2651"/>
      <c r="SLT9" s="2230"/>
      <c r="SLU9" s="2651"/>
      <c r="SLV9" s="2230"/>
      <c r="SLW9" s="2651"/>
      <c r="SLX9" s="2230"/>
      <c r="SLY9" s="2651"/>
      <c r="SLZ9" s="2230"/>
      <c r="SMA9" s="2651"/>
      <c r="SMB9" s="2230"/>
      <c r="SMC9" s="2651"/>
      <c r="SMD9" s="2230"/>
      <c r="SME9" s="2651"/>
      <c r="SMF9" s="2230"/>
      <c r="SMG9" s="2651"/>
      <c r="SMH9" s="2230"/>
      <c r="SMI9" s="2651"/>
      <c r="SMJ9" s="2230"/>
      <c r="SMK9" s="2651"/>
      <c r="SML9" s="2230"/>
      <c r="SMM9" s="2651"/>
      <c r="SMN9" s="2230"/>
      <c r="SMO9" s="2651"/>
      <c r="SMP9" s="2230"/>
      <c r="SMQ9" s="2651"/>
      <c r="SMR9" s="2230"/>
      <c r="SMS9" s="2651"/>
      <c r="SMT9" s="2230"/>
      <c r="SMU9" s="2651"/>
      <c r="SMV9" s="2230"/>
      <c r="SMW9" s="2651"/>
      <c r="SMX9" s="2230"/>
      <c r="SMY9" s="2651"/>
      <c r="SMZ9" s="2230"/>
      <c r="SNA9" s="2651"/>
      <c r="SNB9" s="2230"/>
      <c r="SNC9" s="2651"/>
      <c r="SND9" s="2230"/>
      <c r="SNE9" s="2651"/>
      <c r="SNF9" s="2230"/>
      <c r="SNG9" s="2651"/>
      <c r="SNH9" s="2230"/>
      <c r="SNI9" s="2651"/>
      <c r="SNJ9" s="2230"/>
      <c r="SNK9" s="2651"/>
      <c r="SNL9" s="2230"/>
      <c r="SNM9" s="2651"/>
      <c r="SNN9" s="2230"/>
      <c r="SNO9" s="2651"/>
      <c r="SNP9" s="2230"/>
      <c r="SNQ9" s="2651"/>
      <c r="SNR9" s="2230"/>
      <c r="SNS9" s="2651"/>
      <c r="SNT9" s="2230"/>
      <c r="SNU9" s="2651"/>
      <c r="SNV9" s="2230"/>
      <c r="SNW9" s="2651"/>
      <c r="SNX9" s="2230"/>
      <c r="SNY9" s="2651"/>
      <c r="SNZ9" s="2230"/>
      <c r="SOA9" s="2651"/>
      <c r="SOB9" s="2230"/>
      <c r="SOC9" s="2651"/>
      <c r="SOD9" s="2230"/>
      <c r="SOE9" s="2651"/>
      <c r="SOF9" s="2230"/>
      <c r="SOG9" s="2651"/>
      <c r="SOH9" s="2230"/>
      <c r="SOI9" s="2651"/>
      <c r="SOJ9" s="2230"/>
      <c r="SOK9" s="2651"/>
      <c r="SOL9" s="2230"/>
      <c r="SOM9" s="2651"/>
      <c r="SON9" s="2230"/>
      <c r="SOO9" s="2651"/>
      <c r="SOP9" s="2230"/>
      <c r="SOQ9" s="2651"/>
      <c r="SOR9" s="2230"/>
      <c r="SOS9" s="2651"/>
      <c r="SOT9" s="2230"/>
      <c r="SOU9" s="2651"/>
      <c r="SOV9" s="2230"/>
      <c r="SOW9" s="2651"/>
      <c r="SOX9" s="2230"/>
      <c r="SOY9" s="2651"/>
      <c r="SOZ9" s="2230"/>
      <c r="SPA9" s="2651"/>
      <c r="SPB9" s="2230"/>
      <c r="SPC9" s="2651"/>
      <c r="SPD9" s="2230"/>
      <c r="SPE9" s="2651"/>
      <c r="SPF9" s="2230"/>
      <c r="SPG9" s="2651"/>
      <c r="SPH9" s="2230"/>
      <c r="SPI9" s="2651"/>
      <c r="SPJ9" s="2230"/>
      <c r="SPK9" s="2651"/>
      <c r="SPL9" s="2230"/>
      <c r="SPM9" s="2651"/>
      <c r="SPN9" s="2230"/>
      <c r="SPO9" s="2651"/>
      <c r="SPP9" s="2230"/>
      <c r="SPQ9" s="2651"/>
      <c r="SPR9" s="2230"/>
      <c r="SPS9" s="2651"/>
      <c r="SPT9" s="2230"/>
      <c r="SPU9" s="2651"/>
      <c r="SPV9" s="2230"/>
      <c r="SPW9" s="2651"/>
      <c r="SPX9" s="2230"/>
      <c r="SPY9" s="2651"/>
      <c r="SPZ9" s="2230"/>
      <c r="SQA9" s="2651"/>
      <c r="SQB9" s="2230"/>
      <c r="SQC9" s="2651"/>
      <c r="SQD9" s="2230"/>
      <c r="SQE9" s="2651"/>
      <c r="SQF9" s="2230"/>
      <c r="SQG9" s="2651"/>
      <c r="SQH9" s="2230"/>
      <c r="SQI9" s="2651"/>
      <c r="SQJ9" s="2230"/>
      <c r="SQK9" s="2651"/>
      <c r="SQL9" s="2230"/>
      <c r="SQM9" s="2651"/>
      <c r="SQN9" s="2230"/>
      <c r="SQO9" s="2651"/>
      <c r="SQP9" s="2230"/>
      <c r="SQQ9" s="2651"/>
      <c r="SQR9" s="2230"/>
      <c r="SQS9" s="2651"/>
      <c r="SQT9" s="2230"/>
      <c r="SQU9" s="2651"/>
      <c r="SQV9" s="2230"/>
      <c r="SQW9" s="2651"/>
      <c r="SQX9" s="2230"/>
      <c r="SQY9" s="2651"/>
      <c r="SQZ9" s="2230"/>
      <c r="SRA9" s="2651"/>
      <c r="SRB9" s="2230"/>
      <c r="SRC9" s="2651"/>
      <c r="SRD9" s="2230"/>
      <c r="SRE9" s="2651"/>
      <c r="SRF9" s="2230"/>
      <c r="SRG9" s="2651"/>
      <c r="SRH9" s="2230"/>
      <c r="SRI9" s="2651"/>
      <c r="SRJ9" s="2230"/>
      <c r="SRK9" s="2651"/>
      <c r="SRL9" s="2230"/>
      <c r="SRM9" s="2651"/>
      <c r="SRN9" s="2230"/>
      <c r="SRO9" s="2651"/>
      <c r="SRP9" s="2230"/>
      <c r="SRQ9" s="2651"/>
      <c r="SRR9" s="2230"/>
      <c r="SRS9" s="2651"/>
      <c r="SRT9" s="2230"/>
      <c r="SRU9" s="2651"/>
      <c r="SRV9" s="2230"/>
      <c r="SRW9" s="2651"/>
      <c r="SRX9" s="2230"/>
      <c r="SRY9" s="2651"/>
      <c r="SRZ9" s="2230"/>
      <c r="SSA9" s="2651"/>
      <c r="SSB9" s="2230"/>
      <c r="SSC9" s="2651"/>
      <c r="SSD9" s="2230"/>
      <c r="SSE9" s="2651"/>
      <c r="SSF9" s="2230"/>
      <c r="SSG9" s="2651"/>
      <c r="SSH9" s="2230"/>
      <c r="SSI9" s="2651"/>
      <c r="SSJ9" s="2230"/>
      <c r="SSK9" s="2651"/>
      <c r="SSL9" s="2230"/>
      <c r="SSM9" s="2651"/>
      <c r="SSN9" s="2230"/>
      <c r="SSO9" s="2651"/>
      <c r="SSP9" s="2230"/>
      <c r="SSQ9" s="2651"/>
      <c r="SSR9" s="2230"/>
      <c r="SSS9" s="2651"/>
      <c r="SST9" s="2230"/>
      <c r="SSU9" s="2651"/>
      <c r="SSV9" s="2230"/>
      <c r="SSW9" s="2651"/>
      <c r="SSX9" s="2230"/>
      <c r="SSY9" s="2651"/>
      <c r="SSZ9" s="2230"/>
      <c r="STA9" s="2651"/>
      <c r="STB9" s="2230"/>
      <c r="STC9" s="2651"/>
      <c r="STD9" s="2230"/>
      <c r="STE9" s="2651"/>
      <c r="STF9" s="2230"/>
      <c r="STG9" s="2651"/>
      <c r="STH9" s="2230"/>
      <c r="STI9" s="2651"/>
      <c r="STJ9" s="2230"/>
      <c r="STK9" s="2651"/>
      <c r="STL9" s="2230"/>
      <c r="STM9" s="2651"/>
      <c r="STN9" s="2230"/>
      <c r="STO9" s="2651"/>
      <c r="STP9" s="2230"/>
      <c r="STQ9" s="2651"/>
      <c r="STR9" s="2230"/>
      <c r="STS9" s="2651"/>
      <c r="STT9" s="2230"/>
      <c r="STU9" s="2651"/>
      <c r="STV9" s="2230"/>
      <c r="STW9" s="2651"/>
      <c r="STX9" s="2230"/>
      <c r="STY9" s="2651"/>
      <c r="STZ9" s="2230"/>
      <c r="SUA9" s="2651"/>
      <c r="SUB9" s="2230"/>
      <c r="SUC9" s="2651"/>
      <c r="SUD9" s="2230"/>
      <c r="SUE9" s="2651"/>
      <c r="SUF9" s="2230"/>
      <c r="SUG9" s="2651"/>
      <c r="SUH9" s="2230"/>
      <c r="SUI9" s="2651"/>
      <c r="SUJ9" s="2230"/>
      <c r="SUK9" s="2651"/>
      <c r="SUL9" s="2230"/>
      <c r="SUM9" s="2651"/>
      <c r="SUN9" s="2230"/>
      <c r="SUO9" s="2651"/>
      <c r="SUP9" s="2230"/>
      <c r="SUQ9" s="2651"/>
      <c r="SUR9" s="2230"/>
      <c r="SUS9" s="2651"/>
      <c r="SUT9" s="2230"/>
      <c r="SUU9" s="2651"/>
      <c r="SUV9" s="2230"/>
      <c r="SUW9" s="2651"/>
      <c r="SUX9" s="2230"/>
      <c r="SUY9" s="2651"/>
      <c r="SUZ9" s="2230"/>
      <c r="SVA9" s="2651"/>
      <c r="SVB9" s="2230"/>
      <c r="SVC9" s="2651"/>
      <c r="SVD9" s="2230"/>
      <c r="SVE9" s="2651"/>
      <c r="SVF9" s="2230"/>
      <c r="SVG9" s="2651"/>
      <c r="SVH9" s="2230"/>
      <c r="SVI9" s="2651"/>
      <c r="SVJ9" s="2230"/>
      <c r="SVK9" s="2651"/>
      <c r="SVL9" s="2230"/>
      <c r="SVM9" s="2651"/>
      <c r="SVN9" s="2230"/>
      <c r="SVO9" s="2651"/>
      <c r="SVP9" s="2230"/>
      <c r="SVQ9" s="2651"/>
      <c r="SVR9" s="2230"/>
      <c r="SVS9" s="2651"/>
      <c r="SVT9" s="2230"/>
      <c r="SVU9" s="2651"/>
      <c r="SVV9" s="2230"/>
      <c r="SVW9" s="2651"/>
      <c r="SVX9" s="2230"/>
      <c r="SVY9" s="2651"/>
      <c r="SVZ9" s="2230"/>
      <c r="SWA9" s="2651"/>
      <c r="SWB9" s="2230"/>
      <c r="SWC9" s="2651"/>
      <c r="SWD9" s="2230"/>
      <c r="SWE9" s="2651"/>
      <c r="SWF9" s="2230"/>
      <c r="SWG9" s="2651"/>
      <c r="SWH9" s="2230"/>
      <c r="SWI9" s="2651"/>
      <c r="SWJ9" s="2230"/>
      <c r="SWK9" s="2651"/>
      <c r="SWL9" s="2230"/>
      <c r="SWM9" s="2651"/>
      <c r="SWN9" s="2230"/>
      <c r="SWO9" s="2651"/>
      <c r="SWP9" s="2230"/>
      <c r="SWQ9" s="2651"/>
      <c r="SWR9" s="2230"/>
      <c r="SWS9" s="2651"/>
      <c r="SWT9" s="2230"/>
      <c r="SWU9" s="2651"/>
      <c r="SWV9" s="2230"/>
      <c r="SWW9" s="2651"/>
      <c r="SWX9" s="2230"/>
      <c r="SWY9" s="2651"/>
      <c r="SWZ9" s="2230"/>
      <c r="SXA9" s="2651"/>
      <c r="SXB9" s="2230"/>
      <c r="SXC9" s="2651"/>
      <c r="SXD9" s="2230"/>
      <c r="SXE9" s="2651"/>
      <c r="SXF9" s="2230"/>
      <c r="SXG9" s="2651"/>
      <c r="SXH9" s="2230"/>
      <c r="SXI9" s="2651"/>
      <c r="SXJ9" s="2230"/>
      <c r="SXK9" s="2651"/>
      <c r="SXL9" s="2230"/>
      <c r="SXM9" s="2651"/>
      <c r="SXN9" s="2230"/>
      <c r="SXO9" s="2651"/>
      <c r="SXP9" s="2230"/>
      <c r="SXQ9" s="2651"/>
      <c r="SXR9" s="2230"/>
      <c r="SXS9" s="2651"/>
      <c r="SXT9" s="2230"/>
      <c r="SXU9" s="2651"/>
      <c r="SXV9" s="2230"/>
      <c r="SXW9" s="2651"/>
      <c r="SXX9" s="2230"/>
      <c r="SXY9" s="2651"/>
      <c r="SXZ9" s="2230"/>
      <c r="SYA9" s="2651"/>
      <c r="SYB9" s="2230"/>
      <c r="SYC9" s="2651"/>
      <c r="SYD9" s="2230"/>
      <c r="SYE9" s="2651"/>
      <c r="SYF9" s="2230"/>
      <c r="SYG9" s="2651"/>
      <c r="SYH9" s="2230"/>
      <c r="SYI9" s="2651"/>
      <c r="SYJ9" s="2230"/>
      <c r="SYK9" s="2651"/>
      <c r="SYL9" s="2230"/>
      <c r="SYM9" s="2651"/>
      <c r="SYN9" s="2230"/>
      <c r="SYO9" s="2651"/>
      <c r="SYP9" s="2230"/>
      <c r="SYQ9" s="2651"/>
      <c r="SYR9" s="2230"/>
      <c r="SYS9" s="2651"/>
      <c r="SYT9" s="2230"/>
      <c r="SYU9" s="2651"/>
      <c r="SYV9" s="2230"/>
      <c r="SYW9" s="2651"/>
      <c r="SYX9" s="2230"/>
      <c r="SYY9" s="2651"/>
      <c r="SYZ9" s="2230"/>
      <c r="SZA9" s="2651"/>
      <c r="SZB9" s="2230"/>
      <c r="SZC9" s="2651"/>
      <c r="SZD9" s="2230"/>
      <c r="SZE9" s="2651"/>
      <c r="SZF9" s="2230"/>
      <c r="SZG9" s="2651"/>
      <c r="SZH9" s="2230"/>
      <c r="SZI9" s="2651"/>
      <c r="SZJ9" s="2230"/>
      <c r="SZK9" s="2651"/>
      <c r="SZL9" s="2230"/>
      <c r="SZM9" s="2651"/>
      <c r="SZN9" s="2230"/>
      <c r="SZO9" s="2651"/>
      <c r="SZP9" s="2230"/>
      <c r="SZQ9" s="2651"/>
      <c r="SZR9" s="2230"/>
      <c r="SZS9" s="2651"/>
      <c r="SZT9" s="2230"/>
      <c r="SZU9" s="2651"/>
      <c r="SZV9" s="2230"/>
      <c r="SZW9" s="2651"/>
      <c r="SZX9" s="2230"/>
      <c r="SZY9" s="2651"/>
      <c r="SZZ9" s="2230"/>
      <c r="TAA9" s="2651"/>
      <c r="TAB9" s="2230"/>
      <c r="TAC9" s="2651"/>
      <c r="TAD9" s="2230"/>
      <c r="TAE9" s="2651"/>
      <c r="TAF9" s="2230"/>
      <c r="TAG9" s="2651"/>
      <c r="TAH9" s="2230"/>
      <c r="TAI9" s="2651"/>
      <c r="TAJ9" s="2230"/>
      <c r="TAK9" s="2651"/>
      <c r="TAL9" s="2230"/>
      <c r="TAM9" s="2651"/>
      <c r="TAN9" s="2230"/>
      <c r="TAO9" s="2651"/>
      <c r="TAP9" s="2230"/>
      <c r="TAQ9" s="2651"/>
      <c r="TAR9" s="2230"/>
      <c r="TAS9" s="2651"/>
      <c r="TAT9" s="2230"/>
      <c r="TAU9" s="2651"/>
      <c r="TAV9" s="2230"/>
      <c r="TAW9" s="2651"/>
      <c r="TAX9" s="2230"/>
      <c r="TAY9" s="2651"/>
      <c r="TAZ9" s="2230"/>
      <c r="TBA9" s="2651"/>
      <c r="TBB9" s="2230"/>
      <c r="TBC9" s="2651"/>
      <c r="TBD9" s="2230"/>
      <c r="TBE9" s="2651"/>
      <c r="TBF9" s="2230"/>
      <c r="TBG9" s="2651"/>
      <c r="TBH9" s="2230"/>
      <c r="TBI9" s="2651"/>
      <c r="TBJ9" s="2230"/>
      <c r="TBK9" s="2651"/>
      <c r="TBL9" s="2230"/>
      <c r="TBM9" s="2651"/>
      <c r="TBN9" s="2230"/>
      <c r="TBO9" s="2651"/>
      <c r="TBP9" s="2230"/>
      <c r="TBQ9" s="2651"/>
      <c r="TBR9" s="2230"/>
      <c r="TBS9" s="2651"/>
      <c r="TBT9" s="2230"/>
      <c r="TBU9" s="2651"/>
      <c r="TBV9" s="2230"/>
      <c r="TBW9" s="2651"/>
      <c r="TBX9" s="2230"/>
      <c r="TBY9" s="2651"/>
      <c r="TBZ9" s="2230"/>
      <c r="TCA9" s="2651"/>
      <c r="TCB9" s="2230"/>
      <c r="TCC9" s="2651"/>
      <c r="TCD9" s="2230"/>
      <c r="TCE9" s="2651"/>
      <c r="TCF9" s="2230"/>
      <c r="TCG9" s="2651"/>
      <c r="TCH9" s="2230"/>
      <c r="TCI9" s="2651"/>
      <c r="TCJ9" s="2230"/>
      <c r="TCK9" s="2651"/>
      <c r="TCL9" s="2230"/>
      <c r="TCM9" s="2651"/>
      <c r="TCN9" s="2230"/>
      <c r="TCO9" s="2651"/>
      <c r="TCP9" s="2230"/>
      <c r="TCQ9" s="2651"/>
      <c r="TCR9" s="2230"/>
      <c r="TCS9" s="2651"/>
      <c r="TCT9" s="2230"/>
      <c r="TCU9" s="2651"/>
      <c r="TCV9" s="2230"/>
      <c r="TCW9" s="2651"/>
      <c r="TCX9" s="2230"/>
      <c r="TCY9" s="2651"/>
      <c r="TCZ9" s="2230"/>
      <c r="TDA9" s="2651"/>
      <c r="TDB9" s="2230"/>
      <c r="TDC9" s="2651"/>
      <c r="TDD9" s="2230"/>
      <c r="TDE9" s="2651"/>
      <c r="TDF9" s="2230"/>
      <c r="TDG9" s="2651"/>
      <c r="TDH9" s="2230"/>
      <c r="TDI9" s="2651"/>
      <c r="TDJ9" s="2230"/>
      <c r="TDK9" s="2651"/>
      <c r="TDL9" s="2230"/>
      <c r="TDM9" s="2651"/>
      <c r="TDN9" s="2230"/>
      <c r="TDO9" s="2651"/>
      <c r="TDP9" s="2230"/>
      <c r="TDQ9" s="2651"/>
      <c r="TDR9" s="2230"/>
      <c r="TDS9" s="2651"/>
      <c r="TDT9" s="2230"/>
      <c r="TDU9" s="2651"/>
      <c r="TDV9" s="2230"/>
      <c r="TDW9" s="2651"/>
      <c r="TDX9" s="2230"/>
      <c r="TDY9" s="2651"/>
      <c r="TDZ9" s="2230"/>
      <c r="TEA9" s="2651"/>
      <c r="TEB9" s="2230"/>
      <c r="TEC9" s="2651"/>
      <c r="TED9" s="2230"/>
      <c r="TEE9" s="2651"/>
      <c r="TEF9" s="2230"/>
      <c r="TEG9" s="2651"/>
      <c r="TEH9" s="2230"/>
      <c r="TEI9" s="2651"/>
      <c r="TEJ9" s="2230"/>
      <c r="TEK9" s="2651"/>
      <c r="TEL9" s="2230"/>
      <c r="TEM9" s="2651"/>
      <c r="TEN9" s="2230"/>
      <c r="TEO9" s="2651"/>
      <c r="TEP9" s="2230"/>
      <c r="TEQ9" s="2651"/>
      <c r="TER9" s="2230"/>
      <c r="TES9" s="2651"/>
      <c r="TET9" s="2230"/>
      <c r="TEU9" s="2651"/>
      <c r="TEV9" s="2230"/>
      <c r="TEW9" s="2651"/>
      <c r="TEX9" s="2230"/>
      <c r="TEY9" s="2651"/>
      <c r="TEZ9" s="2230"/>
      <c r="TFA9" s="2651"/>
      <c r="TFB9" s="2230"/>
      <c r="TFC9" s="2651"/>
      <c r="TFD9" s="2230"/>
      <c r="TFE9" s="2651"/>
      <c r="TFF9" s="2230"/>
      <c r="TFG9" s="2651"/>
      <c r="TFH9" s="2230"/>
      <c r="TFI9" s="2651"/>
      <c r="TFJ9" s="2230"/>
      <c r="TFK9" s="2651"/>
      <c r="TFL9" s="2230"/>
      <c r="TFM9" s="2651"/>
      <c r="TFN9" s="2230"/>
      <c r="TFO9" s="2651"/>
      <c r="TFP9" s="2230"/>
      <c r="TFQ9" s="2651"/>
      <c r="TFR9" s="2230"/>
      <c r="TFS9" s="2651"/>
      <c r="TFT9" s="2230"/>
      <c r="TFU9" s="2651"/>
      <c r="TFV9" s="2230"/>
      <c r="TFW9" s="2651"/>
      <c r="TFX9" s="2230"/>
      <c r="TFY9" s="2651"/>
      <c r="TFZ9" s="2230"/>
      <c r="TGA9" s="2651"/>
      <c r="TGB9" s="2230"/>
      <c r="TGC9" s="2651"/>
      <c r="TGD9" s="2230"/>
      <c r="TGE9" s="2651"/>
      <c r="TGF9" s="2230"/>
      <c r="TGG9" s="2651"/>
      <c r="TGH9" s="2230"/>
      <c r="TGI9" s="2651"/>
      <c r="TGJ9" s="2230"/>
      <c r="TGK9" s="2651"/>
      <c r="TGL9" s="2230"/>
      <c r="TGM9" s="2651"/>
      <c r="TGN9" s="2230"/>
      <c r="TGO9" s="2651"/>
      <c r="TGP9" s="2230"/>
      <c r="TGQ9" s="2651"/>
      <c r="TGR9" s="2230"/>
      <c r="TGS9" s="2651"/>
      <c r="TGT9" s="2230"/>
      <c r="TGU9" s="2651"/>
      <c r="TGV9" s="2230"/>
      <c r="TGW9" s="2651"/>
      <c r="TGX9" s="2230"/>
      <c r="TGY9" s="2651"/>
      <c r="TGZ9" s="2230"/>
      <c r="THA9" s="2651"/>
      <c r="THB9" s="2230"/>
      <c r="THC9" s="2651"/>
      <c r="THD9" s="2230"/>
      <c r="THE9" s="2651"/>
      <c r="THF9" s="2230"/>
      <c r="THG9" s="2651"/>
      <c r="THH9" s="2230"/>
      <c r="THI9" s="2651"/>
      <c r="THJ9" s="2230"/>
      <c r="THK9" s="2651"/>
      <c r="THL9" s="2230"/>
      <c r="THM9" s="2651"/>
      <c r="THN9" s="2230"/>
      <c r="THO9" s="2651"/>
      <c r="THP9" s="2230"/>
      <c r="THQ9" s="2651"/>
      <c r="THR9" s="2230"/>
      <c r="THS9" s="2651"/>
      <c r="THT9" s="2230"/>
      <c r="THU9" s="2651"/>
      <c r="THV9" s="2230"/>
      <c r="THW9" s="2651"/>
      <c r="THX9" s="2230"/>
      <c r="THY9" s="2651"/>
      <c r="THZ9" s="2230"/>
      <c r="TIA9" s="2651"/>
      <c r="TIB9" s="2230"/>
      <c r="TIC9" s="2651"/>
      <c r="TID9" s="2230"/>
      <c r="TIE9" s="2651"/>
      <c r="TIF9" s="2230"/>
      <c r="TIG9" s="2651"/>
      <c r="TIH9" s="2230"/>
      <c r="TII9" s="2651"/>
      <c r="TIJ9" s="2230"/>
      <c r="TIK9" s="2651"/>
      <c r="TIL9" s="2230"/>
      <c r="TIM9" s="2651"/>
      <c r="TIN9" s="2230"/>
      <c r="TIO9" s="2651"/>
      <c r="TIP9" s="2230"/>
      <c r="TIQ9" s="2651"/>
      <c r="TIR9" s="2230"/>
      <c r="TIS9" s="2651"/>
      <c r="TIT9" s="2230"/>
      <c r="TIU9" s="2651"/>
      <c r="TIV9" s="2230"/>
      <c r="TIW9" s="2651"/>
      <c r="TIX9" s="2230"/>
      <c r="TIY9" s="2651"/>
      <c r="TIZ9" s="2230"/>
      <c r="TJA9" s="2651"/>
      <c r="TJB9" s="2230"/>
      <c r="TJC9" s="2651"/>
      <c r="TJD9" s="2230"/>
      <c r="TJE9" s="2651"/>
      <c r="TJF9" s="2230"/>
      <c r="TJG9" s="2651"/>
      <c r="TJH9" s="2230"/>
      <c r="TJI9" s="2651"/>
      <c r="TJJ9" s="2230"/>
      <c r="TJK9" s="2651"/>
      <c r="TJL9" s="2230"/>
      <c r="TJM9" s="2651"/>
      <c r="TJN9" s="2230"/>
      <c r="TJO9" s="2651"/>
      <c r="TJP9" s="2230"/>
      <c r="TJQ9" s="2651"/>
      <c r="TJR9" s="2230"/>
      <c r="TJS9" s="2651"/>
      <c r="TJT9" s="2230"/>
      <c r="TJU9" s="2651"/>
      <c r="TJV9" s="2230"/>
      <c r="TJW9" s="2651"/>
      <c r="TJX9" s="2230"/>
      <c r="TJY9" s="2651"/>
      <c r="TJZ9" s="2230"/>
      <c r="TKA9" s="2651"/>
      <c r="TKB9" s="2230"/>
      <c r="TKC9" s="2651"/>
      <c r="TKD9" s="2230"/>
      <c r="TKE9" s="2651"/>
      <c r="TKF9" s="2230"/>
      <c r="TKG9" s="2651"/>
      <c r="TKH9" s="2230"/>
      <c r="TKI9" s="2651"/>
      <c r="TKJ9" s="2230"/>
      <c r="TKK9" s="2651"/>
      <c r="TKL9" s="2230"/>
      <c r="TKM9" s="2651"/>
      <c r="TKN9" s="2230"/>
      <c r="TKO9" s="2651"/>
      <c r="TKP9" s="2230"/>
      <c r="TKQ9" s="2651"/>
      <c r="TKR9" s="2230"/>
      <c r="TKS9" s="2651"/>
      <c r="TKT9" s="2230"/>
      <c r="TKU9" s="2651"/>
      <c r="TKV9" s="2230"/>
      <c r="TKW9" s="2651"/>
      <c r="TKX9" s="2230"/>
      <c r="TKY9" s="2651"/>
      <c r="TKZ9" s="2230"/>
      <c r="TLA9" s="2651"/>
      <c r="TLB9" s="2230"/>
      <c r="TLC9" s="2651"/>
      <c r="TLD9" s="2230"/>
      <c r="TLE9" s="2651"/>
      <c r="TLF9" s="2230"/>
      <c r="TLG9" s="2651"/>
      <c r="TLH9" s="2230"/>
      <c r="TLI9" s="2651"/>
      <c r="TLJ9" s="2230"/>
      <c r="TLK9" s="2651"/>
      <c r="TLL9" s="2230"/>
      <c r="TLM9" s="2651"/>
      <c r="TLN9" s="2230"/>
      <c r="TLO9" s="2651"/>
      <c r="TLP9" s="2230"/>
      <c r="TLQ9" s="2651"/>
      <c r="TLR9" s="2230"/>
      <c r="TLS9" s="2651"/>
      <c r="TLT9" s="2230"/>
      <c r="TLU9" s="2651"/>
      <c r="TLV9" s="2230"/>
      <c r="TLW9" s="2651"/>
      <c r="TLX9" s="2230"/>
      <c r="TLY9" s="2651"/>
      <c r="TLZ9" s="2230"/>
      <c r="TMA9" s="2651"/>
      <c r="TMB9" s="2230"/>
      <c r="TMC9" s="2651"/>
      <c r="TMD9" s="2230"/>
      <c r="TME9" s="2651"/>
      <c r="TMF9" s="2230"/>
      <c r="TMG9" s="2651"/>
      <c r="TMH9" s="2230"/>
      <c r="TMI9" s="2651"/>
      <c r="TMJ9" s="2230"/>
      <c r="TMK9" s="2651"/>
      <c r="TML9" s="2230"/>
      <c r="TMM9" s="2651"/>
      <c r="TMN9" s="2230"/>
      <c r="TMO9" s="2651"/>
      <c r="TMP9" s="2230"/>
      <c r="TMQ9" s="2651"/>
      <c r="TMR9" s="2230"/>
      <c r="TMS9" s="2651"/>
      <c r="TMT9" s="2230"/>
      <c r="TMU9" s="2651"/>
      <c r="TMV9" s="2230"/>
      <c r="TMW9" s="2651"/>
      <c r="TMX9" s="2230"/>
      <c r="TMY9" s="2651"/>
      <c r="TMZ9" s="2230"/>
      <c r="TNA9" s="2651"/>
      <c r="TNB9" s="2230"/>
      <c r="TNC9" s="2651"/>
      <c r="TND9" s="2230"/>
      <c r="TNE9" s="2651"/>
      <c r="TNF9" s="2230"/>
      <c r="TNG9" s="2651"/>
      <c r="TNH9" s="2230"/>
      <c r="TNI9" s="2651"/>
      <c r="TNJ9" s="2230"/>
      <c r="TNK9" s="2651"/>
      <c r="TNL9" s="2230"/>
      <c r="TNM9" s="2651"/>
      <c r="TNN9" s="2230"/>
      <c r="TNO9" s="2651"/>
      <c r="TNP9" s="2230"/>
      <c r="TNQ9" s="2651"/>
      <c r="TNR9" s="2230"/>
      <c r="TNS9" s="2651"/>
      <c r="TNT9" s="2230"/>
      <c r="TNU9" s="2651"/>
      <c r="TNV9" s="2230"/>
      <c r="TNW9" s="2651"/>
      <c r="TNX9" s="2230"/>
      <c r="TNY9" s="2651"/>
      <c r="TNZ9" s="2230"/>
      <c r="TOA9" s="2651"/>
      <c r="TOB9" s="2230"/>
      <c r="TOC9" s="2651"/>
      <c r="TOD9" s="2230"/>
      <c r="TOE9" s="2651"/>
      <c r="TOF9" s="2230"/>
      <c r="TOG9" s="2651"/>
      <c r="TOH9" s="2230"/>
      <c r="TOI9" s="2651"/>
      <c r="TOJ9" s="2230"/>
      <c r="TOK9" s="2651"/>
      <c r="TOL9" s="2230"/>
      <c r="TOM9" s="2651"/>
      <c r="TON9" s="2230"/>
      <c r="TOO9" s="2651"/>
      <c r="TOP9" s="2230"/>
      <c r="TOQ9" s="2651"/>
      <c r="TOR9" s="2230"/>
      <c r="TOS9" s="2651"/>
      <c r="TOT9" s="2230"/>
      <c r="TOU9" s="2651"/>
      <c r="TOV9" s="2230"/>
      <c r="TOW9" s="2651"/>
      <c r="TOX9" s="2230"/>
      <c r="TOY9" s="2651"/>
      <c r="TOZ9" s="2230"/>
      <c r="TPA9" s="2651"/>
      <c r="TPB9" s="2230"/>
      <c r="TPC9" s="2651"/>
      <c r="TPD9" s="2230"/>
      <c r="TPE9" s="2651"/>
      <c r="TPF9" s="2230"/>
      <c r="TPG9" s="2651"/>
      <c r="TPH9" s="2230"/>
      <c r="TPI9" s="2651"/>
      <c r="TPJ9" s="2230"/>
      <c r="TPK9" s="2651"/>
      <c r="TPL9" s="2230"/>
      <c r="TPM9" s="2651"/>
      <c r="TPN9" s="2230"/>
      <c r="TPO9" s="2651"/>
      <c r="TPP9" s="2230"/>
      <c r="TPQ9" s="2651"/>
      <c r="TPR9" s="2230"/>
      <c r="TPS9" s="2651"/>
      <c r="TPT9" s="2230"/>
      <c r="TPU9" s="2651"/>
      <c r="TPV9" s="2230"/>
      <c r="TPW9" s="2651"/>
      <c r="TPX9" s="2230"/>
      <c r="TPY9" s="2651"/>
      <c r="TPZ9" s="2230"/>
      <c r="TQA9" s="2651"/>
      <c r="TQB9" s="2230"/>
      <c r="TQC9" s="2651"/>
      <c r="TQD9" s="2230"/>
      <c r="TQE9" s="2651"/>
      <c r="TQF9" s="2230"/>
      <c r="TQG9" s="2651"/>
      <c r="TQH9" s="2230"/>
      <c r="TQI9" s="2651"/>
      <c r="TQJ9" s="2230"/>
      <c r="TQK9" s="2651"/>
      <c r="TQL9" s="2230"/>
      <c r="TQM9" s="2651"/>
      <c r="TQN9" s="2230"/>
      <c r="TQO9" s="2651"/>
      <c r="TQP9" s="2230"/>
      <c r="TQQ9" s="2651"/>
      <c r="TQR9" s="2230"/>
      <c r="TQS9" s="2651"/>
      <c r="TQT9" s="2230"/>
      <c r="TQU9" s="2651"/>
      <c r="TQV9" s="2230"/>
      <c r="TQW9" s="2651"/>
      <c r="TQX9" s="2230"/>
      <c r="TQY9" s="2651"/>
      <c r="TQZ9" s="2230"/>
      <c r="TRA9" s="2651"/>
      <c r="TRB9" s="2230"/>
      <c r="TRC9" s="2651"/>
      <c r="TRD9" s="2230"/>
      <c r="TRE9" s="2651"/>
      <c r="TRF9" s="2230"/>
      <c r="TRG9" s="2651"/>
      <c r="TRH9" s="2230"/>
      <c r="TRI9" s="2651"/>
      <c r="TRJ9" s="2230"/>
      <c r="TRK9" s="2651"/>
      <c r="TRL9" s="2230"/>
      <c r="TRM9" s="2651"/>
      <c r="TRN9" s="2230"/>
      <c r="TRO9" s="2651"/>
      <c r="TRP9" s="2230"/>
      <c r="TRQ9" s="2651"/>
      <c r="TRR9" s="2230"/>
      <c r="TRS9" s="2651"/>
      <c r="TRT9" s="2230"/>
      <c r="TRU9" s="2651"/>
      <c r="TRV9" s="2230"/>
      <c r="TRW9" s="2651"/>
      <c r="TRX9" s="2230"/>
      <c r="TRY9" s="2651"/>
      <c r="TRZ9" s="2230"/>
      <c r="TSA9" s="2651"/>
      <c r="TSB9" s="2230"/>
      <c r="TSC9" s="2651"/>
      <c r="TSD9" s="2230"/>
      <c r="TSE9" s="2651"/>
      <c r="TSF9" s="2230"/>
      <c r="TSG9" s="2651"/>
      <c r="TSH9" s="2230"/>
      <c r="TSI9" s="2651"/>
      <c r="TSJ9" s="2230"/>
      <c r="TSK9" s="2651"/>
      <c r="TSL9" s="2230"/>
      <c r="TSM9" s="2651"/>
      <c r="TSN9" s="2230"/>
      <c r="TSO9" s="2651"/>
      <c r="TSP9" s="2230"/>
      <c r="TSQ9" s="2651"/>
      <c r="TSR9" s="2230"/>
      <c r="TSS9" s="2651"/>
      <c r="TST9" s="2230"/>
      <c r="TSU9" s="2651"/>
      <c r="TSV9" s="2230"/>
      <c r="TSW9" s="2651"/>
      <c r="TSX9" s="2230"/>
      <c r="TSY9" s="2651"/>
      <c r="TSZ9" s="2230"/>
      <c r="TTA9" s="2651"/>
      <c r="TTB9" s="2230"/>
      <c r="TTC9" s="2651"/>
      <c r="TTD9" s="2230"/>
      <c r="TTE9" s="2651"/>
      <c r="TTF9" s="2230"/>
      <c r="TTG9" s="2651"/>
      <c r="TTH9" s="2230"/>
      <c r="TTI9" s="2651"/>
      <c r="TTJ9" s="2230"/>
      <c r="TTK9" s="2651"/>
      <c r="TTL9" s="2230"/>
      <c r="TTM9" s="2651"/>
      <c r="TTN9" s="2230"/>
      <c r="TTO9" s="2651"/>
      <c r="TTP9" s="2230"/>
      <c r="TTQ9" s="2651"/>
      <c r="TTR9" s="2230"/>
      <c r="TTS9" s="2651"/>
      <c r="TTT9" s="2230"/>
      <c r="TTU9" s="2651"/>
      <c r="TTV9" s="2230"/>
      <c r="TTW9" s="2651"/>
      <c r="TTX9" s="2230"/>
      <c r="TTY9" s="2651"/>
      <c r="TTZ9" s="2230"/>
      <c r="TUA9" s="2651"/>
      <c r="TUB9" s="2230"/>
      <c r="TUC9" s="2651"/>
      <c r="TUD9" s="2230"/>
      <c r="TUE9" s="2651"/>
      <c r="TUF9" s="2230"/>
      <c r="TUG9" s="2651"/>
      <c r="TUH9" s="2230"/>
      <c r="TUI9" s="2651"/>
      <c r="TUJ9" s="2230"/>
      <c r="TUK9" s="2651"/>
      <c r="TUL9" s="2230"/>
      <c r="TUM9" s="2651"/>
      <c r="TUN9" s="2230"/>
      <c r="TUO9" s="2651"/>
      <c r="TUP9" s="2230"/>
      <c r="TUQ9" s="2651"/>
      <c r="TUR9" s="2230"/>
      <c r="TUS9" s="2651"/>
      <c r="TUT9" s="2230"/>
      <c r="TUU9" s="2651"/>
      <c r="TUV9" s="2230"/>
      <c r="TUW9" s="2651"/>
      <c r="TUX9" s="2230"/>
      <c r="TUY9" s="2651"/>
      <c r="TUZ9" s="2230"/>
      <c r="TVA9" s="2651"/>
      <c r="TVB9" s="2230"/>
      <c r="TVC9" s="2651"/>
      <c r="TVD9" s="2230"/>
      <c r="TVE9" s="2651"/>
      <c r="TVF9" s="2230"/>
      <c r="TVG9" s="2651"/>
      <c r="TVH9" s="2230"/>
      <c r="TVI9" s="2651"/>
      <c r="TVJ9" s="2230"/>
      <c r="TVK9" s="2651"/>
      <c r="TVL9" s="2230"/>
      <c r="TVM9" s="2651"/>
      <c r="TVN9" s="2230"/>
      <c r="TVO9" s="2651"/>
      <c r="TVP9" s="2230"/>
      <c r="TVQ9" s="2651"/>
      <c r="TVR9" s="2230"/>
      <c r="TVS9" s="2651"/>
      <c r="TVT9" s="2230"/>
      <c r="TVU9" s="2651"/>
      <c r="TVV9" s="2230"/>
      <c r="TVW9" s="2651"/>
      <c r="TVX9" s="2230"/>
      <c r="TVY9" s="2651"/>
      <c r="TVZ9" s="2230"/>
      <c r="TWA9" s="2651"/>
      <c r="TWB9" s="2230"/>
      <c r="TWC9" s="2651"/>
      <c r="TWD9" s="2230"/>
      <c r="TWE9" s="2651"/>
      <c r="TWF9" s="2230"/>
      <c r="TWG9" s="2651"/>
      <c r="TWH9" s="2230"/>
      <c r="TWI9" s="2651"/>
      <c r="TWJ9" s="2230"/>
      <c r="TWK9" s="2651"/>
      <c r="TWL9" s="2230"/>
      <c r="TWM9" s="2651"/>
      <c r="TWN9" s="2230"/>
      <c r="TWO9" s="2651"/>
      <c r="TWP9" s="2230"/>
      <c r="TWQ9" s="2651"/>
      <c r="TWR9" s="2230"/>
      <c r="TWS9" s="2651"/>
      <c r="TWT9" s="2230"/>
      <c r="TWU9" s="2651"/>
      <c r="TWV9" s="2230"/>
      <c r="TWW9" s="2651"/>
      <c r="TWX9" s="2230"/>
      <c r="TWY9" s="2651"/>
      <c r="TWZ9" s="2230"/>
      <c r="TXA9" s="2651"/>
      <c r="TXB9" s="2230"/>
      <c r="TXC9" s="2651"/>
      <c r="TXD9" s="2230"/>
      <c r="TXE9" s="2651"/>
      <c r="TXF9" s="2230"/>
      <c r="TXG9" s="2651"/>
      <c r="TXH9" s="2230"/>
      <c r="TXI9" s="2651"/>
      <c r="TXJ9" s="2230"/>
      <c r="TXK9" s="2651"/>
      <c r="TXL9" s="2230"/>
      <c r="TXM9" s="2651"/>
      <c r="TXN9" s="2230"/>
      <c r="TXO9" s="2651"/>
      <c r="TXP9" s="2230"/>
      <c r="TXQ9" s="2651"/>
      <c r="TXR9" s="2230"/>
      <c r="TXS9" s="2651"/>
      <c r="TXT9" s="2230"/>
      <c r="TXU9" s="2651"/>
      <c r="TXV9" s="2230"/>
      <c r="TXW9" s="2651"/>
      <c r="TXX9" s="2230"/>
      <c r="TXY9" s="2651"/>
      <c r="TXZ9" s="2230"/>
      <c r="TYA9" s="2651"/>
      <c r="TYB9" s="2230"/>
      <c r="TYC9" s="2651"/>
      <c r="TYD9" s="2230"/>
      <c r="TYE9" s="2651"/>
      <c r="TYF9" s="2230"/>
      <c r="TYG9" s="2651"/>
      <c r="TYH9" s="2230"/>
      <c r="TYI9" s="2651"/>
      <c r="TYJ9" s="2230"/>
      <c r="TYK9" s="2651"/>
      <c r="TYL9" s="2230"/>
      <c r="TYM9" s="2651"/>
      <c r="TYN9" s="2230"/>
      <c r="TYO9" s="2651"/>
      <c r="TYP9" s="2230"/>
      <c r="TYQ9" s="2651"/>
      <c r="TYR9" s="2230"/>
      <c r="TYS9" s="2651"/>
      <c r="TYT9" s="2230"/>
      <c r="TYU9" s="2651"/>
      <c r="TYV9" s="2230"/>
      <c r="TYW9" s="2651"/>
      <c r="TYX9" s="2230"/>
      <c r="TYY9" s="2651"/>
      <c r="TYZ9" s="2230"/>
      <c r="TZA9" s="2651"/>
      <c r="TZB9" s="2230"/>
      <c r="TZC9" s="2651"/>
      <c r="TZD9" s="2230"/>
      <c r="TZE9" s="2651"/>
      <c r="TZF9" s="2230"/>
      <c r="TZG9" s="2651"/>
      <c r="TZH9" s="2230"/>
      <c r="TZI9" s="2651"/>
      <c r="TZJ9" s="2230"/>
      <c r="TZK9" s="2651"/>
      <c r="TZL9" s="2230"/>
      <c r="TZM9" s="2651"/>
      <c r="TZN9" s="2230"/>
      <c r="TZO9" s="2651"/>
      <c r="TZP9" s="2230"/>
      <c r="TZQ9" s="2651"/>
      <c r="TZR9" s="2230"/>
      <c r="TZS9" s="2651"/>
      <c r="TZT9" s="2230"/>
      <c r="TZU9" s="2651"/>
      <c r="TZV9" s="2230"/>
      <c r="TZW9" s="2651"/>
      <c r="TZX9" s="2230"/>
      <c r="TZY9" s="2651"/>
      <c r="TZZ9" s="2230"/>
      <c r="UAA9" s="2651"/>
      <c r="UAB9" s="2230"/>
      <c r="UAC9" s="2651"/>
      <c r="UAD9" s="2230"/>
      <c r="UAE9" s="2651"/>
      <c r="UAF9" s="2230"/>
      <c r="UAG9" s="2651"/>
      <c r="UAH9" s="2230"/>
      <c r="UAI9" s="2651"/>
      <c r="UAJ9" s="2230"/>
      <c r="UAK9" s="2651"/>
      <c r="UAL9" s="2230"/>
      <c r="UAM9" s="2651"/>
      <c r="UAN9" s="2230"/>
      <c r="UAO9" s="2651"/>
      <c r="UAP9" s="2230"/>
      <c r="UAQ9" s="2651"/>
      <c r="UAR9" s="2230"/>
      <c r="UAS9" s="2651"/>
      <c r="UAT9" s="2230"/>
      <c r="UAU9" s="2651"/>
      <c r="UAV9" s="2230"/>
      <c r="UAW9" s="2651"/>
      <c r="UAX9" s="2230"/>
      <c r="UAY9" s="2651"/>
      <c r="UAZ9" s="2230"/>
      <c r="UBA9" s="2651"/>
      <c r="UBB9" s="2230"/>
      <c r="UBC9" s="2651"/>
      <c r="UBD9" s="2230"/>
      <c r="UBE9" s="2651"/>
      <c r="UBF9" s="2230"/>
      <c r="UBG9" s="2651"/>
      <c r="UBH9" s="2230"/>
      <c r="UBI9" s="2651"/>
      <c r="UBJ9" s="2230"/>
      <c r="UBK9" s="2651"/>
      <c r="UBL9" s="2230"/>
      <c r="UBM9" s="2651"/>
      <c r="UBN9" s="2230"/>
      <c r="UBO9" s="2651"/>
      <c r="UBP9" s="2230"/>
      <c r="UBQ9" s="2651"/>
      <c r="UBR9" s="2230"/>
      <c r="UBS9" s="2651"/>
      <c r="UBT9" s="2230"/>
      <c r="UBU9" s="2651"/>
      <c r="UBV9" s="2230"/>
      <c r="UBW9" s="2651"/>
      <c r="UBX9" s="2230"/>
      <c r="UBY9" s="2651"/>
      <c r="UBZ9" s="2230"/>
      <c r="UCA9" s="2651"/>
      <c r="UCB9" s="2230"/>
      <c r="UCC9" s="2651"/>
      <c r="UCD9" s="2230"/>
      <c r="UCE9" s="2651"/>
      <c r="UCF9" s="2230"/>
      <c r="UCG9" s="2651"/>
      <c r="UCH9" s="2230"/>
      <c r="UCI9" s="2651"/>
      <c r="UCJ9" s="2230"/>
      <c r="UCK9" s="2651"/>
      <c r="UCL9" s="2230"/>
      <c r="UCM9" s="2651"/>
      <c r="UCN9" s="2230"/>
      <c r="UCO9" s="2651"/>
      <c r="UCP9" s="2230"/>
      <c r="UCQ9" s="2651"/>
      <c r="UCR9" s="2230"/>
      <c r="UCS9" s="2651"/>
      <c r="UCT9" s="2230"/>
      <c r="UCU9" s="2651"/>
      <c r="UCV9" s="2230"/>
      <c r="UCW9" s="2651"/>
      <c r="UCX9" s="2230"/>
      <c r="UCY9" s="2651"/>
      <c r="UCZ9" s="2230"/>
      <c r="UDA9" s="2651"/>
      <c r="UDB9" s="2230"/>
      <c r="UDC9" s="2651"/>
      <c r="UDD9" s="2230"/>
      <c r="UDE9" s="2651"/>
      <c r="UDF9" s="2230"/>
      <c r="UDG9" s="2651"/>
      <c r="UDH9" s="2230"/>
      <c r="UDI9" s="2651"/>
      <c r="UDJ9" s="2230"/>
      <c r="UDK9" s="2651"/>
      <c r="UDL9" s="2230"/>
      <c r="UDM9" s="2651"/>
      <c r="UDN9" s="2230"/>
      <c r="UDO9" s="2651"/>
      <c r="UDP9" s="2230"/>
      <c r="UDQ9" s="2651"/>
      <c r="UDR9" s="2230"/>
      <c r="UDS9" s="2651"/>
      <c r="UDT9" s="2230"/>
      <c r="UDU9" s="2651"/>
      <c r="UDV9" s="2230"/>
      <c r="UDW9" s="2651"/>
      <c r="UDX9" s="2230"/>
      <c r="UDY9" s="2651"/>
      <c r="UDZ9" s="2230"/>
      <c r="UEA9" s="2651"/>
      <c r="UEB9" s="2230"/>
      <c r="UEC9" s="2651"/>
      <c r="UED9" s="2230"/>
      <c r="UEE9" s="2651"/>
      <c r="UEF9" s="2230"/>
      <c r="UEG9" s="2651"/>
      <c r="UEH9" s="2230"/>
      <c r="UEI9" s="2651"/>
      <c r="UEJ9" s="2230"/>
      <c r="UEK9" s="2651"/>
      <c r="UEL9" s="2230"/>
      <c r="UEM9" s="2651"/>
      <c r="UEN9" s="2230"/>
      <c r="UEO9" s="2651"/>
      <c r="UEP9" s="2230"/>
      <c r="UEQ9" s="2651"/>
      <c r="UER9" s="2230"/>
      <c r="UES9" s="2651"/>
      <c r="UET9" s="2230"/>
      <c r="UEU9" s="2651"/>
      <c r="UEV9" s="2230"/>
      <c r="UEW9" s="2651"/>
      <c r="UEX9" s="2230"/>
      <c r="UEY9" s="2651"/>
      <c r="UEZ9" s="2230"/>
      <c r="UFA9" s="2651"/>
      <c r="UFB9" s="2230"/>
      <c r="UFC9" s="2651"/>
      <c r="UFD9" s="2230"/>
      <c r="UFE9" s="2651"/>
      <c r="UFF9" s="2230"/>
      <c r="UFG9" s="2651"/>
      <c r="UFH9" s="2230"/>
      <c r="UFI9" s="2651"/>
      <c r="UFJ9" s="2230"/>
      <c r="UFK9" s="2651"/>
      <c r="UFL9" s="2230"/>
      <c r="UFM9" s="2651"/>
      <c r="UFN9" s="2230"/>
      <c r="UFO9" s="2651"/>
      <c r="UFP9" s="2230"/>
      <c r="UFQ9" s="2651"/>
      <c r="UFR9" s="2230"/>
      <c r="UFS9" s="2651"/>
      <c r="UFT9" s="2230"/>
      <c r="UFU9" s="2651"/>
      <c r="UFV9" s="2230"/>
      <c r="UFW9" s="2651"/>
      <c r="UFX9" s="2230"/>
      <c r="UFY9" s="2651"/>
      <c r="UFZ9" s="2230"/>
      <c r="UGA9" s="2651"/>
      <c r="UGB9" s="2230"/>
      <c r="UGC9" s="2651"/>
      <c r="UGD9" s="2230"/>
      <c r="UGE9" s="2651"/>
      <c r="UGF9" s="2230"/>
      <c r="UGG9" s="2651"/>
      <c r="UGH9" s="2230"/>
      <c r="UGI9" s="2651"/>
      <c r="UGJ9" s="2230"/>
      <c r="UGK9" s="2651"/>
      <c r="UGL9" s="2230"/>
      <c r="UGM9" s="2651"/>
      <c r="UGN9" s="2230"/>
      <c r="UGO9" s="2651"/>
      <c r="UGP9" s="2230"/>
      <c r="UGQ9" s="2651"/>
      <c r="UGR9" s="2230"/>
      <c r="UGS9" s="2651"/>
      <c r="UGT9" s="2230"/>
      <c r="UGU9" s="2651"/>
      <c r="UGV9" s="2230"/>
      <c r="UGW9" s="2651"/>
      <c r="UGX9" s="2230"/>
      <c r="UGY9" s="2651"/>
      <c r="UGZ9" s="2230"/>
      <c r="UHA9" s="2651"/>
      <c r="UHB9" s="2230"/>
      <c r="UHC9" s="2651"/>
      <c r="UHD9" s="2230"/>
      <c r="UHE9" s="2651"/>
      <c r="UHF9" s="2230"/>
      <c r="UHG9" s="2651"/>
      <c r="UHH9" s="2230"/>
      <c r="UHI9" s="2651"/>
      <c r="UHJ9" s="2230"/>
      <c r="UHK9" s="2651"/>
      <c r="UHL9" s="2230"/>
      <c r="UHM9" s="2651"/>
      <c r="UHN9" s="2230"/>
      <c r="UHO9" s="2651"/>
      <c r="UHP9" s="2230"/>
      <c r="UHQ9" s="2651"/>
      <c r="UHR9" s="2230"/>
      <c r="UHS9" s="2651"/>
      <c r="UHT9" s="2230"/>
      <c r="UHU9" s="2651"/>
      <c r="UHV9" s="2230"/>
      <c r="UHW9" s="2651"/>
      <c r="UHX9" s="2230"/>
      <c r="UHY9" s="2651"/>
      <c r="UHZ9" s="2230"/>
      <c r="UIA9" s="2651"/>
      <c r="UIB9" s="2230"/>
      <c r="UIC9" s="2651"/>
      <c r="UID9" s="2230"/>
      <c r="UIE9" s="2651"/>
      <c r="UIF9" s="2230"/>
      <c r="UIG9" s="2651"/>
      <c r="UIH9" s="2230"/>
      <c r="UII9" s="2651"/>
      <c r="UIJ9" s="2230"/>
      <c r="UIK9" s="2651"/>
      <c r="UIL9" s="2230"/>
      <c r="UIM9" s="2651"/>
      <c r="UIN9" s="2230"/>
      <c r="UIO9" s="2651"/>
      <c r="UIP9" s="2230"/>
      <c r="UIQ9" s="2651"/>
      <c r="UIR9" s="2230"/>
      <c r="UIS9" s="2651"/>
      <c r="UIT9" s="2230"/>
      <c r="UIU9" s="2651"/>
      <c r="UIV9" s="2230"/>
      <c r="UIW9" s="2651"/>
      <c r="UIX9" s="2230"/>
      <c r="UIY9" s="2651"/>
      <c r="UIZ9" s="2230"/>
      <c r="UJA9" s="2651"/>
      <c r="UJB9" s="2230"/>
      <c r="UJC9" s="2651"/>
      <c r="UJD9" s="2230"/>
      <c r="UJE9" s="2651"/>
      <c r="UJF9" s="2230"/>
      <c r="UJG9" s="2651"/>
      <c r="UJH9" s="2230"/>
      <c r="UJI9" s="2651"/>
      <c r="UJJ9" s="2230"/>
      <c r="UJK9" s="2651"/>
      <c r="UJL9" s="2230"/>
      <c r="UJM9" s="2651"/>
      <c r="UJN9" s="2230"/>
      <c r="UJO9" s="2651"/>
      <c r="UJP9" s="2230"/>
      <c r="UJQ9" s="2651"/>
      <c r="UJR9" s="2230"/>
      <c r="UJS9" s="2651"/>
      <c r="UJT9" s="2230"/>
      <c r="UJU9" s="2651"/>
      <c r="UJV9" s="2230"/>
      <c r="UJW9" s="2651"/>
      <c r="UJX9" s="2230"/>
      <c r="UJY9" s="2651"/>
      <c r="UJZ9" s="2230"/>
      <c r="UKA9" s="2651"/>
      <c r="UKB9" s="2230"/>
      <c r="UKC9" s="2651"/>
      <c r="UKD9" s="2230"/>
      <c r="UKE9" s="2651"/>
      <c r="UKF9" s="2230"/>
      <c r="UKG9" s="2651"/>
      <c r="UKH9" s="2230"/>
      <c r="UKI9" s="2651"/>
      <c r="UKJ9" s="2230"/>
      <c r="UKK9" s="2651"/>
      <c r="UKL9" s="2230"/>
      <c r="UKM9" s="2651"/>
      <c r="UKN9" s="2230"/>
      <c r="UKO9" s="2651"/>
      <c r="UKP9" s="2230"/>
      <c r="UKQ9" s="2651"/>
      <c r="UKR9" s="2230"/>
      <c r="UKS9" s="2651"/>
      <c r="UKT9" s="2230"/>
      <c r="UKU9" s="2651"/>
      <c r="UKV9" s="2230"/>
      <c r="UKW9" s="2651"/>
      <c r="UKX9" s="2230"/>
      <c r="UKY9" s="2651"/>
      <c r="UKZ9" s="2230"/>
      <c r="ULA9" s="2651"/>
      <c r="ULB9" s="2230"/>
      <c r="ULC9" s="2651"/>
      <c r="ULD9" s="2230"/>
      <c r="ULE9" s="2651"/>
      <c r="ULF9" s="2230"/>
      <c r="ULG9" s="2651"/>
      <c r="ULH9" s="2230"/>
      <c r="ULI9" s="2651"/>
      <c r="ULJ9" s="2230"/>
      <c r="ULK9" s="2651"/>
      <c r="ULL9" s="2230"/>
      <c r="ULM9" s="2651"/>
      <c r="ULN9" s="2230"/>
      <c r="ULO9" s="2651"/>
      <c r="ULP9" s="2230"/>
      <c r="ULQ9" s="2651"/>
      <c r="ULR9" s="2230"/>
      <c r="ULS9" s="2651"/>
      <c r="ULT9" s="2230"/>
      <c r="ULU9" s="2651"/>
      <c r="ULV9" s="2230"/>
      <c r="ULW9" s="2651"/>
      <c r="ULX9" s="2230"/>
      <c r="ULY9" s="2651"/>
      <c r="ULZ9" s="2230"/>
      <c r="UMA9" s="2651"/>
      <c r="UMB9" s="2230"/>
      <c r="UMC9" s="2651"/>
      <c r="UMD9" s="2230"/>
      <c r="UME9" s="2651"/>
      <c r="UMF9" s="2230"/>
      <c r="UMG9" s="2651"/>
      <c r="UMH9" s="2230"/>
      <c r="UMI9" s="2651"/>
      <c r="UMJ9" s="2230"/>
      <c r="UMK9" s="2651"/>
      <c r="UML9" s="2230"/>
      <c r="UMM9" s="2651"/>
      <c r="UMN9" s="2230"/>
      <c r="UMO9" s="2651"/>
      <c r="UMP9" s="2230"/>
      <c r="UMQ9" s="2651"/>
      <c r="UMR9" s="2230"/>
      <c r="UMS9" s="2651"/>
      <c r="UMT9" s="2230"/>
      <c r="UMU9" s="2651"/>
      <c r="UMV9" s="2230"/>
      <c r="UMW9" s="2651"/>
      <c r="UMX9" s="2230"/>
      <c r="UMY9" s="2651"/>
      <c r="UMZ9" s="2230"/>
      <c r="UNA9" s="2651"/>
      <c r="UNB9" s="2230"/>
      <c r="UNC9" s="2651"/>
      <c r="UND9" s="2230"/>
      <c r="UNE9" s="2651"/>
      <c r="UNF9" s="2230"/>
      <c r="UNG9" s="2651"/>
      <c r="UNH9" s="2230"/>
      <c r="UNI9" s="2651"/>
      <c r="UNJ9" s="2230"/>
      <c r="UNK9" s="2651"/>
      <c r="UNL9" s="2230"/>
      <c r="UNM9" s="2651"/>
      <c r="UNN9" s="2230"/>
      <c r="UNO9" s="2651"/>
      <c r="UNP9" s="2230"/>
      <c r="UNQ9" s="2651"/>
      <c r="UNR9" s="2230"/>
      <c r="UNS9" s="2651"/>
      <c r="UNT9" s="2230"/>
      <c r="UNU9" s="2651"/>
      <c r="UNV9" s="2230"/>
      <c r="UNW9" s="2651"/>
      <c r="UNX9" s="2230"/>
      <c r="UNY9" s="2651"/>
      <c r="UNZ9" s="2230"/>
      <c r="UOA9" s="2651"/>
      <c r="UOB9" s="2230"/>
      <c r="UOC9" s="2651"/>
      <c r="UOD9" s="2230"/>
      <c r="UOE9" s="2651"/>
      <c r="UOF9" s="2230"/>
      <c r="UOG9" s="2651"/>
      <c r="UOH9" s="2230"/>
      <c r="UOI9" s="2651"/>
      <c r="UOJ9" s="2230"/>
      <c r="UOK9" s="2651"/>
      <c r="UOL9" s="2230"/>
      <c r="UOM9" s="2651"/>
      <c r="UON9" s="2230"/>
      <c r="UOO9" s="2651"/>
      <c r="UOP9" s="2230"/>
      <c r="UOQ9" s="2651"/>
      <c r="UOR9" s="2230"/>
      <c r="UOS9" s="2651"/>
      <c r="UOT9" s="2230"/>
      <c r="UOU9" s="2651"/>
      <c r="UOV9" s="2230"/>
      <c r="UOW9" s="2651"/>
      <c r="UOX9" s="2230"/>
      <c r="UOY9" s="2651"/>
      <c r="UOZ9" s="2230"/>
      <c r="UPA9" s="2651"/>
      <c r="UPB9" s="2230"/>
      <c r="UPC9" s="2651"/>
      <c r="UPD9" s="2230"/>
      <c r="UPE9" s="2651"/>
      <c r="UPF9" s="2230"/>
      <c r="UPG9" s="2651"/>
      <c r="UPH9" s="2230"/>
      <c r="UPI9" s="2651"/>
      <c r="UPJ9" s="2230"/>
      <c r="UPK9" s="2651"/>
      <c r="UPL9" s="2230"/>
      <c r="UPM9" s="2651"/>
      <c r="UPN9" s="2230"/>
      <c r="UPO9" s="2651"/>
      <c r="UPP9" s="2230"/>
      <c r="UPQ9" s="2651"/>
      <c r="UPR9" s="2230"/>
      <c r="UPS9" s="2651"/>
      <c r="UPT9" s="2230"/>
      <c r="UPU9" s="2651"/>
      <c r="UPV9" s="2230"/>
      <c r="UPW9" s="2651"/>
      <c r="UPX9" s="2230"/>
      <c r="UPY9" s="2651"/>
      <c r="UPZ9" s="2230"/>
      <c r="UQA9" s="2651"/>
      <c r="UQB9" s="2230"/>
      <c r="UQC9" s="2651"/>
      <c r="UQD9" s="2230"/>
      <c r="UQE9" s="2651"/>
      <c r="UQF9" s="2230"/>
      <c r="UQG9" s="2651"/>
      <c r="UQH9" s="2230"/>
      <c r="UQI9" s="2651"/>
      <c r="UQJ9" s="2230"/>
      <c r="UQK9" s="2651"/>
      <c r="UQL9" s="2230"/>
      <c r="UQM9" s="2651"/>
      <c r="UQN9" s="2230"/>
      <c r="UQO9" s="2651"/>
      <c r="UQP9" s="2230"/>
      <c r="UQQ9" s="2651"/>
      <c r="UQR9" s="2230"/>
      <c r="UQS9" s="2651"/>
      <c r="UQT9" s="2230"/>
      <c r="UQU9" s="2651"/>
      <c r="UQV9" s="2230"/>
      <c r="UQW9" s="2651"/>
      <c r="UQX9" s="2230"/>
      <c r="UQY9" s="2651"/>
      <c r="UQZ9" s="2230"/>
      <c r="URA9" s="2651"/>
      <c r="URB9" s="2230"/>
      <c r="URC9" s="2651"/>
      <c r="URD9" s="2230"/>
      <c r="URE9" s="2651"/>
      <c r="URF9" s="2230"/>
      <c r="URG9" s="2651"/>
      <c r="URH9" s="2230"/>
      <c r="URI9" s="2651"/>
      <c r="URJ9" s="2230"/>
      <c r="URK9" s="2651"/>
      <c r="URL9" s="2230"/>
      <c r="URM9" s="2651"/>
      <c r="URN9" s="2230"/>
      <c r="URO9" s="2651"/>
      <c r="URP9" s="2230"/>
      <c r="URQ9" s="2651"/>
      <c r="URR9" s="2230"/>
      <c r="URS9" s="2651"/>
      <c r="URT9" s="2230"/>
      <c r="URU9" s="2651"/>
      <c r="URV9" s="2230"/>
      <c r="URW9" s="2651"/>
      <c r="URX9" s="2230"/>
      <c r="URY9" s="2651"/>
      <c r="URZ9" s="2230"/>
      <c r="USA9" s="2651"/>
      <c r="USB9" s="2230"/>
      <c r="USC9" s="2651"/>
      <c r="USD9" s="2230"/>
      <c r="USE9" s="2651"/>
      <c r="USF9" s="2230"/>
      <c r="USG9" s="2651"/>
      <c r="USH9" s="2230"/>
      <c r="USI9" s="2651"/>
      <c r="USJ9" s="2230"/>
      <c r="USK9" s="2651"/>
      <c r="USL9" s="2230"/>
      <c r="USM9" s="2651"/>
      <c r="USN9" s="2230"/>
      <c r="USO9" s="2651"/>
      <c r="USP9" s="2230"/>
      <c r="USQ9" s="2651"/>
      <c r="USR9" s="2230"/>
      <c r="USS9" s="2651"/>
      <c r="UST9" s="2230"/>
      <c r="USU9" s="2651"/>
      <c r="USV9" s="2230"/>
      <c r="USW9" s="2651"/>
      <c r="USX9" s="2230"/>
      <c r="USY9" s="2651"/>
      <c r="USZ9" s="2230"/>
      <c r="UTA9" s="2651"/>
      <c r="UTB9" s="2230"/>
      <c r="UTC9" s="2651"/>
      <c r="UTD9" s="2230"/>
      <c r="UTE9" s="2651"/>
      <c r="UTF9" s="2230"/>
      <c r="UTG9" s="2651"/>
      <c r="UTH9" s="2230"/>
      <c r="UTI9" s="2651"/>
      <c r="UTJ9" s="2230"/>
      <c r="UTK9" s="2651"/>
      <c r="UTL9" s="2230"/>
      <c r="UTM9" s="2651"/>
      <c r="UTN9" s="2230"/>
      <c r="UTO9" s="2651"/>
      <c r="UTP9" s="2230"/>
      <c r="UTQ9" s="2651"/>
      <c r="UTR9" s="2230"/>
      <c r="UTS9" s="2651"/>
      <c r="UTT9" s="2230"/>
      <c r="UTU9" s="2651"/>
      <c r="UTV9" s="2230"/>
      <c r="UTW9" s="2651"/>
      <c r="UTX9" s="2230"/>
      <c r="UTY9" s="2651"/>
      <c r="UTZ9" s="2230"/>
      <c r="UUA9" s="2651"/>
      <c r="UUB9" s="2230"/>
      <c r="UUC9" s="2651"/>
      <c r="UUD9" s="2230"/>
      <c r="UUE9" s="2651"/>
      <c r="UUF9" s="2230"/>
      <c r="UUG9" s="2651"/>
      <c r="UUH9" s="2230"/>
      <c r="UUI9" s="2651"/>
      <c r="UUJ9" s="2230"/>
      <c r="UUK9" s="2651"/>
      <c r="UUL9" s="2230"/>
      <c r="UUM9" s="2651"/>
      <c r="UUN9" s="2230"/>
      <c r="UUO9" s="2651"/>
      <c r="UUP9" s="2230"/>
      <c r="UUQ9" s="2651"/>
      <c r="UUR9" s="2230"/>
      <c r="UUS9" s="2651"/>
      <c r="UUT9" s="2230"/>
      <c r="UUU9" s="2651"/>
      <c r="UUV9" s="2230"/>
      <c r="UUW9" s="2651"/>
      <c r="UUX9" s="2230"/>
      <c r="UUY9" s="2651"/>
      <c r="UUZ9" s="2230"/>
      <c r="UVA9" s="2651"/>
      <c r="UVB9" s="2230"/>
      <c r="UVC9" s="2651"/>
      <c r="UVD9" s="2230"/>
      <c r="UVE9" s="2651"/>
      <c r="UVF9" s="2230"/>
      <c r="UVG9" s="2651"/>
      <c r="UVH9" s="2230"/>
      <c r="UVI9" s="2651"/>
      <c r="UVJ9" s="2230"/>
      <c r="UVK9" s="2651"/>
      <c r="UVL9" s="2230"/>
      <c r="UVM9" s="2651"/>
      <c r="UVN9" s="2230"/>
      <c r="UVO9" s="2651"/>
      <c r="UVP9" s="2230"/>
      <c r="UVQ9" s="2651"/>
      <c r="UVR9" s="2230"/>
      <c r="UVS9" s="2651"/>
      <c r="UVT9" s="2230"/>
      <c r="UVU9" s="2651"/>
      <c r="UVV9" s="2230"/>
      <c r="UVW9" s="2651"/>
      <c r="UVX9" s="2230"/>
      <c r="UVY9" s="2651"/>
      <c r="UVZ9" s="2230"/>
      <c r="UWA9" s="2651"/>
      <c r="UWB9" s="2230"/>
      <c r="UWC9" s="2651"/>
      <c r="UWD9" s="2230"/>
      <c r="UWE9" s="2651"/>
      <c r="UWF9" s="2230"/>
      <c r="UWG9" s="2651"/>
      <c r="UWH9" s="2230"/>
      <c r="UWI9" s="2651"/>
      <c r="UWJ9" s="2230"/>
      <c r="UWK9" s="2651"/>
      <c r="UWL9" s="2230"/>
      <c r="UWM9" s="2651"/>
      <c r="UWN9" s="2230"/>
      <c r="UWO9" s="2651"/>
      <c r="UWP9" s="2230"/>
      <c r="UWQ9" s="2651"/>
      <c r="UWR9" s="2230"/>
      <c r="UWS9" s="2651"/>
      <c r="UWT9" s="2230"/>
      <c r="UWU9" s="2651"/>
      <c r="UWV9" s="2230"/>
      <c r="UWW9" s="2651"/>
      <c r="UWX9" s="2230"/>
      <c r="UWY9" s="2651"/>
      <c r="UWZ9" s="2230"/>
      <c r="UXA9" s="2651"/>
      <c r="UXB9" s="2230"/>
      <c r="UXC9" s="2651"/>
      <c r="UXD9" s="2230"/>
      <c r="UXE9" s="2651"/>
      <c r="UXF9" s="2230"/>
      <c r="UXG9" s="2651"/>
      <c r="UXH9" s="2230"/>
      <c r="UXI9" s="2651"/>
      <c r="UXJ9" s="2230"/>
      <c r="UXK9" s="2651"/>
      <c r="UXL9" s="2230"/>
      <c r="UXM9" s="2651"/>
      <c r="UXN9" s="2230"/>
      <c r="UXO9" s="2651"/>
      <c r="UXP9" s="2230"/>
      <c r="UXQ9" s="2651"/>
      <c r="UXR9" s="2230"/>
      <c r="UXS9" s="2651"/>
      <c r="UXT9" s="2230"/>
      <c r="UXU9" s="2651"/>
      <c r="UXV9" s="2230"/>
      <c r="UXW9" s="2651"/>
      <c r="UXX9" s="2230"/>
      <c r="UXY9" s="2651"/>
      <c r="UXZ9" s="2230"/>
      <c r="UYA9" s="2651"/>
      <c r="UYB9" s="2230"/>
      <c r="UYC9" s="2651"/>
      <c r="UYD9" s="2230"/>
      <c r="UYE9" s="2651"/>
      <c r="UYF9" s="2230"/>
      <c r="UYG9" s="2651"/>
      <c r="UYH9" s="2230"/>
      <c r="UYI9" s="2651"/>
      <c r="UYJ9" s="2230"/>
      <c r="UYK9" s="2651"/>
      <c r="UYL9" s="2230"/>
      <c r="UYM9" s="2651"/>
      <c r="UYN9" s="2230"/>
      <c r="UYO9" s="2651"/>
      <c r="UYP9" s="2230"/>
      <c r="UYQ9" s="2651"/>
      <c r="UYR9" s="2230"/>
      <c r="UYS9" s="2651"/>
      <c r="UYT9" s="2230"/>
      <c r="UYU9" s="2651"/>
      <c r="UYV9" s="2230"/>
      <c r="UYW9" s="2651"/>
      <c r="UYX9" s="2230"/>
      <c r="UYY9" s="2651"/>
      <c r="UYZ9" s="2230"/>
      <c r="UZA9" s="2651"/>
      <c r="UZB9" s="2230"/>
      <c r="UZC9" s="2651"/>
      <c r="UZD9" s="2230"/>
      <c r="UZE9" s="2651"/>
      <c r="UZF9" s="2230"/>
      <c r="UZG9" s="2651"/>
      <c r="UZH9" s="2230"/>
      <c r="UZI9" s="2651"/>
      <c r="UZJ9" s="2230"/>
      <c r="UZK9" s="2651"/>
      <c r="UZL9" s="2230"/>
      <c r="UZM9" s="2651"/>
      <c r="UZN9" s="2230"/>
      <c r="UZO9" s="2651"/>
      <c r="UZP9" s="2230"/>
      <c r="UZQ9" s="2651"/>
      <c r="UZR9" s="2230"/>
      <c r="UZS9" s="2651"/>
      <c r="UZT9" s="2230"/>
      <c r="UZU9" s="2651"/>
      <c r="UZV9" s="2230"/>
      <c r="UZW9" s="2651"/>
      <c r="UZX9" s="2230"/>
      <c r="UZY9" s="2651"/>
      <c r="UZZ9" s="2230"/>
      <c r="VAA9" s="2651"/>
      <c r="VAB9" s="2230"/>
      <c r="VAC9" s="2651"/>
      <c r="VAD9" s="2230"/>
      <c r="VAE9" s="2651"/>
      <c r="VAF9" s="2230"/>
      <c r="VAG9" s="2651"/>
      <c r="VAH9" s="2230"/>
      <c r="VAI9" s="2651"/>
      <c r="VAJ9" s="2230"/>
      <c r="VAK9" s="2651"/>
      <c r="VAL9" s="2230"/>
      <c r="VAM9" s="2651"/>
      <c r="VAN9" s="2230"/>
      <c r="VAO9" s="2651"/>
      <c r="VAP9" s="2230"/>
      <c r="VAQ9" s="2651"/>
      <c r="VAR9" s="2230"/>
      <c r="VAS9" s="2651"/>
      <c r="VAT9" s="2230"/>
      <c r="VAU9" s="2651"/>
      <c r="VAV9" s="2230"/>
      <c r="VAW9" s="2651"/>
      <c r="VAX9" s="2230"/>
      <c r="VAY9" s="2651"/>
      <c r="VAZ9" s="2230"/>
      <c r="VBA9" s="2651"/>
      <c r="VBB9" s="2230"/>
      <c r="VBC9" s="2651"/>
      <c r="VBD9" s="2230"/>
      <c r="VBE9" s="2651"/>
      <c r="VBF9" s="2230"/>
      <c r="VBG9" s="2651"/>
      <c r="VBH9" s="2230"/>
      <c r="VBI9" s="2651"/>
      <c r="VBJ9" s="2230"/>
      <c r="VBK9" s="2651"/>
      <c r="VBL9" s="2230"/>
      <c r="VBM9" s="2651"/>
      <c r="VBN9" s="2230"/>
      <c r="VBO9" s="2651"/>
      <c r="VBP9" s="2230"/>
      <c r="VBQ9" s="2651"/>
      <c r="VBR9" s="2230"/>
      <c r="VBS9" s="2651"/>
      <c r="VBT9" s="2230"/>
      <c r="VBU9" s="2651"/>
      <c r="VBV9" s="2230"/>
      <c r="VBW9" s="2651"/>
      <c r="VBX9" s="2230"/>
      <c r="VBY9" s="2651"/>
      <c r="VBZ9" s="2230"/>
      <c r="VCA9" s="2651"/>
      <c r="VCB9" s="2230"/>
      <c r="VCC9" s="2651"/>
      <c r="VCD9" s="2230"/>
      <c r="VCE9" s="2651"/>
      <c r="VCF9" s="2230"/>
      <c r="VCG9" s="2651"/>
      <c r="VCH9" s="2230"/>
      <c r="VCI9" s="2651"/>
      <c r="VCJ9" s="2230"/>
      <c r="VCK9" s="2651"/>
      <c r="VCL9" s="2230"/>
      <c r="VCM9" s="2651"/>
      <c r="VCN9" s="2230"/>
      <c r="VCO9" s="2651"/>
      <c r="VCP9" s="2230"/>
      <c r="VCQ9" s="2651"/>
      <c r="VCR9" s="2230"/>
      <c r="VCS9" s="2651"/>
      <c r="VCT9" s="2230"/>
      <c r="VCU9" s="2651"/>
      <c r="VCV9" s="2230"/>
      <c r="VCW9" s="2651"/>
      <c r="VCX9" s="2230"/>
      <c r="VCY9" s="2651"/>
      <c r="VCZ9" s="2230"/>
      <c r="VDA9" s="2651"/>
      <c r="VDB9" s="2230"/>
      <c r="VDC9" s="2651"/>
      <c r="VDD9" s="2230"/>
      <c r="VDE9" s="2651"/>
      <c r="VDF9" s="2230"/>
      <c r="VDG9" s="2651"/>
      <c r="VDH9" s="2230"/>
      <c r="VDI9" s="2651"/>
      <c r="VDJ9" s="2230"/>
      <c r="VDK9" s="2651"/>
      <c r="VDL9" s="2230"/>
      <c r="VDM9" s="2651"/>
      <c r="VDN9" s="2230"/>
      <c r="VDO9" s="2651"/>
      <c r="VDP9" s="2230"/>
      <c r="VDQ9" s="2651"/>
      <c r="VDR9" s="2230"/>
      <c r="VDS9" s="2651"/>
      <c r="VDT9" s="2230"/>
      <c r="VDU9" s="2651"/>
      <c r="VDV9" s="2230"/>
      <c r="VDW9" s="2651"/>
      <c r="VDX9" s="2230"/>
      <c r="VDY9" s="2651"/>
      <c r="VDZ9" s="2230"/>
      <c r="VEA9" s="2651"/>
      <c r="VEB9" s="2230"/>
      <c r="VEC9" s="2651"/>
      <c r="VED9" s="2230"/>
      <c r="VEE9" s="2651"/>
      <c r="VEF9" s="2230"/>
      <c r="VEG9" s="2651"/>
      <c r="VEH9" s="2230"/>
      <c r="VEI9" s="2651"/>
      <c r="VEJ9" s="2230"/>
      <c r="VEK9" s="2651"/>
      <c r="VEL9" s="2230"/>
      <c r="VEM9" s="2651"/>
      <c r="VEN9" s="2230"/>
      <c r="VEO9" s="2651"/>
      <c r="VEP9" s="2230"/>
      <c r="VEQ9" s="2651"/>
      <c r="VER9" s="2230"/>
      <c r="VES9" s="2651"/>
      <c r="VET9" s="2230"/>
      <c r="VEU9" s="2651"/>
      <c r="VEV9" s="2230"/>
      <c r="VEW9" s="2651"/>
      <c r="VEX9" s="2230"/>
      <c r="VEY9" s="2651"/>
      <c r="VEZ9" s="2230"/>
      <c r="VFA9" s="2651"/>
      <c r="VFB9" s="2230"/>
      <c r="VFC9" s="2651"/>
      <c r="VFD9" s="2230"/>
      <c r="VFE9" s="2651"/>
      <c r="VFF9" s="2230"/>
      <c r="VFG9" s="2651"/>
      <c r="VFH9" s="2230"/>
      <c r="VFI9" s="2651"/>
      <c r="VFJ9" s="2230"/>
      <c r="VFK9" s="2651"/>
      <c r="VFL9" s="2230"/>
      <c r="VFM9" s="2651"/>
      <c r="VFN9" s="2230"/>
      <c r="VFO9" s="2651"/>
      <c r="VFP9" s="2230"/>
      <c r="VFQ9" s="2651"/>
      <c r="VFR9" s="2230"/>
      <c r="VFS9" s="2651"/>
      <c r="VFT9" s="2230"/>
      <c r="VFU9" s="2651"/>
      <c r="VFV9" s="2230"/>
      <c r="VFW9" s="2651"/>
      <c r="VFX9" s="2230"/>
      <c r="VFY9" s="2651"/>
      <c r="VFZ9" s="2230"/>
      <c r="VGA9" s="2651"/>
      <c r="VGB9" s="2230"/>
      <c r="VGC9" s="2651"/>
      <c r="VGD9" s="2230"/>
      <c r="VGE9" s="2651"/>
      <c r="VGF9" s="2230"/>
      <c r="VGG9" s="2651"/>
      <c r="VGH9" s="2230"/>
      <c r="VGI9" s="2651"/>
      <c r="VGJ9" s="2230"/>
      <c r="VGK9" s="2651"/>
      <c r="VGL9" s="2230"/>
      <c r="VGM9" s="2651"/>
      <c r="VGN9" s="2230"/>
      <c r="VGO9" s="2651"/>
      <c r="VGP9" s="2230"/>
      <c r="VGQ9" s="2651"/>
      <c r="VGR9" s="2230"/>
      <c r="VGS9" s="2651"/>
      <c r="VGT9" s="2230"/>
      <c r="VGU9" s="2651"/>
      <c r="VGV9" s="2230"/>
      <c r="VGW9" s="2651"/>
      <c r="VGX9" s="2230"/>
      <c r="VGY9" s="2651"/>
      <c r="VGZ9" s="2230"/>
      <c r="VHA9" s="2651"/>
      <c r="VHB9" s="2230"/>
      <c r="VHC9" s="2651"/>
      <c r="VHD9" s="2230"/>
      <c r="VHE9" s="2651"/>
      <c r="VHF9" s="2230"/>
      <c r="VHG9" s="2651"/>
      <c r="VHH9" s="2230"/>
      <c r="VHI9" s="2651"/>
      <c r="VHJ9" s="2230"/>
      <c r="VHK9" s="2651"/>
      <c r="VHL9" s="2230"/>
      <c r="VHM9" s="2651"/>
      <c r="VHN9" s="2230"/>
      <c r="VHO9" s="2651"/>
      <c r="VHP9" s="2230"/>
      <c r="VHQ9" s="2651"/>
      <c r="VHR9" s="2230"/>
      <c r="VHS9" s="2651"/>
      <c r="VHT9" s="2230"/>
      <c r="VHU9" s="2651"/>
      <c r="VHV9" s="2230"/>
      <c r="VHW9" s="2651"/>
      <c r="VHX9" s="2230"/>
      <c r="VHY9" s="2651"/>
      <c r="VHZ9" s="2230"/>
      <c r="VIA9" s="2651"/>
      <c r="VIB9" s="2230"/>
      <c r="VIC9" s="2651"/>
      <c r="VID9" s="2230"/>
      <c r="VIE9" s="2651"/>
      <c r="VIF9" s="2230"/>
      <c r="VIG9" s="2651"/>
      <c r="VIH9" s="2230"/>
      <c r="VII9" s="2651"/>
      <c r="VIJ9" s="2230"/>
      <c r="VIK9" s="2651"/>
      <c r="VIL9" s="2230"/>
      <c r="VIM9" s="2651"/>
      <c r="VIN9" s="2230"/>
      <c r="VIO9" s="2651"/>
      <c r="VIP9" s="2230"/>
      <c r="VIQ9" s="2651"/>
      <c r="VIR9" s="2230"/>
      <c r="VIS9" s="2651"/>
      <c r="VIT9" s="2230"/>
      <c r="VIU9" s="2651"/>
      <c r="VIV9" s="2230"/>
      <c r="VIW9" s="2651"/>
      <c r="VIX9" s="2230"/>
      <c r="VIY9" s="2651"/>
      <c r="VIZ9" s="2230"/>
      <c r="VJA9" s="2651"/>
      <c r="VJB9" s="2230"/>
      <c r="VJC9" s="2651"/>
      <c r="VJD9" s="2230"/>
      <c r="VJE9" s="2651"/>
      <c r="VJF9" s="2230"/>
      <c r="VJG9" s="2651"/>
      <c r="VJH9" s="2230"/>
      <c r="VJI9" s="2651"/>
      <c r="VJJ9" s="2230"/>
      <c r="VJK9" s="2651"/>
      <c r="VJL9" s="2230"/>
      <c r="VJM9" s="2651"/>
      <c r="VJN9" s="2230"/>
      <c r="VJO9" s="2651"/>
      <c r="VJP9" s="2230"/>
      <c r="VJQ9" s="2651"/>
      <c r="VJR9" s="2230"/>
      <c r="VJS9" s="2651"/>
      <c r="VJT9" s="2230"/>
      <c r="VJU9" s="2651"/>
      <c r="VJV9" s="2230"/>
      <c r="VJW9" s="2651"/>
      <c r="VJX9" s="2230"/>
      <c r="VJY9" s="2651"/>
      <c r="VJZ9" s="2230"/>
      <c r="VKA9" s="2651"/>
      <c r="VKB9" s="2230"/>
      <c r="VKC9" s="2651"/>
      <c r="VKD9" s="2230"/>
      <c r="VKE9" s="2651"/>
      <c r="VKF9" s="2230"/>
      <c r="VKG9" s="2651"/>
      <c r="VKH9" s="2230"/>
      <c r="VKI9" s="2651"/>
      <c r="VKJ9" s="2230"/>
      <c r="VKK9" s="2651"/>
      <c r="VKL9" s="2230"/>
      <c r="VKM9" s="2651"/>
      <c r="VKN9" s="2230"/>
      <c r="VKO9" s="2651"/>
      <c r="VKP9" s="2230"/>
      <c r="VKQ9" s="2651"/>
      <c r="VKR9" s="2230"/>
      <c r="VKS9" s="2651"/>
      <c r="VKT9" s="2230"/>
      <c r="VKU9" s="2651"/>
      <c r="VKV9" s="2230"/>
      <c r="VKW9" s="2651"/>
      <c r="VKX9" s="2230"/>
      <c r="VKY9" s="2651"/>
      <c r="VKZ9" s="2230"/>
      <c r="VLA9" s="2651"/>
      <c r="VLB9" s="2230"/>
      <c r="VLC9" s="2651"/>
      <c r="VLD9" s="2230"/>
      <c r="VLE9" s="2651"/>
      <c r="VLF9" s="2230"/>
      <c r="VLG9" s="2651"/>
      <c r="VLH9" s="2230"/>
      <c r="VLI9" s="2651"/>
      <c r="VLJ9" s="2230"/>
      <c r="VLK9" s="2651"/>
      <c r="VLL9" s="2230"/>
      <c r="VLM9" s="2651"/>
      <c r="VLN9" s="2230"/>
      <c r="VLO9" s="2651"/>
      <c r="VLP9" s="2230"/>
      <c r="VLQ9" s="2651"/>
      <c r="VLR9" s="2230"/>
      <c r="VLS9" s="2651"/>
      <c r="VLT9" s="2230"/>
      <c r="VLU9" s="2651"/>
      <c r="VLV9" s="2230"/>
      <c r="VLW9" s="2651"/>
      <c r="VLX9" s="2230"/>
      <c r="VLY9" s="2651"/>
      <c r="VLZ9" s="2230"/>
      <c r="VMA9" s="2651"/>
      <c r="VMB9" s="2230"/>
      <c r="VMC9" s="2651"/>
      <c r="VMD9" s="2230"/>
      <c r="VME9" s="2651"/>
      <c r="VMF9" s="2230"/>
      <c r="VMG9" s="2651"/>
      <c r="VMH9" s="2230"/>
      <c r="VMI9" s="2651"/>
      <c r="VMJ9" s="2230"/>
      <c r="VMK9" s="2651"/>
      <c r="VML9" s="2230"/>
      <c r="VMM9" s="2651"/>
      <c r="VMN9" s="2230"/>
      <c r="VMO9" s="2651"/>
      <c r="VMP9" s="2230"/>
      <c r="VMQ9" s="2651"/>
      <c r="VMR9" s="2230"/>
      <c r="VMS9" s="2651"/>
      <c r="VMT9" s="2230"/>
      <c r="VMU9" s="2651"/>
      <c r="VMV9" s="2230"/>
      <c r="VMW9" s="2651"/>
      <c r="VMX9" s="2230"/>
      <c r="VMY9" s="2651"/>
      <c r="VMZ9" s="2230"/>
      <c r="VNA9" s="2651"/>
      <c r="VNB9" s="2230"/>
      <c r="VNC9" s="2651"/>
      <c r="VND9" s="2230"/>
      <c r="VNE9" s="2651"/>
      <c r="VNF9" s="2230"/>
      <c r="VNG9" s="2651"/>
      <c r="VNH9" s="2230"/>
      <c r="VNI9" s="2651"/>
      <c r="VNJ9" s="2230"/>
      <c r="VNK9" s="2651"/>
      <c r="VNL9" s="2230"/>
      <c r="VNM9" s="2651"/>
      <c r="VNN9" s="2230"/>
      <c r="VNO9" s="2651"/>
      <c r="VNP9" s="2230"/>
      <c r="VNQ9" s="2651"/>
      <c r="VNR9" s="2230"/>
      <c r="VNS9" s="2651"/>
      <c r="VNT9" s="2230"/>
      <c r="VNU9" s="2651"/>
      <c r="VNV9" s="2230"/>
      <c r="VNW9" s="2651"/>
      <c r="VNX9" s="2230"/>
      <c r="VNY9" s="2651"/>
      <c r="VNZ9" s="2230"/>
      <c r="VOA9" s="2651"/>
      <c r="VOB9" s="2230"/>
      <c r="VOC9" s="2651"/>
      <c r="VOD9" s="2230"/>
      <c r="VOE9" s="2651"/>
      <c r="VOF9" s="2230"/>
      <c r="VOG9" s="2651"/>
      <c r="VOH9" s="2230"/>
      <c r="VOI9" s="2651"/>
      <c r="VOJ9" s="2230"/>
      <c r="VOK9" s="2651"/>
      <c r="VOL9" s="2230"/>
      <c r="VOM9" s="2651"/>
      <c r="VON9" s="2230"/>
      <c r="VOO9" s="2651"/>
      <c r="VOP9" s="2230"/>
      <c r="VOQ9" s="2651"/>
      <c r="VOR9" s="2230"/>
      <c r="VOS9" s="2651"/>
      <c r="VOT9" s="2230"/>
      <c r="VOU9" s="2651"/>
      <c r="VOV9" s="2230"/>
      <c r="VOW9" s="2651"/>
      <c r="VOX9" s="2230"/>
      <c r="VOY9" s="2651"/>
      <c r="VOZ9" s="2230"/>
      <c r="VPA9" s="2651"/>
      <c r="VPB9" s="2230"/>
      <c r="VPC9" s="2651"/>
      <c r="VPD9" s="2230"/>
      <c r="VPE9" s="2651"/>
      <c r="VPF9" s="2230"/>
      <c r="VPG9" s="2651"/>
      <c r="VPH9" s="2230"/>
      <c r="VPI9" s="2651"/>
      <c r="VPJ9" s="2230"/>
      <c r="VPK9" s="2651"/>
      <c r="VPL9" s="2230"/>
      <c r="VPM9" s="2651"/>
      <c r="VPN9" s="2230"/>
      <c r="VPO9" s="2651"/>
      <c r="VPP9" s="2230"/>
      <c r="VPQ9" s="2651"/>
      <c r="VPR9" s="2230"/>
      <c r="VPS9" s="2651"/>
      <c r="VPT9" s="2230"/>
      <c r="VPU9" s="2651"/>
      <c r="VPV9" s="2230"/>
      <c r="VPW9" s="2651"/>
      <c r="VPX9" s="2230"/>
      <c r="VPY9" s="2651"/>
      <c r="VPZ9" s="2230"/>
      <c r="VQA9" s="2651"/>
      <c r="VQB9" s="2230"/>
      <c r="VQC9" s="2651"/>
      <c r="VQD9" s="2230"/>
      <c r="VQE9" s="2651"/>
      <c r="VQF9" s="2230"/>
      <c r="VQG9" s="2651"/>
      <c r="VQH9" s="2230"/>
      <c r="VQI9" s="2651"/>
      <c r="VQJ9" s="2230"/>
      <c r="VQK9" s="2651"/>
      <c r="VQL9" s="2230"/>
      <c r="VQM9" s="2651"/>
      <c r="VQN9" s="2230"/>
      <c r="VQO9" s="2651"/>
      <c r="VQP9" s="2230"/>
      <c r="VQQ9" s="2651"/>
      <c r="VQR9" s="2230"/>
      <c r="VQS9" s="2651"/>
      <c r="VQT9" s="2230"/>
      <c r="VQU9" s="2651"/>
      <c r="VQV9" s="2230"/>
      <c r="VQW9" s="2651"/>
      <c r="VQX9" s="2230"/>
      <c r="VQY9" s="2651"/>
      <c r="VQZ9" s="2230"/>
      <c r="VRA9" s="2651"/>
      <c r="VRB9" s="2230"/>
      <c r="VRC9" s="2651"/>
      <c r="VRD9" s="2230"/>
      <c r="VRE9" s="2651"/>
      <c r="VRF9" s="2230"/>
      <c r="VRG9" s="2651"/>
      <c r="VRH9" s="2230"/>
      <c r="VRI9" s="2651"/>
      <c r="VRJ9" s="2230"/>
      <c r="VRK9" s="2651"/>
      <c r="VRL9" s="2230"/>
      <c r="VRM9" s="2651"/>
      <c r="VRN9" s="2230"/>
      <c r="VRO9" s="2651"/>
      <c r="VRP9" s="2230"/>
      <c r="VRQ9" s="2651"/>
      <c r="VRR9" s="2230"/>
      <c r="VRS9" s="2651"/>
      <c r="VRT9" s="2230"/>
      <c r="VRU9" s="2651"/>
      <c r="VRV9" s="2230"/>
      <c r="VRW9" s="2651"/>
      <c r="VRX9" s="2230"/>
      <c r="VRY9" s="2651"/>
      <c r="VRZ9" s="2230"/>
      <c r="VSA9" s="2651"/>
      <c r="VSB9" s="2230"/>
      <c r="VSC9" s="2651"/>
      <c r="VSD9" s="2230"/>
      <c r="VSE9" s="2651"/>
      <c r="VSF9" s="2230"/>
      <c r="VSG9" s="2651"/>
      <c r="VSH9" s="2230"/>
      <c r="VSI9" s="2651"/>
      <c r="VSJ9" s="2230"/>
      <c r="VSK9" s="2651"/>
      <c r="VSL9" s="2230"/>
      <c r="VSM9" s="2651"/>
      <c r="VSN9" s="2230"/>
      <c r="VSO9" s="2651"/>
      <c r="VSP9" s="2230"/>
      <c r="VSQ9" s="2651"/>
      <c r="VSR9" s="2230"/>
      <c r="VSS9" s="2651"/>
      <c r="VST9" s="2230"/>
      <c r="VSU9" s="2651"/>
      <c r="VSV9" s="2230"/>
      <c r="VSW9" s="2651"/>
      <c r="VSX9" s="2230"/>
      <c r="VSY9" s="2651"/>
      <c r="VSZ9" s="2230"/>
      <c r="VTA9" s="2651"/>
      <c r="VTB9" s="2230"/>
      <c r="VTC9" s="2651"/>
      <c r="VTD9" s="2230"/>
      <c r="VTE9" s="2651"/>
      <c r="VTF9" s="2230"/>
      <c r="VTG9" s="2651"/>
      <c r="VTH9" s="2230"/>
      <c r="VTI9" s="2651"/>
      <c r="VTJ9" s="2230"/>
      <c r="VTK9" s="2651"/>
      <c r="VTL9" s="2230"/>
      <c r="VTM9" s="2651"/>
      <c r="VTN9" s="2230"/>
      <c r="VTO9" s="2651"/>
      <c r="VTP9" s="2230"/>
      <c r="VTQ9" s="2651"/>
      <c r="VTR9" s="2230"/>
      <c r="VTS9" s="2651"/>
      <c r="VTT9" s="2230"/>
      <c r="VTU9" s="2651"/>
      <c r="VTV9" s="2230"/>
      <c r="VTW9" s="2651"/>
      <c r="VTX9" s="2230"/>
      <c r="VTY9" s="2651"/>
      <c r="VTZ9" s="2230"/>
      <c r="VUA9" s="2651"/>
      <c r="VUB9" s="2230"/>
      <c r="VUC9" s="2651"/>
      <c r="VUD9" s="2230"/>
      <c r="VUE9" s="2651"/>
      <c r="VUF9" s="2230"/>
      <c r="VUG9" s="2651"/>
      <c r="VUH9" s="2230"/>
      <c r="VUI9" s="2651"/>
      <c r="VUJ9" s="2230"/>
      <c r="VUK9" s="2651"/>
      <c r="VUL9" s="2230"/>
      <c r="VUM9" s="2651"/>
      <c r="VUN9" s="2230"/>
      <c r="VUO9" s="2651"/>
      <c r="VUP9" s="2230"/>
      <c r="VUQ9" s="2651"/>
      <c r="VUR9" s="2230"/>
      <c r="VUS9" s="2651"/>
      <c r="VUT9" s="2230"/>
      <c r="VUU9" s="2651"/>
      <c r="VUV9" s="2230"/>
      <c r="VUW9" s="2651"/>
      <c r="VUX9" s="2230"/>
      <c r="VUY9" s="2651"/>
      <c r="VUZ9" s="2230"/>
      <c r="VVA9" s="2651"/>
      <c r="VVB9" s="2230"/>
      <c r="VVC9" s="2651"/>
      <c r="VVD9" s="2230"/>
      <c r="VVE9" s="2651"/>
      <c r="VVF9" s="2230"/>
      <c r="VVG9" s="2651"/>
      <c r="VVH9" s="2230"/>
      <c r="VVI9" s="2651"/>
      <c r="VVJ9" s="2230"/>
      <c r="VVK9" s="2651"/>
      <c r="VVL9" s="2230"/>
      <c r="VVM9" s="2651"/>
      <c r="VVN9" s="2230"/>
      <c r="VVO9" s="2651"/>
      <c r="VVP9" s="2230"/>
      <c r="VVQ9" s="2651"/>
      <c r="VVR9" s="2230"/>
      <c r="VVS9" s="2651"/>
      <c r="VVT9" s="2230"/>
      <c r="VVU9" s="2651"/>
      <c r="VVV9" s="2230"/>
      <c r="VVW9" s="2651"/>
      <c r="VVX9" s="2230"/>
      <c r="VVY9" s="2651"/>
      <c r="VVZ9" s="2230"/>
      <c r="VWA9" s="2651"/>
      <c r="VWB9" s="2230"/>
      <c r="VWC9" s="2651"/>
      <c r="VWD9" s="2230"/>
      <c r="VWE9" s="2651"/>
      <c r="VWF9" s="2230"/>
      <c r="VWG9" s="2651"/>
      <c r="VWH9" s="2230"/>
      <c r="VWI9" s="2651"/>
      <c r="VWJ9" s="2230"/>
      <c r="VWK9" s="2651"/>
      <c r="VWL9" s="2230"/>
      <c r="VWM9" s="2651"/>
      <c r="VWN9" s="2230"/>
      <c r="VWO9" s="2651"/>
      <c r="VWP9" s="2230"/>
      <c r="VWQ9" s="2651"/>
      <c r="VWR9" s="2230"/>
      <c r="VWS9" s="2651"/>
      <c r="VWT9" s="2230"/>
      <c r="VWU9" s="2651"/>
      <c r="VWV9" s="2230"/>
      <c r="VWW9" s="2651"/>
      <c r="VWX9" s="2230"/>
      <c r="VWY9" s="2651"/>
      <c r="VWZ9" s="2230"/>
      <c r="VXA9" s="2651"/>
      <c r="VXB9" s="2230"/>
      <c r="VXC9" s="2651"/>
      <c r="VXD9" s="2230"/>
      <c r="VXE9" s="2651"/>
      <c r="VXF9" s="2230"/>
      <c r="VXG9" s="2651"/>
      <c r="VXH9" s="2230"/>
      <c r="VXI9" s="2651"/>
      <c r="VXJ9" s="2230"/>
      <c r="VXK9" s="2651"/>
      <c r="VXL9" s="2230"/>
      <c r="VXM9" s="2651"/>
      <c r="VXN9" s="2230"/>
      <c r="VXO9" s="2651"/>
      <c r="VXP9" s="2230"/>
      <c r="VXQ9" s="2651"/>
      <c r="VXR9" s="2230"/>
      <c r="VXS9" s="2651"/>
      <c r="VXT9" s="2230"/>
      <c r="VXU9" s="2651"/>
      <c r="VXV9" s="2230"/>
      <c r="VXW9" s="2651"/>
      <c r="VXX9" s="2230"/>
      <c r="VXY9" s="2651"/>
      <c r="VXZ9" s="2230"/>
      <c r="VYA9" s="2651"/>
      <c r="VYB9" s="2230"/>
      <c r="VYC9" s="2651"/>
      <c r="VYD9" s="2230"/>
      <c r="VYE9" s="2651"/>
      <c r="VYF9" s="2230"/>
      <c r="VYG9" s="2651"/>
      <c r="VYH9" s="2230"/>
      <c r="VYI9" s="2651"/>
      <c r="VYJ9" s="2230"/>
      <c r="VYK9" s="2651"/>
      <c r="VYL9" s="2230"/>
      <c r="VYM9" s="2651"/>
      <c r="VYN9" s="2230"/>
      <c r="VYO9" s="2651"/>
      <c r="VYP9" s="2230"/>
      <c r="VYQ9" s="2651"/>
      <c r="VYR9" s="2230"/>
      <c r="VYS9" s="2651"/>
      <c r="VYT9" s="2230"/>
      <c r="VYU9" s="2651"/>
      <c r="VYV9" s="2230"/>
      <c r="VYW9" s="2651"/>
      <c r="VYX9" s="2230"/>
      <c r="VYY9" s="2651"/>
      <c r="VYZ9" s="2230"/>
      <c r="VZA9" s="2651"/>
      <c r="VZB9" s="2230"/>
      <c r="VZC9" s="2651"/>
      <c r="VZD9" s="2230"/>
      <c r="VZE9" s="2651"/>
      <c r="VZF9" s="2230"/>
      <c r="VZG9" s="2651"/>
      <c r="VZH9" s="2230"/>
      <c r="VZI9" s="2651"/>
      <c r="VZJ9" s="2230"/>
      <c r="VZK9" s="2651"/>
      <c r="VZL9" s="2230"/>
      <c r="VZM9" s="2651"/>
      <c r="VZN9" s="2230"/>
      <c r="VZO9" s="2651"/>
      <c r="VZP9" s="2230"/>
      <c r="VZQ9" s="2651"/>
      <c r="VZR9" s="2230"/>
      <c r="VZS9" s="2651"/>
      <c r="VZT9" s="2230"/>
      <c r="VZU9" s="2651"/>
      <c r="VZV9" s="2230"/>
      <c r="VZW9" s="2651"/>
      <c r="VZX9" s="2230"/>
      <c r="VZY9" s="2651"/>
      <c r="VZZ9" s="2230"/>
      <c r="WAA9" s="2651"/>
      <c r="WAB9" s="2230"/>
      <c r="WAC9" s="2651"/>
      <c r="WAD9" s="2230"/>
      <c r="WAE9" s="2651"/>
      <c r="WAF9" s="2230"/>
      <c r="WAG9" s="2651"/>
      <c r="WAH9" s="2230"/>
      <c r="WAI9" s="2651"/>
      <c r="WAJ9" s="2230"/>
      <c r="WAK9" s="2651"/>
      <c r="WAL9" s="2230"/>
      <c r="WAM9" s="2651"/>
      <c r="WAN9" s="2230"/>
      <c r="WAO9" s="2651"/>
      <c r="WAP9" s="2230"/>
      <c r="WAQ9" s="2651"/>
      <c r="WAR9" s="2230"/>
      <c r="WAS9" s="2651"/>
      <c r="WAT9" s="2230"/>
      <c r="WAU9" s="2651"/>
      <c r="WAV9" s="2230"/>
      <c r="WAW9" s="2651"/>
      <c r="WAX9" s="2230"/>
      <c r="WAY9" s="2651"/>
      <c r="WAZ9" s="2230"/>
      <c r="WBA9" s="2651"/>
      <c r="WBB9" s="2230"/>
      <c r="WBC9" s="2651"/>
      <c r="WBD9" s="2230"/>
      <c r="WBE9" s="2651"/>
      <c r="WBF9" s="2230"/>
      <c r="WBG9" s="2651"/>
      <c r="WBH9" s="2230"/>
      <c r="WBI9" s="2651"/>
      <c r="WBJ9" s="2230"/>
      <c r="WBK9" s="2651"/>
      <c r="WBL9" s="2230"/>
      <c r="WBM9" s="2651"/>
      <c r="WBN9" s="2230"/>
      <c r="WBO9" s="2651"/>
      <c r="WBP9" s="2230"/>
      <c r="WBQ9" s="2651"/>
      <c r="WBR9" s="2230"/>
      <c r="WBS9" s="2651"/>
      <c r="WBT9" s="2230"/>
      <c r="WBU9" s="2651"/>
      <c r="WBV9" s="2230"/>
      <c r="WBW9" s="2651"/>
      <c r="WBX9" s="2230"/>
      <c r="WBY9" s="2651"/>
      <c r="WBZ9" s="2230"/>
      <c r="WCA9" s="2651"/>
      <c r="WCB9" s="2230"/>
      <c r="WCC9" s="2651"/>
      <c r="WCD9" s="2230"/>
      <c r="WCE9" s="2651"/>
      <c r="WCF9" s="2230"/>
      <c r="WCG9" s="2651"/>
      <c r="WCH9" s="2230"/>
      <c r="WCI9" s="2651"/>
      <c r="WCJ9" s="2230"/>
      <c r="WCK9" s="2651"/>
      <c r="WCL9" s="2230"/>
      <c r="WCM9" s="2651"/>
      <c r="WCN9" s="2230"/>
      <c r="WCO9" s="2651"/>
      <c r="WCP9" s="2230"/>
      <c r="WCQ9" s="2651"/>
      <c r="WCR9" s="2230"/>
      <c r="WCS9" s="2651"/>
      <c r="WCT9" s="2230"/>
      <c r="WCU9" s="2651"/>
      <c r="WCV9" s="2230"/>
      <c r="WCW9" s="2651"/>
      <c r="WCX9" s="2230"/>
      <c r="WCY9" s="2651"/>
      <c r="WCZ9" s="2230"/>
      <c r="WDA9" s="2651"/>
      <c r="WDB9" s="2230"/>
      <c r="WDC9" s="2651"/>
      <c r="WDD9" s="2230"/>
      <c r="WDE9" s="2651"/>
      <c r="WDF9" s="2230"/>
      <c r="WDG9" s="2651"/>
      <c r="WDH9" s="2230"/>
      <c r="WDI9" s="2651"/>
      <c r="WDJ9" s="2230"/>
      <c r="WDK9" s="2651"/>
      <c r="WDL9" s="2230"/>
      <c r="WDM9" s="2651"/>
      <c r="WDN9" s="2230"/>
      <c r="WDO9" s="2651"/>
      <c r="WDP9" s="2230"/>
      <c r="WDQ9" s="2651"/>
      <c r="WDR9" s="2230"/>
      <c r="WDS9" s="2651"/>
      <c r="WDT9" s="2230"/>
      <c r="WDU9" s="2651"/>
      <c r="WDV9" s="2230"/>
      <c r="WDW9" s="2651"/>
      <c r="WDX9" s="2230"/>
      <c r="WDY9" s="2651"/>
      <c r="WDZ9" s="2230"/>
      <c r="WEA9" s="2651"/>
      <c r="WEB9" s="2230"/>
      <c r="WEC9" s="2651"/>
      <c r="WED9" s="2230"/>
      <c r="WEE9" s="2651"/>
      <c r="WEF9" s="2230"/>
      <c r="WEG9" s="2651"/>
      <c r="WEH9" s="2230"/>
      <c r="WEI9" s="2651"/>
      <c r="WEJ9" s="2230"/>
      <c r="WEK9" s="2651"/>
      <c r="WEL9" s="2230"/>
      <c r="WEM9" s="2651"/>
      <c r="WEN9" s="2230"/>
      <c r="WEO9" s="2651"/>
      <c r="WEP9" s="2230"/>
      <c r="WEQ9" s="2651"/>
      <c r="WER9" s="2230"/>
      <c r="WES9" s="2651"/>
      <c r="WET9" s="2230"/>
      <c r="WEU9" s="2651"/>
      <c r="WEV9" s="2230"/>
      <c r="WEW9" s="2651"/>
      <c r="WEX9" s="2230"/>
      <c r="WEY9" s="2651"/>
      <c r="WEZ9" s="2230"/>
      <c r="WFA9" s="2651"/>
      <c r="WFB9" s="2230"/>
      <c r="WFC9" s="2651"/>
      <c r="WFD9" s="2230"/>
      <c r="WFE9" s="2651"/>
      <c r="WFF9" s="2230"/>
      <c r="WFG9" s="2651"/>
      <c r="WFH9" s="2230"/>
      <c r="WFI9" s="2651"/>
      <c r="WFJ9" s="2230"/>
      <c r="WFK9" s="2651"/>
      <c r="WFL9" s="2230"/>
      <c r="WFM9" s="2651"/>
      <c r="WFN9" s="2230"/>
      <c r="WFO9" s="2651"/>
      <c r="WFP9" s="2230"/>
      <c r="WFQ9" s="2651"/>
      <c r="WFR9" s="2230"/>
      <c r="WFS9" s="2651"/>
      <c r="WFT9" s="2230"/>
      <c r="WFU9" s="2651"/>
      <c r="WFV9" s="2230"/>
      <c r="WFW9" s="2651"/>
      <c r="WFX9" s="2230"/>
      <c r="WFY9" s="2651"/>
      <c r="WFZ9" s="2230"/>
      <c r="WGA9" s="2651"/>
      <c r="WGB9" s="2230"/>
      <c r="WGC9" s="2651"/>
      <c r="WGD9" s="2230"/>
      <c r="WGE9" s="2651"/>
      <c r="WGF9" s="2230"/>
      <c r="WGG9" s="2651"/>
      <c r="WGH9" s="2230"/>
      <c r="WGI9" s="2651"/>
      <c r="WGJ9" s="2230"/>
      <c r="WGK9" s="2651"/>
      <c r="WGL9" s="2230"/>
      <c r="WGM9" s="2651"/>
      <c r="WGN9" s="2230"/>
      <c r="WGO9" s="2651"/>
      <c r="WGP9" s="2230"/>
      <c r="WGQ9" s="2651"/>
      <c r="WGR9" s="2230"/>
      <c r="WGS9" s="2651"/>
      <c r="WGT9" s="2230"/>
      <c r="WGU9" s="2651"/>
      <c r="WGV9" s="2230"/>
      <c r="WGW9" s="2651"/>
      <c r="WGX9" s="2230"/>
      <c r="WGY9" s="2651"/>
      <c r="WGZ9" s="2230"/>
      <c r="WHA9" s="2651"/>
      <c r="WHB9" s="2230"/>
      <c r="WHC9" s="2651"/>
      <c r="WHD9" s="2230"/>
      <c r="WHE9" s="2651"/>
      <c r="WHF9" s="2230"/>
      <c r="WHG9" s="2651"/>
      <c r="WHH9" s="2230"/>
      <c r="WHI9" s="2651"/>
      <c r="WHJ9" s="2230"/>
      <c r="WHK9" s="2651"/>
      <c r="WHL9" s="2230"/>
      <c r="WHM9" s="2651"/>
      <c r="WHN9" s="2230"/>
      <c r="WHO9" s="2651"/>
      <c r="WHP9" s="2230"/>
      <c r="WHQ9" s="2651"/>
      <c r="WHR9" s="2230"/>
      <c r="WHS9" s="2651"/>
      <c r="WHT9" s="2230"/>
      <c r="WHU9" s="2651"/>
      <c r="WHV9" s="2230"/>
      <c r="WHW9" s="2651"/>
      <c r="WHX9" s="2230"/>
      <c r="WHY9" s="2651"/>
      <c r="WHZ9" s="2230"/>
      <c r="WIA9" s="2651"/>
      <c r="WIB9" s="2230"/>
      <c r="WIC9" s="2651"/>
      <c r="WID9" s="2230"/>
      <c r="WIE9" s="2651"/>
      <c r="WIF9" s="2230"/>
      <c r="WIG9" s="2651"/>
      <c r="WIH9" s="2230"/>
      <c r="WII9" s="2651"/>
      <c r="WIJ9" s="2230"/>
      <c r="WIK9" s="2651"/>
      <c r="WIL9" s="2230"/>
      <c r="WIM9" s="2651"/>
      <c r="WIN9" s="2230"/>
      <c r="WIO9" s="2651"/>
      <c r="WIP9" s="2230"/>
      <c r="WIQ9" s="2651"/>
      <c r="WIR9" s="2230"/>
      <c r="WIS9" s="2651"/>
      <c r="WIT9" s="2230"/>
      <c r="WIU9" s="2651"/>
      <c r="WIV9" s="2230"/>
      <c r="WIW9" s="2651"/>
      <c r="WIX9" s="2230"/>
      <c r="WIY9" s="2651"/>
      <c r="WIZ9" s="2230"/>
      <c r="WJA9" s="2651"/>
      <c r="WJB9" s="2230"/>
      <c r="WJC9" s="2651"/>
      <c r="WJD9" s="2230"/>
      <c r="WJE9" s="2651"/>
      <c r="WJF9" s="2230"/>
      <c r="WJG9" s="2651"/>
      <c r="WJH9" s="2230"/>
      <c r="WJI9" s="2651"/>
      <c r="WJJ9" s="2230"/>
      <c r="WJK9" s="2651"/>
      <c r="WJL9" s="2230"/>
      <c r="WJM9" s="2651"/>
      <c r="WJN9" s="2230"/>
      <c r="WJO9" s="2651"/>
      <c r="WJP9" s="2230"/>
      <c r="WJQ9" s="2651"/>
      <c r="WJR9" s="2230"/>
      <c r="WJS9" s="2651"/>
      <c r="WJT9" s="2230"/>
      <c r="WJU9" s="2651"/>
      <c r="WJV9" s="2230"/>
      <c r="WJW9" s="2651"/>
      <c r="WJX9" s="2230"/>
      <c r="WJY9" s="2651"/>
      <c r="WJZ9" s="2230"/>
      <c r="WKA9" s="2651"/>
      <c r="WKB9" s="2230"/>
      <c r="WKC9" s="2651"/>
      <c r="WKD9" s="2230"/>
      <c r="WKE9" s="2651"/>
      <c r="WKF9" s="2230"/>
      <c r="WKG9" s="2651"/>
      <c r="WKH9" s="2230"/>
      <c r="WKI9" s="2651"/>
      <c r="WKJ9" s="2230"/>
      <c r="WKK9" s="2651"/>
      <c r="WKL9" s="2230"/>
      <c r="WKM9" s="2651"/>
      <c r="WKN9" s="2230"/>
      <c r="WKO9" s="2651"/>
      <c r="WKP9" s="2230"/>
      <c r="WKQ9" s="2651"/>
      <c r="WKR9" s="2230"/>
      <c r="WKS9" s="2651"/>
      <c r="WKT9" s="2230"/>
      <c r="WKU9" s="2651"/>
      <c r="WKV9" s="2230"/>
      <c r="WKW9" s="2651"/>
      <c r="WKX9" s="2230"/>
      <c r="WKY9" s="2651"/>
      <c r="WKZ9" s="2230"/>
      <c r="WLA9" s="2651"/>
      <c r="WLB9" s="2230"/>
      <c r="WLC9" s="2651"/>
      <c r="WLD9" s="2230"/>
      <c r="WLE9" s="2651"/>
      <c r="WLF9" s="2230"/>
      <c r="WLG9" s="2651"/>
      <c r="WLH9" s="2230"/>
      <c r="WLI9" s="2651"/>
      <c r="WLJ9" s="2230"/>
      <c r="WLK9" s="2651"/>
      <c r="WLL9" s="2230"/>
      <c r="WLM9" s="2651"/>
      <c r="WLN9" s="2230"/>
      <c r="WLO9" s="2651"/>
      <c r="WLP9" s="2230"/>
      <c r="WLQ9" s="2651"/>
      <c r="WLR9" s="2230"/>
      <c r="WLS9" s="2651"/>
      <c r="WLT9" s="2230"/>
      <c r="WLU9" s="2651"/>
      <c r="WLV9" s="2230"/>
      <c r="WLW9" s="2651"/>
      <c r="WLX9" s="2230"/>
      <c r="WLY9" s="2651"/>
      <c r="WLZ9" s="2230"/>
      <c r="WMA9" s="2651"/>
      <c r="WMB9" s="2230"/>
      <c r="WMC9" s="2651"/>
      <c r="WMD9" s="2230"/>
      <c r="WME9" s="2651"/>
      <c r="WMF9" s="2230"/>
      <c r="WMG9" s="2651"/>
      <c r="WMH9" s="2230"/>
      <c r="WMI9" s="2651"/>
      <c r="WMJ9" s="2230"/>
      <c r="WMK9" s="2651"/>
      <c r="WML9" s="2230"/>
      <c r="WMM9" s="2651"/>
      <c r="WMN9" s="2230"/>
      <c r="WMO9" s="2651"/>
      <c r="WMP9" s="2230"/>
      <c r="WMQ9" s="2651"/>
      <c r="WMR9" s="2230"/>
      <c r="WMS9" s="2651"/>
      <c r="WMT9" s="2230"/>
      <c r="WMU9" s="2651"/>
      <c r="WMV9" s="2230"/>
      <c r="WMW9" s="2651"/>
      <c r="WMX9" s="2230"/>
      <c r="WMY9" s="2651"/>
      <c r="WMZ9" s="2230"/>
      <c r="WNA9" s="2651"/>
      <c r="WNB9" s="2230"/>
      <c r="WNC9" s="2651"/>
      <c r="WND9" s="2230"/>
      <c r="WNE9" s="2651"/>
      <c r="WNF9" s="2230"/>
      <c r="WNG9" s="2651"/>
      <c r="WNH9" s="2230"/>
      <c r="WNI9" s="2651"/>
      <c r="WNJ9" s="2230"/>
      <c r="WNK9" s="2651"/>
      <c r="WNL9" s="2230"/>
      <c r="WNM9" s="2651"/>
      <c r="WNN9" s="2230"/>
      <c r="WNO9" s="2651"/>
      <c r="WNP9" s="2230"/>
      <c r="WNQ9" s="2651"/>
      <c r="WNR9" s="2230"/>
      <c r="WNS9" s="2651"/>
      <c r="WNT9" s="2230"/>
      <c r="WNU9" s="2651"/>
      <c r="WNV9" s="2230"/>
      <c r="WNW9" s="2651"/>
      <c r="WNX9" s="2230"/>
      <c r="WNY9" s="2651"/>
      <c r="WNZ9" s="2230"/>
      <c r="WOA9" s="2651"/>
      <c r="WOB9" s="2230"/>
      <c r="WOC9" s="2651"/>
      <c r="WOD9" s="2230"/>
      <c r="WOE9" s="2651"/>
      <c r="WOF9" s="2230"/>
      <c r="WOG9" s="2651"/>
      <c r="WOH9" s="2230"/>
      <c r="WOI9" s="2651"/>
      <c r="WOJ9" s="2230"/>
      <c r="WOK9" s="2651"/>
      <c r="WOL9" s="2230"/>
      <c r="WOM9" s="2651"/>
      <c r="WON9" s="2230"/>
      <c r="WOO9" s="2651"/>
      <c r="WOP9" s="2230"/>
      <c r="WOQ9" s="2651"/>
      <c r="WOR9" s="2230"/>
      <c r="WOS9" s="2651"/>
      <c r="WOT9" s="2230"/>
      <c r="WOU9" s="2651"/>
      <c r="WOV9" s="2230"/>
      <c r="WOW9" s="2651"/>
      <c r="WOX9" s="2230"/>
      <c r="WOY9" s="2651"/>
      <c r="WOZ9" s="2230"/>
      <c r="WPA9" s="2651"/>
      <c r="WPB9" s="2230"/>
      <c r="WPC9" s="2651"/>
      <c r="WPD9" s="2230"/>
      <c r="WPE9" s="2651"/>
      <c r="WPF9" s="2230"/>
      <c r="WPG9" s="2651"/>
      <c r="WPH9" s="2230"/>
      <c r="WPI9" s="2651"/>
      <c r="WPJ9" s="2230"/>
      <c r="WPK9" s="2651"/>
      <c r="WPL9" s="2230"/>
      <c r="WPM9" s="2651"/>
      <c r="WPN9" s="2230"/>
      <c r="WPO9" s="2651"/>
      <c r="WPP9" s="2230"/>
      <c r="WPQ9" s="2651"/>
      <c r="WPR9" s="2230"/>
      <c r="WPS9" s="2651"/>
      <c r="WPT9" s="2230"/>
      <c r="WPU9" s="2651"/>
      <c r="WPV9" s="2230"/>
      <c r="WPW9" s="2651"/>
      <c r="WPX9" s="2230"/>
      <c r="WPY9" s="2651"/>
      <c r="WPZ9" s="2230"/>
      <c r="WQA9" s="2651"/>
      <c r="WQB9" s="2230"/>
      <c r="WQC9" s="2651"/>
      <c r="WQD9" s="2230"/>
      <c r="WQE9" s="2651"/>
      <c r="WQF9" s="2230"/>
      <c r="WQG9" s="2651"/>
      <c r="WQH9" s="2230"/>
      <c r="WQI9" s="2651"/>
      <c r="WQJ9" s="2230"/>
      <c r="WQK9" s="2651"/>
      <c r="WQL9" s="2230"/>
      <c r="WQM9" s="2651"/>
      <c r="WQN9" s="2230"/>
      <c r="WQO9" s="2651"/>
      <c r="WQP9" s="2230"/>
      <c r="WQQ9" s="2651"/>
      <c r="WQR9" s="2230"/>
      <c r="WQS9" s="2651"/>
      <c r="WQT9" s="2230"/>
      <c r="WQU9" s="2651"/>
      <c r="WQV9" s="2230"/>
      <c r="WQW9" s="2651"/>
      <c r="WQX9" s="2230"/>
      <c r="WQY9" s="2651"/>
      <c r="WQZ9" s="2230"/>
      <c r="WRA9" s="2651"/>
      <c r="WRB9" s="2230"/>
      <c r="WRC9" s="2651"/>
      <c r="WRD9" s="2230"/>
      <c r="WRE9" s="2651"/>
      <c r="WRF9" s="2230"/>
      <c r="WRG9" s="2651"/>
      <c r="WRH9" s="2230"/>
      <c r="WRI9" s="2651"/>
      <c r="WRJ9" s="2230"/>
      <c r="WRK9" s="2651"/>
      <c r="WRL9" s="2230"/>
      <c r="WRM9" s="2651"/>
      <c r="WRN9" s="2230"/>
      <c r="WRO9" s="2651"/>
      <c r="WRP9" s="2230"/>
      <c r="WRQ9" s="2651"/>
      <c r="WRR9" s="2230"/>
      <c r="WRS9" s="2651"/>
      <c r="WRT9" s="2230"/>
      <c r="WRU9" s="2651"/>
      <c r="WRV9" s="2230"/>
      <c r="WRW9" s="2651"/>
      <c r="WRX9" s="2230"/>
      <c r="WRY9" s="2651"/>
      <c r="WRZ9" s="2230"/>
      <c r="WSA9" s="2651"/>
      <c r="WSB9" s="2230"/>
      <c r="WSC9" s="2651"/>
      <c r="WSD9" s="2230"/>
      <c r="WSE9" s="2651"/>
      <c r="WSF9" s="2230"/>
      <c r="WSG9" s="2651"/>
      <c r="WSH9" s="2230"/>
      <c r="WSI9" s="2651"/>
      <c r="WSJ9" s="2230"/>
      <c r="WSK9" s="2651"/>
      <c r="WSL9" s="2230"/>
      <c r="WSM9" s="2651"/>
      <c r="WSN9" s="2230"/>
      <c r="WSO9" s="2651"/>
      <c r="WSP9" s="2230"/>
      <c r="WSQ9" s="2651"/>
      <c r="WSR9" s="2230"/>
      <c r="WSS9" s="2651"/>
      <c r="WST9" s="2230"/>
      <c r="WSU9" s="2651"/>
      <c r="WSV9" s="2230"/>
      <c r="WSW9" s="2651"/>
      <c r="WSX9" s="2230"/>
      <c r="WSY9" s="2651"/>
      <c r="WSZ9" s="2230"/>
      <c r="WTA9" s="2651"/>
      <c r="WTB9" s="2230"/>
      <c r="WTC9" s="2651"/>
      <c r="WTD9" s="2230"/>
      <c r="WTE9" s="2651"/>
      <c r="WTF9" s="2230"/>
      <c r="WTG9" s="2651"/>
      <c r="WTH9" s="2230"/>
      <c r="WTI9" s="2651"/>
      <c r="WTJ9" s="2230"/>
      <c r="WTK9" s="2651"/>
      <c r="WTL9" s="2230"/>
      <c r="WTM9" s="2651"/>
      <c r="WTN9" s="2230"/>
      <c r="WTO9" s="2651"/>
      <c r="WTP9" s="2230"/>
      <c r="WTQ9" s="2651"/>
      <c r="WTR9" s="2230"/>
      <c r="WTS9" s="2651"/>
      <c r="WTT9" s="2230"/>
      <c r="WTU9" s="2651"/>
      <c r="WTV9" s="2230"/>
      <c r="WTW9" s="2651"/>
      <c r="WTX9" s="2230"/>
      <c r="WTY9" s="2651"/>
      <c r="WTZ9" s="2230"/>
      <c r="WUA9" s="2651"/>
      <c r="WUB9" s="2230"/>
      <c r="WUC9" s="2651"/>
      <c r="WUD9" s="2230"/>
      <c r="WUE9" s="2651"/>
      <c r="WUF9" s="2230"/>
      <c r="WUG9" s="2651"/>
      <c r="WUH9" s="2230"/>
      <c r="WUI9" s="2651"/>
      <c r="WUJ9" s="2230"/>
      <c r="WUK9" s="2651"/>
      <c r="WUL9" s="2230"/>
      <c r="WUM9" s="2651"/>
      <c r="WUN9" s="2230"/>
      <c r="WUO9" s="2651"/>
      <c r="WUP9" s="2230"/>
      <c r="WUQ9" s="2651"/>
      <c r="WUR9" s="2230"/>
      <c r="WUS9" s="2651"/>
      <c r="WUT9" s="2230"/>
      <c r="WUU9" s="2651"/>
      <c r="WUV9" s="2230"/>
      <c r="WUW9" s="2651"/>
      <c r="WUX9" s="2230"/>
      <c r="WUY9" s="2651"/>
      <c r="WUZ9" s="2230"/>
      <c r="WVA9" s="2651"/>
      <c r="WVB9" s="2230"/>
      <c r="WVC9" s="2651"/>
      <c r="WVD9" s="2230"/>
      <c r="WVE9" s="2651"/>
      <c r="WVF9" s="2230"/>
      <c r="WVG9" s="2651"/>
      <c r="WVH9" s="2230"/>
      <c r="WVI9" s="2651"/>
      <c r="WVJ9" s="2230"/>
      <c r="WVK9" s="2651"/>
      <c r="WVL9" s="2230"/>
      <c r="WVM9" s="2651"/>
      <c r="WVN9" s="2230"/>
      <c r="WVO9" s="2651"/>
      <c r="WVP9" s="2230"/>
      <c r="WVQ9" s="2651"/>
      <c r="WVR9" s="2230"/>
      <c r="WVS9" s="2651"/>
      <c r="WVT9" s="2230"/>
      <c r="WVU9" s="2651"/>
      <c r="WVV9" s="2230"/>
      <c r="WVW9" s="2651"/>
      <c r="WVX9" s="2230"/>
      <c r="WVY9" s="2651"/>
      <c r="WVZ9" s="2230"/>
      <c r="WWA9" s="2651"/>
      <c r="WWB9" s="2230"/>
      <c r="WWC9" s="2651"/>
      <c r="WWD9" s="2230"/>
      <c r="WWE9" s="2651"/>
      <c r="WWF9" s="2230"/>
      <c r="WWG9" s="2651"/>
      <c r="WWH9" s="2230"/>
      <c r="WWI9" s="2651"/>
      <c r="WWJ9" s="2230"/>
      <c r="WWK9" s="2651"/>
      <c r="WWL9" s="2230"/>
      <c r="WWM9" s="2651"/>
      <c r="WWN9" s="2230"/>
      <c r="WWO9" s="2651"/>
      <c r="WWP9" s="2230"/>
      <c r="WWQ9" s="2651"/>
      <c r="WWR9" s="2230"/>
      <c r="WWS9" s="2651"/>
      <c r="WWT9" s="2230"/>
      <c r="WWU9" s="2651"/>
      <c r="WWV9" s="2230"/>
      <c r="WWW9" s="2651"/>
      <c r="WWX9" s="2230"/>
      <c r="WWY9" s="2651"/>
      <c r="WWZ9" s="2230"/>
      <c r="WXA9" s="2651"/>
      <c r="WXB9" s="2230"/>
      <c r="WXC9" s="2651"/>
      <c r="WXD9" s="2230"/>
      <c r="WXE9" s="2651"/>
      <c r="WXF9" s="2230"/>
      <c r="WXG9" s="2651"/>
      <c r="WXH9" s="2230"/>
      <c r="WXI9" s="2651"/>
      <c r="WXJ9" s="2230"/>
      <c r="WXK9" s="2651"/>
      <c r="WXL9" s="2230"/>
      <c r="WXM9" s="2651"/>
      <c r="WXN9" s="2230"/>
      <c r="WXO9" s="2651"/>
      <c r="WXP9" s="2230"/>
      <c r="WXQ9" s="2651"/>
      <c r="WXR9" s="2230"/>
      <c r="WXS9" s="2651"/>
      <c r="WXT9" s="2230"/>
      <c r="WXU9" s="2651"/>
      <c r="WXV9" s="2230"/>
      <c r="WXW9" s="2651"/>
      <c r="WXX9" s="2230"/>
      <c r="WXY9" s="2651"/>
      <c r="WXZ9" s="2230"/>
      <c r="WYA9" s="2651"/>
      <c r="WYB9" s="2230"/>
      <c r="WYC9" s="2651"/>
      <c r="WYD9" s="2230"/>
      <c r="WYE9" s="2651"/>
      <c r="WYF9" s="2230"/>
      <c r="WYG9" s="2651"/>
      <c r="WYH9" s="2230"/>
      <c r="WYI9" s="2651"/>
      <c r="WYJ9" s="2230"/>
      <c r="WYK9" s="2651"/>
      <c r="WYL9" s="2230"/>
      <c r="WYM9" s="2651"/>
      <c r="WYN9" s="2230"/>
      <c r="WYO9" s="2651"/>
      <c r="WYP9" s="2230"/>
      <c r="WYQ9" s="2651"/>
      <c r="WYR9" s="2230"/>
      <c r="WYS9" s="2651"/>
      <c r="WYT9" s="2230"/>
      <c r="WYU9" s="2651"/>
      <c r="WYV9" s="2230"/>
      <c r="WYW9" s="2651"/>
      <c r="WYX9" s="2230"/>
      <c r="WYY9" s="2651"/>
      <c r="WYZ9" s="2230"/>
      <c r="WZA9" s="2651"/>
      <c r="WZB9" s="2230"/>
      <c r="WZC9" s="2651"/>
      <c r="WZD9" s="2230"/>
      <c r="WZE9" s="2651"/>
      <c r="WZF9" s="2230"/>
      <c r="WZG9" s="2651"/>
      <c r="WZH9" s="2230"/>
      <c r="WZI9" s="2651"/>
      <c r="WZJ9" s="2230"/>
      <c r="WZK9" s="2651"/>
      <c r="WZL9" s="2230"/>
      <c r="WZM9" s="2651"/>
      <c r="WZN9" s="2230"/>
      <c r="WZO9" s="2651"/>
      <c r="WZP9" s="2230"/>
      <c r="WZQ9" s="2651"/>
      <c r="WZR9" s="2230"/>
      <c r="WZS9" s="2651"/>
      <c r="WZT9" s="2230"/>
      <c r="WZU9" s="2651"/>
      <c r="WZV9" s="2230"/>
      <c r="WZW9" s="2651"/>
      <c r="WZX9" s="2230"/>
      <c r="WZY9" s="2651"/>
      <c r="WZZ9" s="2230"/>
      <c r="XAA9" s="2651"/>
      <c r="XAB9" s="2230"/>
      <c r="XAC9" s="2651"/>
      <c r="XAD9" s="2230"/>
      <c r="XAE9" s="2651"/>
      <c r="XAF9" s="2230"/>
      <c r="XAG9" s="2651"/>
      <c r="XAH9" s="2230"/>
      <c r="XAI9" s="2651"/>
      <c r="XAJ9" s="2230"/>
      <c r="XAK9" s="2651"/>
      <c r="XAL9" s="2230"/>
      <c r="XAM9" s="2651"/>
      <c r="XAN9" s="2230"/>
      <c r="XAO9" s="2651"/>
      <c r="XAP9" s="2230"/>
      <c r="XAQ9" s="2651"/>
      <c r="XAR9" s="2230"/>
      <c r="XAS9" s="2651"/>
      <c r="XAT9" s="2230"/>
      <c r="XAU9" s="2651"/>
      <c r="XAV9" s="2230"/>
      <c r="XAW9" s="2651"/>
      <c r="XAX9" s="2230"/>
      <c r="XAY9" s="2651"/>
      <c r="XAZ9" s="2230"/>
      <c r="XBA9" s="2651"/>
      <c r="XBB9" s="2230"/>
      <c r="XBC9" s="2651"/>
      <c r="XBD9" s="2230"/>
      <c r="XBE9" s="2651"/>
      <c r="XBF9" s="2230"/>
      <c r="XBG9" s="2651"/>
      <c r="XBH9" s="2230"/>
      <c r="XBI9" s="2651"/>
      <c r="XBJ9" s="2230"/>
      <c r="XBK9" s="2651"/>
      <c r="XBL9" s="2230"/>
      <c r="XBM9" s="2651"/>
      <c r="XBN9" s="2230"/>
      <c r="XBO9" s="2651"/>
      <c r="XBP9" s="2230"/>
      <c r="XBQ9" s="2651"/>
      <c r="XBR9" s="2230"/>
      <c r="XBS9" s="2651"/>
      <c r="XBT9" s="2230"/>
      <c r="XBU9" s="2651"/>
      <c r="XBV9" s="2230"/>
      <c r="XBW9" s="2651"/>
      <c r="XBX9" s="2230"/>
      <c r="XBY9" s="2651"/>
      <c r="XBZ9" s="2230"/>
      <c r="XCA9" s="2651"/>
      <c r="XCB9" s="2230"/>
      <c r="XCC9" s="2651"/>
      <c r="XCD9" s="2230"/>
      <c r="XCE9" s="2651"/>
      <c r="XCF9" s="2230"/>
      <c r="XCG9" s="2651"/>
      <c r="XCH9" s="2230"/>
      <c r="XCI9" s="2651"/>
      <c r="XCJ9" s="2230"/>
      <c r="XCK9" s="2651"/>
      <c r="XCL9" s="2230"/>
      <c r="XCM9" s="2651"/>
      <c r="XCN9" s="2230"/>
      <c r="XCO9" s="2651"/>
      <c r="XCP9" s="2230"/>
      <c r="XCQ9" s="2651"/>
      <c r="XCR9" s="2230"/>
      <c r="XCS9" s="2651"/>
      <c r="XCT9" s="2230"/>
      <c r="XCU9" s="2651"/>
      <c r="XCV9" s="2230"/>
      <c r="XCW9" s="2651"/>
      <c r="XCX9" s="2230"/>
      <c r="XCY9" s="2651"/>
      <c r="XCZ9" s="2230"/>
      <c r="XDA9" s="2651"/>
      <c r="XDB9" s="2230"/>
      <c r="XDC9" s="2651"/>
      <c r="XDD9" s="2230"/>
      <c r="XDE9" s="2651"/>
      <c r="XDF9" s="2230"/>
      <c r="XDG9" s="2651"/>
      <c r="XDH9" s="2230"/>
      <c r="XDI9" s="2651"/>
      <c r="XDJ9" s="2230"/>
      <c r="XDK9" s="2651"/>
      <c r="XDL9" s="2230"/>
      <c r="XDM9" s="2651"/>
      <c r="XDN9" s="2230"/>
      <c r="XDO9" s="2651"/>
      <c r="XDP9" s="2230"/>
      <c r="XDQ9" s="2651"/>
      <c r="XDR9" s="2230"/>
      <c r="XDS9" s="2651"/>
      <c r="XDT9" s="2230"/>
      <c r="XDU9" s="2651"/>
      <c r="XDV9" s="2230"/>
      <c r="XDW9" s="2651"/>
      <c r="XDX9" s="2230"/>
      <c r="XDY9" s="2651"/>
      <c r="XDZ9" s="2230"/>
      <c r="XEA9" s="2651"/>
      <c r="XEB9" s="2230"/>
      <c r="XEC9" s="2651"/>
      <c r="XED9" s="2230"/>
      <c r="XEE9" s="2651"/>
      <c r="XEF9" s="2230"/>
      <c r="XEG9" s="2651"/>
      <c r="XEH9" s="2230"/>
      <c r="XEI9" s="2651"/>
      <c r="XEJ9" s="2230"/>
      <c r="XEK9" s="2651"/>
      <c r="XEL9" s="2230"/>
      <c r="XEM9" s="2651"/>
      <c r="XEN9" s="2230"/>
      <c r="XEO9" s="2651"/>
      <c r="XEP9" s="2230"/>
      <c r="XEQ9" s="2651"/>
      <c r="XER9" s="2230"/>
      <c r="XES9" s="2651"/>
      <c r="XET9" s="2230"/>
      <c r="XEU9" s="2651"/>
      <c r="XEV9" s="2230"/>
      <c r="XEW9" s="2651"/>
      <c r="XEX9" s="2230"/>
      <c r="XEY9" s="2651"/>
      <c r="XEZ9" s="2230"/>
      <c r="XFA9" s="2651"/>
      <c r="XFB9" s="2230"/>
      <c r="XFC9" s="2651"/>
      <c r="XFD9" s="2230"/>
    </row>
    <row r="10" spans="1:16384" x14ac:dyDescent="0.25">
      <c r="A10" s="1064" t="s">
        <v>1000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c r="GE10" s="241"/>
      <c r="GF10" s="241"/>
      <c r="GG10" s="241"/>
      <c r="GH10" s="241"/>
      <c r="GI10" s="241"/>
      <c r="GJ10" s="241"/>
      <c r="GK10" s="241"/>
      <c r="GL10" s="241"/>
      <c r="GM10" s="241"/>
      <c r="GN10" s="241"/>
      <c r="GO10" s="241"/>
      <c r="GP10" s="241"/>
      <c r="GQ10" s="241"/>
      <c r="GR10" s="241"/>
      <c r="GS10" s="241"/>
      <c r="GT10" s="241"/>
      <c r="GU10" s="241"/>
      <c r="GV10" s="241"/>
      <c r="GW10" s="241"/>
      <c r="GX10" s="241"/>
      <c r="GY10" s="241"/>
      <c r="GZ10" s="241"/>
      <c r="HA10" s="241"/>
      <c r="HB10" s="241"/>
      <c r="HC10" s="241"/>
      <c r="HD10" s="241"/>
      <c r="HE10" s="241"/>
      <c r="HF10" s="241"/>
      <c r="HG10" s="241"/>
      <c r="HH10" s="241"/>
      <c r="HI10" s="241"/>
      <c r="HJ10" s="241"/>
      <c r="HK10" s="241"/>
      <c r="HL10" s="241"/>
      <c r="HM10" s="241"/>
      <c r="HN10" s="241"/>
      <c r="HO10" s="241"/>
      <c r="HP10" s="241"/>
      <c r="HQ10" s="241"/>
      <c r="HR10" s="241"/>
      <c r="HS10" s="241"/>
      <c r="HT10" s="241"/>
      <c r="HU10" s="241"/>
      <c r="HV10" s="241"/>
      <c r="HW10" s="241"/>
      <c r="HX10" s="241"/>
      <c r="HY10" s="241"/>
      <c r="HZ10" s="241"/>
      <c r="IA10" s="241"/>
      <c r="IB10" s="241"/>
      <c r="IC10" s="241"/>
      <c r="ID10" s="241"/>
      <c r="IE10" s="241"/>
      <c r="IF10" s="241"/>
      <c r="IG10" s="241"/>
      <c r="IH10" s="241"/>
      <c r="II10" s="241"/>
      <c r="IJ10" s="241"/>
      <c r="IK10" s="241"/>
      <c r="IL10" s="241"/>
      <c r="IM10" s="241"/>
      <c r="IN10" s="241"/>
      <c r="IO10" s="241"/>
      <c r="IP10" s="241"/>
      <c r="IQ10" s="241"/>
      <c r="IR10" s="241"/>
      <c r="IS10" s="241"/>
      <c r="IT10" s="241"/>
      <c r="IU10" s="241"/>
      <c r="IV10" s="241"/>
      <c r="IW10" s="241"/>
      <c r="IX10" s="241"/>
      <c r="IY10" s="241"/>
      <c r="IZ10" s="241"/>
      <c r="JA10" s="241"/>
      <c r="JB10" s="241"/>
      <c r="JC10" s="241"/>
      <c r="JD10" s="241"/>
      <c r="JE10" s="241"/>
      <c r="JF10" s="241"/>
      <c r="JG10" s="241"/>
      <c r="JH10" s="241"/>
      <c r="JI10" s="241"/>
      <c r="JJ10" s="241"/>
      <c r="JK10" s="241"/>
      <c r="JL10" s="241"/>
      <c r="JM10" s="241"/>
      <c r="JN10" s="241"/>
      <c r="JO10" s="241"/>
      <c r="JP10" s="241"/>
      <c r="JQ10" s="241"/>
      <c r="JR10" s="241"/>
      <c r="JS10" s="241"/>
      <c r="JT10" s="241"/>
      <c r="JU10" s="241"/>
      <c r="JV10" s="241"/>
      <c r="JW10" s="241"/>
      <c r="JX10" s="241"/>
      <c r="JY10" s="241"/>
      <c r="JZ10" s="241"/>
      <c r="KA10" s="241"/>
      <c r="KB10" s="241"/>
      <c r="KC10" s="241"/>
      <c r="KD10" s="241"/>
      <c r="KE10" s="241"/>
      <c r="KF10" s="241"/>
      <c r="KG10" s="241"/>
      <c r="KH10" s="241"/>
      <c r="KI10" s="241"/>
      <c r="KJ10" s="241"/>
      <c r="KK10" s="241"/>
      <c r="KL10" s="241"/>
      <c r="KM10" s="241"/>
      <c r="KN10" s="241"/>
      <c r="KO10" s="241"/>
      <c r="KP10" s="241"/>
      <c r="KQ10" s="241"/>
      <c r="KR10" s="241"/>
      <c r="KS10" s="241"/>
      <c r="KT10" s="241"/>
      <c r="KU10" s="241"/>
      <c r="KV10" s="241"/>
      <c r="KW10" s="241"/>
      <c r="KX10" s="241"/>
      <c r="KY10" s="241"/>
      <c r="KZ10" s="241"/>
      <c r="LA10" s="241"/>
      <c r="LB10" s="241"/>
      <c r="LC10" s="241"/>
      <c r="LD10" s="241"/>
      <c r="LE10" s="241"/>
      <c r="LF10" s="241"/>
      <c r="LG10" s="241"/>
      <c r="LH10" s="241"/>
      <c r="LI10" s="241"/>
      <c r="LJ10" s="241"/>
      <c r="LK10" s="241"/>
      <c r="LL10" s="241"/>
      <c r="LM10" s="241"/>
      <c r="LN10" s="241"/>
      <c r="LO10" s="241"/>
      <c r="LP10" s="241"/>
      <c r="LQ10" s="241"/>
      <c r="LR10" s="241"/>
      <c r="LS10" s="241"/>
      <c r="LT10" s="241"/>
      <c r="LU10" s="241"/>
      <c r="LV10" s="241"/>
      <c r="LW10" s="241"/>
      <c r="LX10" s="241"/>
      <c r="LY10" s="241"/>
      <c r="LZ10" s="241"/>
      <c r="MA10" s="241"/>
      <c r="MB10" s="241"/>
      <c r="MC10" s="241"/>
      <c r="MD10" s="241"/>
      <c r="ME10" s="241"/>
      <c r="MF10" s="241"/>
      <c r="MG10" s="241"/>
      <c r="MH10" s="241"/>
      <c r="MI10" s="241"/>
      <c r="MJ10" s="241"/>
      <c r="MK10" s="241"/>
      <c r="ML10" s="241"/>
      <c r="MM10" s="241"/>
      <c r="MN10" s="241"/>
      <c r="MO10" s="241"/>
      <c r="MP10" s="241"/>
      <c r="MQ10" s="241"/>
      <c r="MR10" s="241"/>
      <c r="MS10" s="241"/>
      <c r="MT10" s="241"/>
      <c r="MU10" s="241"/>
      <c r="MV10" s="241"/>
      <c r="MW10" s="241"/>
      <c r="MX10" s="241"/>
      <c r="MY10" s="241"/>
      <c r="MZ10" s="241"/>
      <c r="NA10" s="241"/>
      <c r="NB10" s="241"/>
      <c r="NC10" s="241"/>
      <c r="ND10" s="241"/>
      <c r="NE10" s="241"/>
      <c r="NF10" s="241"/>
      <c r="NG10" s="241"/>
      <c r="NH10" s="241"/>
      <c r="NI10" s="241"/>
      <c r="NJ10" s="241"/>
      <c r="NK10" s="241"/>
      <c r="NL10" s="241"/>
      <c r="NM10" s="241"/>
      <c r="NN10" s="241"/>
      <c r="NO10" s="241"/>
      <c r="NP10" s="241"/>
      <c r="NQ10" s="241"/>
      <c r="NR10" s="241"/>
      <c r="NS10" s="241"/>
      <c r="NT10" s="241"/>
      <c r="NU10" s="241"/>
      <c r="NV10" s="241"/>
      <c r="NW10" s="241"/>
      <c r="NX10" s="241"/>
      <c r="NY10" s="241"/>
      <c r="NZ10" s="241"/>
      <c r="OA10" s="241"/>
      <c r="OB10" s="241"/>
      <c r="OC10" s="241"/>
      <c r="OD10" s="241"/>
      <c r="OE10" s="241"/>
      <c r="OF10" s="241"/>
      <c r="OG10" s="241"/>
      <c r="OH10" s="241"/>
      <c r="OI10" s="241"/>
      <c r="OJ10" s="241"/>
      <c r="OK10" s="241"/>
      <c r="OL10" s="241"/>
      <c r="OM10" s="241"/>
      <c r="ON10" s="241"/>
      <c r="OO10" s="241"/>
      <c r="OP10" s="241"/>
      <c r="OQ10" s="241"/>
      <c r="OR10" s="241"/>
      <c r="OS10" s="241"/>
      <c r="OT10" s="241"/>
      <c r="OU10" s="241"/>
      <c r="OV10" s="241"/>
      <c r="OW10" s="241"/>
      <c r="OX10" s="241"/>
      <c r="OY10" s="241"/>
      <c r="OZ10" s="241"/>
      <c r="PA10" s="241"/>
      <c r="PB10" s="241"/>
      <c r="PC10" s="241"/>
      <c r="PD10" s="241"/>
      <c r="PE10" s="241"/>
      <c r="PF10" s="241"/>
      <c r="PG10" s="241"/>
      <c r="PH10" s="241"/>
      <c r="PI10" s="241"/>
      <c r="PJ10" s="241"/>
      <c r="PK10" s="241"/>
      <c r="PL10" s="241"/>
      <c r="PM10" s="241"/>
      <c r="PN10" s="241"/>
      <c r="PO10" s="241"/>
      <c r="PP10" s="241"/>
      <c r="PQ10" s="241"/>
      <c r="PR10" s="241"/>
      <c r="PS10" s="241"/>
      <c r="PT10" s="241"/>
      <c r="PU10" s="241"/>
      <c r="PV10" s="241"/>
      <c r="PW10" s="241"/>
      <c r="PX10" s="241"/>
      <c r="PY10" s="241"/>
      <c r="PZ10" s="241"/>
      <c r="QA10" s="241"/>
      <c r="QB10" s="241"/>
      <c r="QC10" s="241"/>
      <c r="QD10" s="241"/>
      <c r="QE10" s="241"/>
      <c r="QF10" s="241"/>
      <c r="QG10" s="241"/>
      <c r="QH10" s="241"/>
      <c r="QI10" s="241"/>
      <c r="QJ10" s="241"/>
      <c r="QK10" s="241"/>
      <c r="QL10" s="241"/>
      <c r="QM10" s="241"/>
      <c r="QN10" s="241"/>
      <c r="QO10" s="241"/>
      <c r="QP10" s="241"/>
      <c r="QQ10" s="241"/>
      <c r="QR10" s="241"/>
      <c r="QS10" s="241"/>
      <c r="QT10" s="241"/>
      <c r="QU10" s="241"/>
      <c r="QV10" s="241"/>
      <c r="QW10" s="241"/>
      <c r="QX10" s="241"/>
      <c r="QY10" s="241"/>
      <c r="QZ10" s="241"/>
      <c r="RA10" s="241"/>
      <c r="RB10" s="241"/>
      <c r="RC10" s="241"/>
      <c r="RD10" s="241"/>
      <c r="RE10" s="241"/>
      <c r="RF10" s="241"/>
      <c r="RG10" s="241"/>
      <c r="RH10" s="241"/>
      <c r="RI10" s="241"/>
      <c r="RJ10" s="241"/>
      <c r="RK10" s="241"/>
      <c r="RL10" s="241"/>
      <c r="RM10" s="241"/>
      <c r="RN10" s="241"/>
      <c r="RO10" s="241"/>
      <c r="RP10" s="241"/>
      <c r="RQ10" s="241"/>
      <c r="RR10" s="241"/>
      <c r="RS10" s="241"/>
      <c r="RT10" s="241"/>
      <c r="RU10" s="241"/>
      <c r="RV10" s="241"/>
      <c r="RW10" s="241"/>
      <c r="RX10" s="241"/>
      <c r="RY10" s="241"/>
      <c r="RZ10" s="241"/>
      <c r="SA10" s="241"/>
      <c r="SB10" s="241"/>
      <c r="SC10" s="241"/>
      <c r="SD10" s="241"/>
      <c r="SE10" s="241"/>
      <c r="SF10" s="241"/>
      <c r="SG10" s="241"/>
      <c r="SH10" s="241"/>
      <c r="SI10" s="241"/>
      <c r="SJ10" s="241"/>
      <c r="SK10" s="241"/>
      <c r="SL10" s="241"/>
      <c r="SM10" s="241"/>
      <c r="SN10" s="241"/>
      <c r="SO10" s="241"/>
      <c r="SP10" s="241"/>
      <c r="SQ10" s="241"/>
      <c r="SR10" s="241"/>
      <c r="SS10" s="241"/>
      <c r="ST10" s="241"/>
      <c r="SU10" s="241"/>
      <c r="SV10" s="241"/>
      <c r="SW10" s="241"/>
      <c r="SX10" s="241"/>
      <c r="SY10" s="241"/>
      <c r="SZ10" s="241"/>
      <c r="TA10" s="241"/>
      <c r="TB10" s="241"/>
      <c r="TC10" s="241"/>
      <c r="TD10" s="241"/>
      <c r="TE10" s="241"/>
      <c r="TF10" s="241"/>
      <c r="TG10" s="241"/>
      <c r="TH10" s="241"/>
      <c r="TI10" s="241"/>
      <c r="TJ10" s="241"/>
      <c r="TK10" s="241"/>
      <c r="TL10" s="241"/>
      <c r="TM10" s="241"/>
      <c r="TN10" s="241"/>
      <c r="TO10" s="241"/>
      <c r="TP10" s="241"/>
      <c r="TQ10" s="241"/>
      <c r="TR10" s="241"/>
      <c r="TS10" s="241"/>
      <c r="TT10" s="241"/>
      <c r="TU10" s="241"/>
      <c r="TV10" s="241"/>
      <c r="TW10" s="241"/>
      <c r="TX10" s="241"/>
      <c r="TY10" s="241"/>
      <c r="TZ10" s="241"/>
      <c r="UA10" s="241"/>
      <c r="UB10" s="241"/>
      <c r="UC10" s="241"/>
      <c r="UD10" s="241"/>
      <c r="UE10" s="241"/>
      <c r="UF10" s="241"/>
      <c r="UG10" s="241"/>
      <c r="UH10" s="241"/>
      <c r="UI10" s="241"/>
      <c r="UJ10" s="241"/>
      <c r="UK10" s="241"/>
      <c r="UL10" s="241"/>
      <c r="UM10" s="241"/>
      <c r="UN10" s="241"/>
      <c r="UO10" s="241"/>
      <c r="UP10" s="241"/>
      <c r="UQ10" s="241"/>
      <c r="UR10" s="241"/>
      <c r="US10" s="241"/>
      <c r="UT10" s="241"/>
      <c r="UU10" s="241"/>
      <c r="UV10" s="241"/>
      <c r="UW10" s="241"/>
      <c r="UX10" s="241"/>
      <c r="UY10" s="241"/>
      <c r="UZ10" s="241"/>
      <c r="VA10" s="241"/>
      <c r="VB10" s="241"/>
      <c r="VC10" s="241"/>
      <c r="VD10" s="241"/>
      <c r="VE10" s="241"/>
      <c r="VF10" s="241"/>
      <c r="VG10" s="241"/>
      <c r="VH10" s="241"/>
      <c r="VI10" s="241"/>
      <c r="VJ10" s="241"/>
      <c r="VK10" s="241"/>
      <c r="VL10" s="241"/>
      <c r="VM10" s="241"/>
      <c r="VN10" s="241"/>
      <c r="VO10" s="241"/>
      <c r="VP10" s="241"/>
      <c r="VQ10" s="241"/>
      <c r="VR10" s="241"/>
      <c r="VS10" s="241"/>
      <c r="VT10" s="241"/>
      <c r="VU10" s="241"/>
      <c r="VV10" s="241"/>
      <c r="VW10" s="241"/>
      <c r="VX10" s="241"/>
      <c r="VY10" s="241"/>
      <c r="VZ10" s="241"/>
      <c r="WA10" s="241"/>
      <c r="WB10" s="241"/>
      <c r="WC10" s="241"/>
      <c r="WD10" s="241"/>
      <c r="WE10" s="241"/>
      <c r="WF10" s="241"/>
      <c r="WG10" s="241"/>
      <c r="WH10" s="241"/>
      <c r="WI10" s="241"/>
      <c r="WJ10" s="241"/>
      <c r="WK10" s="241"/>
      <c r="WL10" s="241"/>
      <c r="WM10" s="241"/>
      <c r="WN10" s="241"/>
      <c r="WO10" s="241"/>
      <c r="WP10" s="241"/>
      <c r="WQ10" s="241"/>
      <c r="WR10" s="241"/>
      <c r="WS10" s="241"/>
      <c r="WT10" s="241"/>
      <c r="WU10" s="241"/>
      <c r="WV10" s="241"/>
      <c r="WW10" s="241"/>
      <c r="WX10" s="241"/>
      <c r="WY10" s="241"/>
      <c r="WZ10" s="241"/>
      <c r="XA10" s="241"/>
      <c r="XB10" s="241"/>
      <c r="XC10" s="241"/>
      <c r="XD10" s="241"/>
      <c r="XE10" s="241"/>
      <c r="XF10" s="241"/>
      <c r="XG10" s="241"/>
      <c r="XH10" s="241"/>
      <c r="XI10" s="241"/>
      <c r="XJ10" s="241"/>
      <c r="XK10" s="241"/>
      <c r="XL10" s="241"/>
      <c r="XM10" s="241"/>
      <c r="XN10" s="241"/>
      <c r="XO10" s="241"/>
      <c r="XP10" s="241"/>
      <c r="XQ10" s="241"/>
      <c r="XR10" s="241"/>
      <c r="XS10" s="241"/>
      <c r="XT10" s="241"/>
      <c r="XU10" s="241"/>
      <c r="XV10" s="241"/>
      <c r="XW10" s="241"/>
      <c r="XX10" s="241"/>
      <c r="XY10" s="241"/>
      <c r="XZ10" s="241"/>
      <c r="YA10" s="241"/>
      <c r="YB10" s="241"/>
      <c r="YC10" s="241"/>
      <c r="YD10" s="241"/>
      <c r="YE10" s="241"/>
      <c r="YF10" s="241"/>
      <c r="YG10" s="241"/>
      <c r="YH10" s="241"/>
      <c r="YI10" s="241"/>
      <c r="YJ10" s="241"/>
      <c r="YK10" s="241"/>
      <c r="YL10" s="241"/>
      <c r="YM10" s="241"/>
      <c r="YN10" s="241"/>
      <c r="YO10" s="241"/>
      <c r="YP10" s="241"/>
      <c r="YQ10" s="241"/>
      <c r="YR10" s="241"/>
      <c r="YS10" s="241"/>
      <c r="YT10" s="241"/>
      <c r="YU10" s="241"/>
      <c r="YV10" s="241"/>
      <c r="YW10" s="241"/>
      <c r="YX10" s="241"/>
      <c r="YY10" s="241"/>
      <c r="YZ10" s="241"/>
      <c r="ZA10" s="241"/>
      <c r="ZB10" s="241"/>
      <c r="ZC10" s="241"/>
      <c r="ZD10" s="241"/>
      <c r="ZE10" s="241"/>
      <c r="ZF10" s="241"/>
      <c r="ZG10" s="241"/>
      <c r="ZH10" s="241"/>
      <c r="ZI10" s="241"/>
      <c r="ZJ10" s="241"/>
      <c r="ZK10" s="241"/>
      <c r="ZL10" s="241"/>
      <c r="ZM10" s="241"/>
      <c r="ZN10" s="241"/>
      <c r="ZO10" s="241"/>
      <c r="ZP10" s="241"/>
      <c r="ZQ10" s="241"/>
      <c r="ZR10" s="241"/>
      <c r="ZS10" s="241"/>
      <c r="ZT10" s="241"/>
      <c r="ZU10" s="241"/>
      <c r="ZV10" s="241"/>
      <c r="ZW10" s="241"/>
      <c r="ZX10" s="241"/>
      <c r="ZY10" s="241"/>
      <c r="ZZ10" s="241"/>
      <c r="AAA10" s="241"/>
      <c r="AAB10" s="241"/>
      <c r="AAC10" s="241"/>
      <c r="AAD10" s="241"/>
      <c r="AAE10" s="241"/>
      <c r="AAF10" s="241"/>
      <c r="AAG10" s="241"/>
      <c r="AAH10" s="241"/>
      <c r="AAI10" s="241"/>
      <c r="AAJ10" s="241"/>
      <c r="AAK10" s="241"/>
      <c r="AAL10" s="241"/>
      <c r="AAM10" s="241"/>
      <c r="AAN10" s="241"/>
      <c r="AAO10" s="241"/>
      <c r="AAP10" s="241"/>
      <c r="AAQ10" s="241"/>
      <c r="AAR10" s="241"/>
      <c r="AAS10" s="241"/>
      <c r="AAT10" s="241"/>
      <c r="AAU10" s="241"/>
      <c r="AAV10" s="241"/>
      <c r="AAW10" s="241"/>
      <c r="AAX10" s="241"/>
      <c r="AAY10" s="241"/>
      <c r="AAZ10" s="241"/>
      <c r="ABA10" s="241"/>
      <c r="ABB10" s="241"/>
      <c r="ABC10" s="241"/>
      <c r="ABD10" s="241"/>
      <c r="ABE10" s="241"/>
      <c r="ABF10" s="241"/>
      <c r="ABG10" s="241"/>
      <c r="ABH10" s="241"/>
      <c r="ABI10" s="241"/>
      <c r="ABJ10" s="241"/>
      <c r="ABK10" s="241"/>
      <c r="ABL10" s="241"/>
      <c r="ABM10" s="241"/>
      <c r="ABN10" s="241"/>
      <c r="ABO10" s="241"/>
      <c r="ABP10" s="241"/>
      <c r="ABQ10" s="241"/>
      <c r="ABR10" s="241"/>
      <c r="ABS10" s="241"/>
      <c r="ABT10" s="241"/>
      <c r="ABU10" s="241"/>
      <c r="ABV10" s="241"/>
      <c r="ABW10" s="241"/>
      <c r="ABX10" s="241"/>
      <c r="ABY10" s="241"/>
      <c r="ABZ10" s="241"/>
      <c r="ACA10" s="241"/>
      <c r="ACB10" s="241"/>
      <c r="ACC10" s="241"/>
      <c r="ACD10" s="241"/>
      <c r="ACE10" s="241"/>
      <c r="ACF10" s="241"/>
      <c r="ACG10" s="241"/>
      <c r="ACH10" s="241"/>
      <c r="ACI10" s="241"/>
      <c r="ACJ10" s="241"/>
      <c r="ACK10" s="241"/>
      <c r="ACL10" s="241"/>
      <c r="ACM10" s="241"/>
      <c r="ACN10" s="241"/>
      <c r="ACO10" s="241"/>
      <c r="ACP10" s="241"/>
      <c r="ACQ10" s="241"/>
      <c r="ACR10" s="241"/>
      <c r="ACS10" s="241"/>
      <c r="ACT10" s="241"/>
      <c r="ACU10" s="241"/>
      <c r="ACV10" s="241"/>
      <c r="ACW10" s="241"/>
      <c r="ACX10" s="241"/>
      <c r="ACY10" s="241"/>
      <c r="ACZ10" s="241"/>
      <c r="ADA10" s="241"/>
      <c r="ADB10" s="241"/>
      <c r="ADC10" s="241"/>
      <c r="ADD10" s="241"/>
      <c r="ADE10" s="241"/>
      <c r="ADF10" s="241"/>
      <c r="ADG10" s="241"/>
      <c r="ADH10" s="241"/>
      <c r="ADI10" s="241"/>
      <c r="ADJ10" s="241"/>
      <c r="ADK10" s="241"/>
      <c r="ADL10" s="241"/>
      <c r="ADM10" s="241"/>
      <c r="ADN10" s="241"/>
      <c r="ADO10" s="241"/>
      <c r="ADP10" s="241"/>
      <c r="ADQ10" s="241"/>
      <c r="ADR10" s="241"/>
      <c r="ADS10" s="241"/>
      <c r="ADT10" s="241"/>
      <c r="ADU10" s="241"/>
      <c r="ADV10" s="241"/>
      <c r="ADW10" s="241"/>
      <c r="ADX10" s="241"/>
      <c r="ADY10" s="241"/>
      <c r="ADZ10" s="241"/>
      <c r="AEA10" s="241"/>
      <c r="AEB10" s="241"/>
      <c r="AEC10" s="241"/>
      <c r="AED10" s="241"/>
      <c r="AEE10" s="241"/>
      <c r="AEF10" s="241"/>
      <c r="AEG10" s="241"/>
      <c r="AEH10" s="241"/>
      <c r="AEI10" s="241"/>
      <c r="AEJ10" s="241"/>
      <c r="AEK10" s="241"/>
      <c r="AEL10" s="241"/>
      <c r="AEM10" s="241"/>
      <c r="AEN10" s="241"/>
      <c r="AEO10" s="241"/>
      <c r="AEP10" s="241"/>
      <c r="AEQ10" s="241"/>
      <c r="AER10" s="241"/>
      <c r="AES10" s="241"/>
      <c r="AET10" s="241"/>
      <c r="AEU10" s="241"/>
      <c r="AEV10" s="241"/>
      <c r="AEW10" s="241"/>
      <c r="AEX10" s="241"/>
      <c r="AEY10" s="241"/>
      <c r="AEZ10" s="241"/>
      <c r="AFA10" s="241"/>
      <c r="AFB10" s="241"/>
      <c r="AFC10" s="241"/>
      <c r="AFD10" s="241"/>
      <c r="AFE10" s="241"/>
      <c r="AFF10" s="241"/>
      <c r="AFG10" s="241"/>
      <c r="AFH10" s="241"/>
      <c r="AFI10" s="241"/>
      <c r="AFJ10" s="241"/>
      <c r="AFK10" s="241"/>
      <c r="AFL10" s="241"/>
      <c r="AFM10" s="241"/>
      <c r="AFN10" s="241"/>
      <c r="AFO10" s="241"/>
      <c r="AFP10" s="241"/>
      <c r="AFQ10" s="241"/>
      <c r="AFR10" s="241"/>
      <c r="AFS10" s="241"/>
      <c r="AFT10" s="241"/>
      <c r="AFU10" s="241"/>
      <c r="AFV10" s="241"/>
      <c r="AFW10" s="241"/>
      <c r="AFX10" s="241"/>
      <c r="AFY10" s="241"/>
      <c r="AFZ10" s="241"/>
      <c r="AGA10" s="241"/>
      <c r="AGB10" s="241"/>
      <c r="AGC10" s="241"/>
      <c r="AGD10" s="241"/>
      <c r="AGE10" s="241"/>
      <c r="AGF10" s="241"/>
      <c r="AGG10" s="241"/>
      <c r="AGH10" s="241"/>
      <c r="AGI10" s="241"/>
      <c r="AGJ10" s="241"/>
      <c r="AGK10" s="241"/>
      <c r="AGL10" s="241"/>
      <c r="AGM10" s="241"/>
      <c r="AGN10" s="241"/>
      <c r="AGO10" s="241"/>
      <c r="AGP10" s="241"/>
      <c r="AGQ10" s="241"/>
      <c r="AGR10" s="241"/>
      <c r="AGS10" s="241"/>
      <c r="AGT10" s="241"/>
      <c r="AGU10" s="241"/>
      <c r="AGV10" s="241"/>
      <c r="AGW10" s="241"/>
      <c r="AGX10" s="241"/>
      <c r="AGY10" s="241"/>
      <c r="AGZ10" s="241"/>
      <c r="AHA10" s="241"/>
      <c r="AHB10" s="241"/>
      <c r="AHC10" s="241"/>
      <c r="AHD10" s="241"/>
      <c r="AHE10" s="241"/>
      <c r="AHF10" s="241"/>
      <c r="AHG10" s="241"/>
      <c r="AHH10" s="241"/>
      <c r="AHI10" s="241"/>
      <c r="AHJ10" s="241"/>
      <c r="AHK10" s="241"/>
      <c r="AHL10" s="241"/>
      <c r="AHM10" s="241"/>
      <c r="AHN10" s="241"/>
      <c r="AHO10" s="241"/>
      <c r="AHP10" s="241"/>
      <c r="AHQ10" s="241"/>
      <c r="AHR10" s="241"/>
      <c r="AHS10" s="241"/>
      <c r="AHT10" s="241"/>
      <c r="AHU10" s="241"/>
      <c r="AHV10" s="241"/>
      <c r="AHW10" s="241"/>
      <c r="AHX10" s="241"/>
      <c r="AHY10" s="241"/>
      <c r="AHZ10" s="241"/>
      <c r="AIA10" s="241"/>
      <c r="AIB10" s="241"/>
      <c r="AIC10" s="241"/>
      <c r="AID10" s="241"/>
      <c r="AIE10" s="241"/>
      <c r="AIF10" s="241"/>
      <c r="AIG10" s="241"/>
      <c r="AIH10" s="241"/>
      <c r="AII10" s="241"/>
      <c r="AIJ10" s="241"/>
      <c r="AIK10" s="241"/>
      <c r="AIL10" s="241"/>
      <c r="AIM10" s="241"/>
      <c r="AIN10" s="241"/>
      <c r="AIO10" s="241"/>
      <c r="AIP10" s="241"/>
      <c r="AIQ10" s="241"/>
      <c r="AIR10" s="241"/>
      <c r="AIS10" s="241"/>
      <c r="AIT10" s="241"/>
      <c r="AIU10" s="241"/>
      <c r="AIV10" s="241"/>
      <c r="AIW10" s="241"/>
      <c r="AIX10" s="241"/>
      <c r="AIY10" s="241"/>
      <c r="AIZ10" s="241"/>
      <c r="AJA10" s="241"/>
      <c r="AJB10" s="241"/>
      <c r="AJC10" s="241"/>
      <c r="AJD10" s="241"/>
      <c r="AJE10" s="241"/>
      <c r="AJF10" s="241"/>
      <c r="AJG10" s="241"/>
      <c r="AJH10" s="241"/>
      <c r="AJI10" s="241"/>
      <c r="AJJ10" s="241"/>
      <c r="AJK10" s="241"/>
      <c r="AJL10" s="241"/>
      <c r="AJM10" s="241"/>
      <c r="AJN10" s="241"/>
      <c r="AJO10" s="241"/>
      <c r="AJP10" s="241"/>
      <c r="AJQ10" s="241"/>
      <c r="AJR10" s="241"/>
      <c r="AJS10" s="241"/>
      <c r="AJT10" s="241"/>
      <c r="AJU10" s="241"/>
      <c r="AJV10" s="241"/>
      <c r="AJW10" s="241"/>
      <c r="AJX10" s="241"/>
      <c r="AJY10" s="241"/>
      <c r="AJZ10" s="241"/>
      <c r="AKA10" s="241"/>
      <c r="AKB10" s="241"/>
      <c r="AKC10" s="241"/>
      <c r="AKD10" s="241"/>
      <c r="AKE10" s="241"/>
      <c r="AKF10" s="241"/>
      <c r="AKG10" s="241"/>
      <c r="AKH10" s="241"/>
      <c r="AKI10" s="241"/>
      <c r="AKJ10" s="241"/>
      <c r="AKK10" s="241"/>
      <c r="AKL10" s="241"/>
      <c r="AKM10" s="241"/>
      <c r="AKN10" s="241"/>
      <c r="AKO10" s="241"/>
      <c r="AKP10" s="241"/>
      <c r="AKQ10" s="241"/>
      <c r="AKR10" s="241"/>
      <c r="AKS10" s="241"/>
      <c r="AKT10" s="241"/>
      <c r="AKU10" s="241"/>
      <c r="AKV10" s="241"/>
      <c r="AKW10" s="241"/>
      <c r="AKX10" s="241"/>
      <c r="AKY10" s="241"/>
      <c r="AKZ10" s="241"/>
      <c r="ALA10" s="241"/>
      <c r="ALB10" s="241"/>
      <c r="ALC10" s="241"/>
      <c r="ALD10" s="241"/>
      <c r="ALE10" s="241"/>
      <c r="ALF10" s="241"/>
      <c r="ALG10" s="241"/>
      <c r="ALH10" s="241"/>
      <c r="ALI10" s="241"/>
      <c r="ALJ10" s="241"/>
      <c r="ALK10" s="241"/>
      <c r="ALL10" s="241"/>
      <c r="ALM10" s="241"/>
      <c r="ALN10" s="241"/>
      <c r="ALO10" s="241"/>
      <c r="ALP10" s="241"/>
      <c r="ALQ10" s="241"/>
      <c r="ALR10" s="241"/>
      <c r="ALS10" s="241"/>
      <c r="ALT10" s="241"/>
      <c r="ALU10" s="241"/>
      <c r="ALV10" s="241"/>
      <c r="ALW10" s="241"/>
      <c r="ALX10" s="241"/>
      <c r="ALY10" s="241"/>
      <c r="ALZ10" s="241"/>
      <c r="AMA10" s="241"/>
      <c r="AMB10" s="241"/>
      <c r="AMC10" s="241"/>
      <c r="AMD10" s="241"/>
      <c r="AME10" s="241"/>
      <c r="AMF10" s="241"/>
      <c r="AMG10" s="241"/>
      <c r="AMH10" s="241"/>
      <c r="AMI10" s="241"/>
      <c r="AMJ10" s="241"/>
      <c r="AMK10" s="241"/>
      <c r="AML10" s="241"/>
      <c r="AMM10" s="241"/>
      <c r="AMN10" s="241"/>
      <c r="AMO10" s="241"/>
      <c r="AMP10" s="241"/>
      <c r="AMQ10" s="241"/>
      <c r="AMR10" s="241"/>
      <c r="AMS10" s="241"/>
      <c r="AMT10" s="241"/>
      <c r="AMU10" s="241"/>
      <c r="AMV10" s="241"/>
      <c r="AMW10" s="241"/>
      <c r="AMX10" s="241"/>
      <c r="AMY10" s="241"/>
      <c r="AMZ10" s="241"/>
      <c r="ANA10" s="241"/>
      <c r="ANB10" s="241"/>
      <c r="ANC10" s="241"/>
      <c r="AND10" s="241"/>
      <c r="ANE10" s="241"/>
      <c r="ANF10" s="241"/>
      <c r="ANG10" s="241"/>
      <c r="ANH10" s="241"/>
      <c r="ANI10" s="241"/>
      <c r="ANJ10" s="241"/>
      <c r="ANK10" s="241"/>
      <c r="ANL10" s="241"/>
      <c r="ANM10" s="241"/>
      <c r="ANN10" s="241"/>
      <c r="ANO10" s="241"/>
      <c r="ANP10" s="241"/>
      <c r="ANQ10" s="241"/>
      <c r="ANR10" s="241"/>
      <c r="ANS10" s="241"/>
      <c r="ANT10" s="241"/>
      <c r="ANU10" s="241"/>
      <c r="ANV10" s="241"/>
      <c r="ANW10" s="241"/>
      <c r="ANX10" s="241"/>
      <c r="ANY10" s="241"/>
      <c r="ANZ10" s="241"/>
      <c r="AOA10" s="241"/>
      <c r="AOB10" s="241"/>
      <c r="AOC10" s="241"/>
      <c r="AOD10" s="241"/>
      <c r="AOE10" s="241"/>
      <c r="AOF10" s="241"/>
      <c r="AOG10" s="241"/>
      <c r="AOH10" s="241"/>
      <c r="AOI10" s="241"/>
      <c r="AOJ10" s="241"/>
      <c r="AOK10" s="241"/>
      <c r="AOL10" s="241"/>
      <c r="AOM10" s="241"/>
      <c r="AON10" s="241"/>
      <c r="AOO10" s="241"/>
      <c r="AOP10" s="241"/>
      <c r="AOQ10" s="241"/>
      <c r="AOR10" s="241"/>
      <c r="AOS10" s="241"/>
      <c r="AOT10" s="241"/>
      <c r="AOU10" s="241"/>
      <c r="AOV10" s="241"/>
      <c r="AOW10" s="241"/>
      <c r="AOX10" s="241"/>
      <c r="AOY10" s="241"/>
      <c r="AOZ10" s="241"/>
      <c r="APA10" s="241"/>
      <c r="APB10" s="241"/>
      <c r="APC10" s="241"/>
      <c r="APD10" s="241"/>
      <c r="APE10" s="241"/>
      <c r="APF10" s="241"/>
      <c r="APG10" s="241"/>
      <c r="APH10" s="241"/>
      <c r="API10" s="241"/>
      <c r="APJ10" s="241"/>
      <c r="APK10" s="241"/>
      <c r="APL10" s="241"/>
      <c r="APM10" s="241"/>
      <c r="APN10" s="241"/>
      <c r="APO10" s="241"/>
      <c r="APP10" s="241"/>
      <c r="APQ10" s="241"/>
      <c r="APR10" s="241"/>
      <c r="APS10" s="241"/>
      <c r="APT10" s="241"/>
      <c r="APU10" s="241"/>
      <c r="APV10" s="241"/>
      <c r="APW10" s="241"/>
      <c r="APX10" s="241"/>
      <c r="APY10" s="241"/>
      <c r="APZ10" s="241"/>
      <c r="AQA10" s="241"/>
      <c r="AQB10" s="241"/>
      <c r="AQC10" s="241"/>
      <c r="AQD10" s="241"/>
      <c r="AQE10" s="241"/>
      <c r="AQF10" s="241"/>
      <c r="AQG10" s="241"/>
      <c r="AQH10" s="241"/>
      <c r="AQI10" s="241"/>
      <c r="AQJ10" s="241"/>
      <c r="AQK10" s="241"/>
      <c r="AQL10" s="241"/>
      <c r="AQM10" s="241"/>
      <c r="AQN10" s="241"/>
      <c r="AQO10" s="241"/>
      <c r="AQP10" s="241"/>
      <c r="AQQ10" s="241"/>
      <c r="AQR10" s="241"/>
      <c r="AQS10" s="241"/>
      <c r="AQT10" s="241"/>
      <c r="AQU10" s="241"/>
      <c r="AQV10" s="241"/>
      <c r="AQW10" s="241"/>
      <c r="AQX10" s="241"/>
      <c r="AQY10" s="241"/>
      <c r="AQZ10" s="241"/>
      <c r="ARA10" s="241"/>
      <c r="ARB10" s="241"/>
      <c r="ARC10" s="241"/>
      <c r="ARD10" s="241"/>
      <c r="ARE10" s="241"/>
      <c r="ARF10" s="241"/>
      <c r="ARG10" s="241"/>
      <c r="ARH10" s="241"/>
      <c r="ARI10" s="241"/>
      <c r="ARJ10" s="241"/>
      <c r="ARK10" s="241"/>
      <c r="ARL10" s="241"/>
      <c r="ARM10" s="241"/>
      <c r="ARN10" s="241"/>
      <c r="ARO10" s="241"/>
      <c r="ARP10" s="241"/>
      <c r="ARQ10" s="241"/>
      <c r="ARR10" s="241"/>
      <c r="ARS10" s="241"/>
      <c r="ART10" s="241"/>
      <c r="ARU10" s="241"/>
      <c r="ARV10" s="241"/>
      <c r="ARW10" s="241"/>
      <c r="ARX10" s="241"/>
      <c r="ARY10" s="241"/>
      <c r="ARZ10" s="241"/>
      <c r="ASA10" s="241"/>
      <c r="ASB10" s="241"/>
      <c r="ASC10" s="241"/>
      <c r="ASD10" s="241"/>
      <c r="ASE10" s="241"/>
      <c r="ASF10" s="241"/>
      <c r="ASG10" s="241"/>
      <c r="ASH10" s="241"/>
      <c r="ASI10" s="241"/>
      <c r="ASJ10" s="241"/>
      <c r="ASK10" s="241"/>
      <c r="ASL10" s="241"/>
      <c r="ASM10" s="241"/>
      <c r="ASN10" s="241"/>
      <c r="ASO10" s="241"/>
      <c r="ASP10" s="241"/>
      <c r="ASQ10" s="241"/>
      <c r="ASR10" s="241"/>
      <c r="ASS10" s="241"/>
      <c r="AST10" s="241"/>
      <c r="ASU10" s="241"/>
      <c r="ASV10" s="241"/>
      <c r="ASW10" s="241"/>
      <c r="ASX10" s="241"/>
      <c r="ASY10" s="241"/>
      <c r="ASZ10" s="241"/>
      <c r="ATA10" s="241"/>
      <c r="ATB10" s="241"/>
      <c r="ATC10" s="241"/>
      <c r="ATD10" s="241"/>
      <c r="ATE10" s="241"/>
      <c r="ATF10" s="241"/>
      <c r="ATG10" s="241"/>
      <c r="ATH10" s="241"/>
      <c r="ATI10" s="241"/>
      <c r="ATJ10" s="241"/>
      <c r="ATK10" s="241"/>
      <c r="ATL10" s="241"/>
      <c r="ATM10" s="241"/>
      <c r="ATN10" s="241"/>
      <c r="ATO10" s="241"/>
      <c r="ATP10" s="241"/>
      <c r="ATQ10" s="241"/>
      <c r="ATR10" s="241"/>
      <c r="ATS10" s="241"/>
      <c r="ATT10" s="241"/>
      <c r="ATU10" s="241"/>
      <c r="ATV10" s="241"/>
      <c r="ATW10" s="241"/>
      <c r="ATX10" s="241"/>
      <c r="ATY10" s="241"/>
      <c r="ATZ10" s="241"/>
      <c r="AUA10" s="241"/>
      <c r="AUB10" s="241"/>
      <c r="AUC10" s="241"/>
      <c r="AUD10" s="241"/>
      <c r="AUE10" s="241"/>
      <c r="AUF10" s="241"/>
      <c r="AUG10" s="241"/>
      <c r="AUH10" s="241"/>
      <c r="AUI10" s="241"/>
      <c r="AUJ10" s="241"/>
      <c r="AUK10" s="241"/>
      <c r="AUL10" s="241"/>
      <c r="AUM10" s="241"/>
      <c r="AUN10" s="241"/>
      <c r="AUO10" s="241"/>
      <c r="AUP10" s="241"/>
      <c r="AUQ10" s="241"/>
      <c r="AUR10" s="241"/>
      <c r="AUS10" s="241"/>
      <c r="AUT10" s="241"/>
      <c r="AUU10" s="241"/>
      <c r="AUV10" s="241"/>
      <c r="AUW10" s="241"/>
      <c r="AUX10" s="241"/>
      <c r="AUY10" s="241"/>
      <c r="AUZ10" s="241"/>
      <c r="AVA10" s="241"/>
      <c r="AVB10" s="241"/>
      <c r="AVC10" s="241"/>
      <c r="AVD10" s="241"/>
      <c r="AVE10" s="241"/>
      <c r="AVF10" s="241"/>
      <c r="AVG10" s="241"/>
      <c r="AVH10" s="241"/>
      <c r="AVI10" s="241"/>
      <c r="AVJ10" s="241"/>
      <c r="AVK10" s="241"/>
      <c r="AVL10" s="241"/>
      <c r="AVM10" s="241"/>
      <c r="AVN10" s="241"/>
      <c r="AVO10" s="241"/>
      <c r="AVP10" s="241"/>
      <c r="AVQ10" s="241"/>
      <c r="AVR10" s="241"/>
      <c r="AVS10" s="241"/>
      <c r="AVT10" s="241"/>
      <c r="AVU10" s="241"/>
      <c r="AVV10" s="241"/>
      <c r="AVW10" s="241"/>
      <c r="AVX10" s="241"/>
      <c r="AVY10" s="241"/>
      <c r="AVZ10" s="241"/>
      <c r="AWA10" s="241"/>
      <c r="AWB10" s="241"/>
      <c r="AWC10" s="241"/>
      <c r="AWD10" s="241"/>
      <c r="AWE10" s="241"/>
      <c r="AWF10" s="241"/>
      <c r="AWG10" s="241"/>
      <c r="AWH10" s="241"/>
      <c r="AWI10" s="241"/>
      <c r="AWJ10" s="241"/>
      <c r="AWK10" s="241"/>
      <c r="AWL10" s="241"/>
      <c r="AWM10" s="241"/>
      <c r="AWN10" s="241"/>
      <c r="AWO10" s="241"/>
      <c r="AWP10" s="241"/>
      <c r="AWQ10" s="241"/>
      <c r="AWR10" s="241"/>
      <c r="AWS10" s="241"/>
      <c r="AWT10" s="241"/>
      <c r="AWU10" s="241"/>
      <c r="AWV10" s="241"/>
      <c r="AWW10" s="241"/>
      <c r="AWX10" s="241"/>
      <c r="AWY10" s="241"/>
      <c r="AWZ10" s="241"/>
      <c r="AXA10" s="241"/>
      <c r="AXB10" s="241"/>
      <c r="AXC10" s="241"/>
      <c r="AXD10" s="241"/>
      <c r="AXE10" s="241"/>
      <c r="AXF10" s="241"/>
      <c r="AXG10" s="241"/>
      <c r="AXH10" s="241"/>
      <c r="AXI10" s="241"/>
      <c r="AXJ10" s="241"/>
      <c r="AXK10" s="241"/>
      <c r="AXL10" s="241"/>
      <c r="AXM10" s="241"/>
      <c r="AXN10" s="241"/>
      <c r="AXO10" s="241"/>
      <c r="AXP10" s="241"/>
      <c r="AXQ10" s="241"/>
      <c r="AXR10" s="241"/>
      <c r="AXS10" s="241"/>
      <c r="AXT10" s="241"/>
      <c r="AXU10" s="241"/>
      <c r="AXV10" s="241"/>
      <c r="AXW10" s="241"/>
      <c r="AXX10" s="241"/>
      <c r="AXY10" s="241"/>
      <c r="AXZ10" s="241"/>
      <c r="AYA10" s="241"/>
      <c r="AYB10" s="241"/>
      <c r="AYC10" s="241"/>
      <c r="AYD10" s="241"/>
      <c r="AYE10" s="241"/>
      <c r="AYF10" s="241"/>
      <c r="AYG10" s="241"/>
      <c r="AYH10" s="241"/>
      <c r="AYI10" s="241"/>
      <c r="AYJ10" s="241"/>
      <c r="AYK10" s="241"/>
      <c r="AYL10" s="241"/>
      <c r="AYM10" s="241"/>
      <c r="AYN10" s="241"/>
      <c r="AYO10" s="241"/>
      <c r="AYP10" s="241"/>
      <c r="AYQ10" s="241"/>
      <c r="AYR10" s="241"/>
      <c r="AYS10" s="241"/>
      <c r="AYT10" s="241"/>
      <c r="AYU10" s="241"/>
      <c r="AYV10" s="241"/>
      <c r="AYW10" s="241"/>
      <c r="AYX10" s="241"/>
      <c r="AYY10" s="241"/>
      <c r="AYZ10" s="241"/>
      <c r="AZA10" s="241"/>
      <c r="AZB10" s="241"/>
      <c r="AZC10" s="241"/>
      <c r="AZD10" s="241"/>
      <c r="AZE10" s="241"/>
      <c r="AZF10" s="241"/>
      <c r="AZG10" s="241"/>
      <c r="AZH10" s="241"/>
      <c r="AZI10" s="241"/>
      <c r="AZJ10" s="241"/>
      <c r="AZK10" s="241"/>
      <c r="AZL10" s="241"/>
      <c r="AZM10" s="241"/>
      <c r="AZN10" s="241"/>
      <c r="AZO10" s="241"/>
      <c r="AZP10" s="241"/>
      <c r="AZQ10" s="241"/>
      <c r="AZR10" s="241"/>
      <c r="AZS10" s="241"/>
      <c r="AZT10" s="241"/>
      <c r="AZU10" s="241"/>
      <c r="AZV10" s="241"/>
      <c r="AZW10" s="241"/>
      <c r="AZX10" s="241"/>
      <c r="AZY10" s="241"/>
      <c r="AZZ10" s="241"/>
      <c r="BAA10" s="241"/>
      <c r="BAB10" s="241"/>
      <c r="BAC10" s="241"/>
      <c r="BAD10" s="241"/>
      <c r="BAE10" s="241"/>
      <c r="BAF10" s="241"/>
      <c r="BAG10" s="241"/>
      <c r="BAH10" s="241"/>
      <c r="BAI10" s="241"/>
      <c r="BAJ10" s="241"/>
      <c r="BAK10" s="241"/>
      <c r="BAL10" s="241"/>
      <c r="BAM10" s="241"/>
      <c r="BAN10" s="241"/>
      <c r="BAO10" s="241"/>
      <c r="BAP10" s="241"/>
      <c r="BAQ10" s="241"/>
      <c r="BAR10" s="241"/>
      <c r="BAS10" s="241"/>
      <c r="BAT10" s="241"/>
      <c r="BAU10" s="241"/>
      <c r="BAV10" s="241"/>
      <c r="BAW10" s="241"/>
      <c r="BAX10" s="241"/>
      <c r="BAY10" s="241"/>
      <c r="BAZ10" s="241"/>
      <c r="BBA10" s="241"/>
      <c r="BBB10" s="241"/>
      <c r="BBC10" s="241"/>
      <c r="BBD10" s="241"/>
      <c r="BBE10" s="241"/>
      <c r="BBF10" s="241"/>
      <c r="BBG10" s="241"/>
      <c r="BBH10" s="241"/>
      <c r="BBI10" s="241"/>
      <c r="BBJ10" s="241"/>
      <c r="BBK10" s="241"/>
      <c r="BBL10" s="241"/>
      <c r="BBM10" s="241"/>
      <c r="BBN10" s="241"/>
      <c r="BBO10" s="241"/>
      <c r="BBP10" s="241"/>
      <c r="BBQ10" s="241"/>
      <c r="BBR10" s="241"/>
      <c r="BBS10" s="241"/>
      <c r="BBT10" s="241"/>
      <c r="BBU10" s="241"/>
      <c r="BBV10" s="241"/>
      <c r="BBW10" s="241"/>
      <c r="BBX10" s="241"/>
      <c r="BBY10" s="241"/>
      <c r="BBZ10" s="241"/>
      <c r="BCA10" s="241"/>
      <c r="BCB10" s="241"/>
      <c r="BCC10" s="241"/>
      <c r="BCD10" s="241"/>
      <c r="BCE10" s="241"/>
      <c r="BCF10" s="241"/>
      <c r="BCG10" s="241"/>
      <c r="BCH10" s="241"/>
      <c r="BCI10" s="241"/>
      <c r="BCJ10" s="241"/>
      <c r="BCK10" s="241"/>
      <c r="BCL10" s="241"/>
      <c r="BCM10" s="241"/>
      <c r="BCN10" s="241"/>
      <c r="BCO10" s="241"/>
      <c r="BCP10" s="241"/>
      <c r="BCQ10" s="241"/>
      <c r="BCR10" s="241"/>
      <c r="BCS10" s="241"/>
      <c r="BCT10" s="241"/>
      <c r="BCU10" s="241"/>
      <c r="BCV10" s="241"/>
      <c r="BCW10" s="241"/>
      <c r="BCX10" s="241"/>
      <c r="BCY10" s="241"/>
      <c r="BCZ10" s="241"/>
      <c r="BDA10" s="241"/>
      <c r="BDB10" s="241"/>
      <c r="BDC10" s="241"/>
      <c r="BDD10" s="241"/>
      <c r="BDE10" s="241"/>
      <c r="BDF10" s="241"/>
      <c r="BDG10" s="241"/>
      <c r="BDH10" s="241"/>
      <c r="BDI10" s="241"/>
      <c r="BDJ10" s="241"/>
      <c r="BDK10" s="241"/>
      <c r="BDL10" s="241"/>
      <c r="BDM10" s="241"/>
      <c r="BDN10" s="241"/>
      <c r="BDO10" s="241"/>
      <c r="BDP10" s="241"/>
      <c r="BDQ10" s="241"/>
      <c r="BDR10" s="241"/>
      <c r="BDS10" s="241"/>
      <c r="BDT10" s="241"/>
      <c r="BDU10" s="241"/>
      <c r="BDV10" s="241"/>
      <c r="BDW10" s="241"/>
      <c r="BDX10" s="241"/>
      <c r="BDY10" s="241"/>
      <c r="BDZ10" s="241"/>
      <c r="BEA10" s="241"/>
      <c r="BEB10" s="241"/>
      <c r="BEC10" s="241"/>
      <c r="BED10" s="241"/>
      <c r="BEE10" s="241"/>
      <c r="BEF10" s="241"/>
      <c r="BEG10" s="241"/>
      <c r="BEH10" s="241"/>
      <c r="BEI10" s="241"/>
      <c r="BEJ10" s="241"/>
      <c r="BEK10" s="241"/>
      <c r="BEL10" s="241"/>
      <c r="BEM10" s="241"/>
      <c r="BEN10" s="241"/>
      <c r="BEO10" s="241"/>
      <c r="BEP10" s="241"/>
      <c r="BEQ10" s="241"/>
      <c r="BER10" s="241"/>
      <c r="BES10" s="241"/>
      <c r="BET10" s="241"/>
      <c r="BEU10" s="241"/>
      <c r="BEV10" s="241"/>
      <c r="BEW10" s="241"/>
      <c r="BEX10" s="241"/>
      <c r="BEY10" s="241"/>
      <c r="BEZ10" s="241"/>
      <c r="BFA10" s="241"/>
      <c r="BFB10" s="241"/>
      <c r="BFC10" s="241"/>
      <c r="BFD10" s="241"/>
      <c r="BFE10" s="241"/>
      <c r="BFF10" s="241"/>
      <c r="BFG10" s="241"/>
      <c r="BFH10" s="241"/>
      <c r="BFI10" s="241"/>
      <c r="BFJ10" s="241"/>
      <c r="BFK10" s="241"/>
      <c r="BFL10" s="241"/>
      <c r="BFM10" s="241"/>
      <c r="BFN10" s="241"/>
      <c r="BFO10" s="241"/>
      <c r="BFP10" s="241"/>
      <c r="BFQ10" s="241"/>
      <c r="BFR10" s="241"/>
      <c r="BFS10" s="241"/>
      <c r="BFT10" s="241"/>
      <c r="BFU10" s="241"/>
      <c r="BFV10" s="241"/>
      <c r="BFW10" s="241"/>
      <c r="BFX10" s="241"/>
      <c r="BFY10" s="241"/>
      <c r="BFZ10" s="241"/>
      <c r="BGA10" s="241"/>
      <c r="BGB10" s="241"/>
      <c r="BGC10" s="241"/>
      <c r="BGD10" s="241"/>
      <c r="BGE10" s="241"/>
      <c r="BGF10" s="241"/>
      <c r="BGG10" s="241"/>
      <c r="BGH10" s="241"/>
      <c r="BGI10" s="241"/>
      <c r="BGJ10" s="241"/>
      <c r="BGK10" s="241"/>
      <c r="BGL10" s="241"/>
      <c r="BGM10" s="241"/>
      <c r="BGN10" s="241"/>
      <c r="BGO10" s="241"/>
      <c r="BGP10" s="241"/>
      <c r="BGQ10" s="241"/>
      <c r="BGR10" s="241"/>
      <c r="BGS10" s="241"/>
      <c r="BGT10" s="241"/>
      <c r="BGU10" s="241"/>
      <c r="BGV10" s="241"/>
      <c r="BGW10" s="241"/>
      <c r="BGX10" s="241"/>
      <c r="BGY10" s="241"/>
      <c r="BGZ10" s="241"/>
      <c r="BHA10" s="241"/>
      <c r="BHB10" s="241"/>
      <c r="BHC10" s="241"/>
      <c r="BHD10" s="241"/>
      <c r="BHE10" s="241"/>
      <c r="BHF10" s="241"/>
      <c r="BHG10" s="241"/>
      <c r="BHH10" s="241"/>
      <c r="BHI10" s="241"/>
      <c r="BHJ10" s="241"/>
      <c r="BHK10" s="241"/>
      <c r="BHL10" s="241"/>
      <c r="BHM10" s="241"/>
      <c r="BHN10" s="241"/>
      <c r="BHO10" s="241"/>
      <c r="BHP10" s="241"/>
      <c r="BHQ10" s="241"/>
      <c r="BHR10" s="241"/>
      <c r="BHS10" s="241"/>
      <c r="BHT10" s="241"/>
      <c r="BHU10" s="241"/>
      <c r="BHV10" s="241"/>
      <c r="BHW10" s="241"/>
      <c r="BHX10" s="241"/>
      <c r="BHY10" s="241"/>
      <c r="BHZ10" s="241"/>
      <c r="BIA10" s="241"/>
      <c r="BIB10" s="241"/>
      <c r="BIC10" s="241"/>
      <c r="BID10" s="241"/>
      <c r="BIE10" s="241"/>
      <c r="BIF10" s="241"/>
      <c r="BIG10" s="241"/>
      <c r="BIH10" s="241"/>
      <c r="BII10" s="241"/>
      <c r="BIJ10" s="241"/>
      <c r="BIK10" s="241"/>
      <c r="BIL10" s="241"/>
      <c r="BIM10" s="241"/>
      <c r="BIN10" s="241"/>
      <c r="BIO10" s="241"/>
      <c r="BIP10" s="241"/>
      <c r="BIQ10" s="241"/>
      <c r="BIR10" s="241"/>
      <c r="BIS10" s="241"/>
      <c r="BIT10" s="241"/>
      <c r="BIU10" s="241"/>
      <c r="BIV10" s="241"/>
      <c r="BIW10" s="241"/>
      <c r="BIX10" s="241"/>
      <c r="BIY10" s="241"/>
      <c r="BIZ10" s="241"/>
      <c r="BJA10" s="241"/>
      <c r="BJB10" s="241"/>
      <c r="BJC10" s="241"/>
      <c r="BJD10" s="241"/>
      <c r="BJE10" s="241"/>
      <c r="BJF10" s="241"/>
      <c r="BJG10" s="241"/>
      <c r="BJH10" s="241"/>
      <c r="BJI10" s="241"/>
      <c r="BJJ10" s="241"/>
      <c r="BJK10" s="241"/>
      <c r="BJL10" s="241"/>
      <c r="BJM10" s="241"/>
      <c r="BJN10" s="241"/>
      <c r="BJO10" s="241"/>
      <c r="BJP10" s="241"/>
      <c r="BJQ10" s="241"/>
      <c r="BJR10" s="241"/>
      <c r="BJS10" s="241"/>
      <c r="BJT10" s="241"/>
      <c r="BJU10" s="241"/>
      <c r="BJV10" s="241"/>
      <c r="BJW10" s="241"/>
      <c r="BJX10" s="241"/>
      <c r="BJY10" s="241"/>
      <c r="BJZ10" s="241"/>
      <c r="BKA10" s="241"/>
      <c r="BKB10" s="241"/>
      <c r="BKC10" s="241"/>
      <c r="BKD10" s="241"/>
      <c r="BKE10" s="241"/>
      <c r="BKF10" s="241"/>
      <c r="BKG10" s="241"/>
      <c r="BKH10" s="241"/>
      <c r="BKI10" s="241"/>
      <c r="BKJ10" s="241"/>
      <c r="BKK10" s="241"/>
      <c r="BKL10" s="241"/>
      <c r="BKM10" s="241"/>
      <c r="BKN10" s="241"/>
      <c r="BKO10" s="241"/>
      <c r="BKP10" s="241"/>
      <c r="BKQ10" s="241"/>
      <c r="BKR10" s="241"/>
      <c r="BKS10" s="241"/>
      <c r="BKT10" s="241"/>
      <c r="BKU10" s="241"/>
      <c r="BKV10" s="241"/>
      <c r="BKW10" s="241"/>
      <c r="BKX10" s="241"/>
      <c r="BKY10" s="241"/>
      <c r="BKZ10" s="241"/>
      <c r="BLA10" s="241"/>
      <c r="BLB10" s="241"/>
      <c r="BLC10" s="241"/>
      <c r="BLD10" s="241"/>
      <c r="BLE10" s="241"/>
      <c r="BLF10" s="241"/>
      <c r="BLG10" s="241"/>
      <c r="BLH10" s="241"/>
      <c r="BLI10" s="241"/>
      <c r="BLJ10" s="241"/>
      <c r="BLK10" s="241"/>
      <c r="BLL10" s="241"/>
      <c r="BLM10" s="241"/>
      <c r="BLN10" s="241"/>
      <c r="BLO10" s="241"/>
      <c r="BLP10" s="241"/>
      <c r="BLQ10" s="241"/>
      <c r="BLR10" s="241"/>
      <c r="BLS10" s="241"/>
      <c r="BLT10" s="241"/>
      <c r="BLU10" s="241"/>
      <c r="BLV10" s="241"/>
      <c r="BLW10" s="241"/>
      <c r="BLX10" s="241"/>
      <c r="BLY10" s="241"/>
      <c r="BLZ10" s="241"/>
      <c r="BMA10" s="241"/>
      <c r="BMB10" s="241"/>
      <c r="BMC10" s="241"/>
      <c r="BMD10" s="241"/>
      <c r="BME10" s="241"/>
      <c r="BMF10" s="241"/>
      <c r="BMG10" s="241"/>
      <c r="BMH10" s="241"/>
      <c r="BMI10" s="241"/>
      <c r="BMJ10" s="241"/>
      <c r="BMK10" s="241"/>
      <c r="BML10" s="241"/>
      <c r="BMM10" s="241"/>
      <c r="BMN10" s="241"/>
      <c r="BMO10" s="241"/>
      <c r="BMP10" s="241"/>
      <c r="BMQ10" s="241"/>
      <c r="BMR10" s="241"/>
      <c r="BMS10" s="241"/>
      <c r="BMT10" s="241"/>
      <c r="BMU10" s="241"/>
      <c r="BMV10" s="241"/>
      <c r="BMW10" s="241"/>
      <c r="BMX10" s="241"/>
      <c r="BMY10" s="241"/>
      <c r="BMZ10" s="241"/>
      <c r="BNA10" s="241"/>
      <c r="BNB10" s="241"/>
      <c r="BNC10" s="241"/>
      <c r="BND10" s="241"/>
      <c r="BNE10" s="241"/>
      <c r="BNF10" s="241"/>
      <c r="BNG10" s="241"/>
      <c r="BNH10" s="241"/>
      <c r="BNI10" s="241"/>
      <c r="BNJ10" s="241"/>
      <c r="BNK10" s="241"/>
      <c r="BNL10" s="241"/>
      <c r="BNM10" s="241"/>
      <c r="BNN10" s="241"/>
      <c r="BNO10" s="241"/>
      <c r="BNP10" s="241"/>
      <c r="BNQ10" s="241"/>
      <c r="BNR10" s="241"/>
      <c r="BNS10" s="241"/>
      <c r="BNT10" s="241"/>
      <c r="BNU10" s="241"/>
      <c r="BNV10" s="241"/>
      <c r="BNW10" s="241"/>
      <c r="BNX10" s="241"/>
      <c r="BNY10" s="241"/>
      <c r="BNZ10" s="241"/>
      <c r="BOA10" s="241"/>
      <c r="BOB10" s="241"/>
      <c r="BOC10" s="241"/>
      <c r="BOD10" s="241"/>
      <c r="BOE10" s="241"/>
      <c r="BOF10" s="241"/>
      <c r="BOG10" s="241"/>
      <c r="BOH10" s="241"/>
      <c r="BOI10" s="241"/>
      <c r="BOJ10" s="241"/>
      <c r="BOK10" s="241"/>
      <c r="BOL10" s="241"/>
      <c r="BOM10" s="241"/>
      <c r="BON10" s="241"/>
      <c r="BOO10" s="241"/>
      <c r="BOP10" s="241"/>
      <c r="BOQ10" s="241"/>
      <c r="BOR10" s="241"/>
      <c r="BOS10" s="241"/>
      <c r="BOT10" s="241"/>
      <c r="BOU10" s="241"/>
      <c r="BOV10" s="241"/>
      <c r="BOW10" s="241"/>
      <c r="BOX10" s="241"/>
      <c r="BOY10" s="241"/>
      <c r="BOZ10" s="241"/>
      <c r="BPA10" s="241"/>
      <c r="BPB10" s="241"/>
      <c r="BPC10" s="241"/>
      <c r="BPD10" s="241"/>
      <c r="BPE10" s="241"/>
      <c r="BPF10" s="241"/>
      <c r="BPG10" s="241"/>
      <c r="BPH10" s="241"/>
      <c r="BPI10" s="241"/>
      <c r="BPJ10" s="241"/>
      <c r="BPK10" s="241"/>
      <c r="BPL10" s="241"/>
      <c r="BPM10" s="241"/>
      <c r="BPN10" s="241"/>
      <c r="BPO10" s="241"/>
      <c r="BPP10" s="241"/>
      <c r="BPQ10" s="241"/>
      <c r="BPR10" s="241"/>
      <c r="BPS10" s="241"/>
      <c r="BPT10" s="241"/>
      <c r="BPU10" s="241"/>
      <c r="BPV10" s="241"/>
      <c r="BPW10" s="241"/>
      <c r="BPX10" s="241"/>
      <c r="BPY10" s="241"/>
      <c r="BPZ10" s="241"/>
      <c r="BQA10" s="241"/>
      <c r="BQB10" s="241"/>
      <c r="BQC10" s="241"/>
      <c r="BQD10" s="241"/>
      <c r="BQE10" s="241"/>
      <c r="BQF10" s="241"/>
      <c r="BQG10" s="241"/>
      <c r="BQH10" s="241"/>
      <c r="BQI10" s="241"/>
      <c r="BQJ10" s="241"/>
      <c r="BQK10" s="241"/>
      <c r="BQL10" s="241"/>
      <c r="BQM10" s="241"/>
      <c r="BQN10" s="241"/>
      <c r="BQO10" s="241"/>
      <c r="BQP10" s="241"/>
      <c r="BQQ10" s="241"/>
      <c r="BQR10" s="241"/>
      <c r="BQS10" s="241"/>
      <c r="BQT10" s="241"/>
      <c r="BQU10" s="241"/>
      <c r="BQV10" s="241"/>
      <c r="BQW10" s="241"/>
      <c r="BQX10" s="241"/>
      <c r="BQY10" s="241"/>
      <c r="BQZ10" s="241"/>
      <c r="BRA10" s="241"/>
      <c r="BRB10" s="241"/>
      <c r="BRC10" s="241"/>
      <c r="BRD10" s="241"/>
      <c r="BRE10" s="241"/>
      <c r="BRF10" s="241"/>
      <c r="BRG10" s="241"/>
      <c r="BRH10" s="241"/>
      <c r="BRI10" s="241"/>
      <c r="BRJ10" s="241"/>
      <c r="BRK10" s="241"/>
      <c r="BRL10" s="241"/>
      <c r="BRM10" s="241"/>
      <c r="BRN10" s="241"/>
      <c r="BRO10" s="241"/>
      <c r="BRP10" s="241"/>
      <c r="BRQ10" s="241"/>
      <c r="BRR10" s="241"/>
      <c r="BRS10" s="241"/>
      <c r="BRT10" s="241"/>
      <c r="BRU10" s="241"/>
      <c r="BRV10" s="241"/>
      <c r="BRW10" s="241"/>
      <c r="BRX10" s="241"/>
      <c r="BRY10" s="241"/>
      <c r="BRZ10" s="241"/>
      <c r="BSA10" s="241"/>
      <c r="BSB10" s="241"/>
      <c r="BSC10" s="241"/>
      <c r="BSD10" s="241"/>
      <c r="BSE10" s="241"/>
      <c r="BSF10" s="241"/>
      <c r="BSG10" s="241"/>
      <c r="BSH10" s="241"/>
      <c r="BSI10" s="241"/>
      <c r="BSJ10" s="241"/>
      <c r="BSK10" s="241"/>
      <c r="BSL10" s="241"/>
      <c r="BSM10" s="241"/>
      <c r="BSN10" s="241"/>
      <c r="BSO10" s="241"/>
      <c r="BSP10" s="241"/>
      <c r="BSQ10" s="241"/>
      <c r="BSR10" s="241"/>
      <c r="BSS10" s="241"/>
      <c r="BST10" s="241"/>
      <c r="BSU10" s="241"/>
      <c r="BSV10" s="241"/>
      <c r="BSW10" s="241"/>
      <c r="BSX10" s="241"/>
      <c r="BSY10" s="241"/>
      <c r="BSZ10" s="241"/>
      <c r="BTA10" s="241"/>
      <c r="BTB10" s="241"/>
      <c r="BTC10" s="241"/>
      <c r="BTD10" s="241"/>
      <c r="BTE10" s="241"/>
      <c r="BTF10" s="241"/>
      <c r="BTG10" s="241"/>
      <c r="BTH10" s="241"/>
      <c r="BTI10" s="241"/>
      <c r="BTJ10" s="241"/>
      <c r="BTK10" s="241"/>
      <c r="BTL10" s="241"/>
      <c r="BTM10" s="241"/>
      <c r="BTN10" s="241"/>
      <c r="BTO10" s="241"/>
      <c r="BTP10" s="241"/>
      <c r="BTQ10" s="241"/>
      <c r="BTR10" s="241"/>
      <c r="BTS10" s="241"/>
      <c r="BTT10" s="241"/>
      <c r="BTU10" s="241"/>
      <c r="BTV10" s="241"/>
      <c r="BTW10" s="241"/>
      <c r="BTX10" s="241"/>
      <c r="BTY10" s="241"/>
      <c r="BTZ10" s="241"/>
      <c r="BUA10" s="241"/>
      <c r="BUB10" s="241"/>
      <c r="BUC10" s="241"/>
      <c r="BUD10" s="241"/>
      <c r="BUE10" s="241"/>
      <c r="BUF10" s="241"/>
      <c r="BUG10" s="241"/>
      <c r="BUH10" s="241"/>
      <c r="BUI10" s="241"/>
      <c r="BUJ10" s="241"/>
      <c r="BUK10" s="241"/>
      <c r="BUL10" s="241"/>
      <c r="BUM10" s="241"/>
      <c r="BUN10" s="241"/>
      <c r="BUO10" s="241"/>
      <c r="BUP10" s="241"/>
      <c r="BUQ10" s="241"/>
      <c r="BUR10" s="241"/>
      <c r="BUS10" s="241"/>
      <c r="BUT10" s="241"/>
      <c r="BUU10" s="241"/>
      <c r="BUV10" s="241"/>
      <c r="BUW10" s="241"/>
      <c r="BUX10" s="241"/>
      <c r="BUY10" s="241"/>
      <c r="BUZ10" s="241"/>
      <c r="BVA10" s="241"/>
      <c r="BVB10" s="241"/>
      <c r="BVC10" s="241"/>
      <c r="BVD10" s="241"/>
      <c r="BVE10" s="241"/>
      <c r="BVF10" s="241"/>
      <c r="BVG10" s="241"/>
      <c r="BVH10" s="241"/>
      <c r="BVI10" s="241"/>
      <c r="BVJ10" s="241"/>
      <c r="BVK10" s="241"/>
      <c r="BVL10" s="241"/>
      <c r="BVM10" s="241"/>
      <c r="BVN10" s="241"/>
      <c r="BVO10" s="241"/>
      <c r="BVP10" s="241"/>
      <c r="BVQ10" s="241"/>
      <c r="BVR10" s="241"/>
      <c r="BVS10" s="241"/>
      <c r="BVT10" s="241"/>
      <c r="BVU10" s="241"/>
      <c r="BVV10" s="241"/>
      <c r="BVW10" s="241"/>
      <c r="BVX10" s="241"/>
      <c r="BVY10" s="241"/>
      <c r="BVZ10" s="241"/>
      <c r="BWA10" s="241"/>
      <c r="BWB10" s="241"/>
      <c r="BWC10" s="241"/>
      <c r="BWD10" s="241"/>
      <c r="BWE10" s="241"/>
      <c r="BWF10" s="241"/>
      <c r="BWG10" s="241"/>
      <c r="BWH10" s="241"/>
      <c r="BWI10" s="241"/>
      <c r="BWJ10" s="241"/>
      <c r="BWK10" s="241"/>
      <c r="BWL10" s="241"/>
      <c r="BWM10" s="241"/>
      <c r="BWN10" s="241"/>
      <c r="BWO10" s="241"/>
      <c r="BWP10" s="241"/>
      <c r="BWQ10" s="241"/>
      <c r="BWR10" s="241"/>
      <c r="BWS10" s="241"/>
      <c r="BWT10" s="241"/>
      <c r="BWU10" s="241"/>
      <c r="BWV10" s="241"/>
      <c r="BWW10" s="241"/>
      <c r="BWX10" s="241"/>
      <c r="BWY10" s="241"/>
      <c r="BWZ10" s="241"/>
      <c r="BXA10" s="241"/>
      <c r="BXB10" s="241"/>
      <c r="BXC10" s="241"/>
      <c r="BXD10" s="241"/>
      <c r="BXE10" s="241"/>
      <c r="BXF10" s="241"/>
      <c r="BXG10" s="241"/>
      <c r="BXH10" s="241"/>
      <c r="BXI10" s="241"/>
      <c r="BXJ10" s="241"/>
      <c r="BXK10" s="241"/>
      <c r="BXL10" s="241"/>
      <c r="BXM10" s="241"/>
      <c r="BXN10" s="241"/>
      <c r="BXO10" s="241"/>
      <c r="BXP10" s="241"/>
      <c r="BXQ10" s="241"/>
      <c r="BXR10" s="241"/>
      <c r="BXS10" s="241"/>
      <c r="BXT10" s="241"/>
      <c r="BXU10" s="241"/>
      <c r="BXV10" s="241"/>
      <c r="BXW10" s="241"/>
      <c r="BXX10" s="241"/>
      <c r="BXY10" s="241"/>
      <c r="BXZ10" s="241"/>
      <c r="BYA10" s="241"/>
      <c r="BYB10" s="241"/>
      <c r="BYC10" s="241"/>
      <c r="BYD10" s="241"/>
      <c r="BYE10" s="241"/>
      <c r="BYF10" s="241"/>
      <c r="BYG10" s="241"/>
      <c r="BYH10" s="241"/>
      <c r="BYI10" s="241"/>
      <c r="BYJ10" s="241"/>
      <c r="BYK10" s="241"/>
      <c r="BYL10" s="241"/>
      <c r="BYM10" s="241"/>
      <c r="BYN10" s="241"/>
      <c r="BYO10" s="241"/>
      <c r="BYP10" s="241"/>
      <c r="BYQ10" s="241"/>
      <c r="BYR10" s="241"/>
      <c r="BYS10" s="241"/>
      <c r="BYT10" s="241"/>
      <c r="BYU10" s="241"/>
      <c r="BYV10" s="241"/>
      <c r="BYW10" s="241"/>
      <c r="BYX10" s="241"/>
      <c r="BYY10" s="241"/>
      <c r="BYZ10" s="241"/>
      <c r="BZA10" s="241"/>
      <c r="BZB10" s="241"/>
      <c r="BZC10" s="241"/>
      <c r="BZD10" s="241"/>
      <c r="BZE10" s="241"/>
      <c r="BZF10" s="241"/>
      <c r="BZG10" s="241"/>
      <c r="BZH10" s="241"/>
      <c r="BZI10" s="241"/>
      <c r="BZJ10" s="241"/>
      <c r="BZK10" s="241"/>
      <c r="BZL10" s="241"/>
      <c r="BZM10" s="241"/>
      <c r="BZN10" s="241"/>
      <c r="BZO10" s="241"/>
      <c r="BZP10" s="241"/>
      <c r="BZQ10" s="241"/>
      <c r="BZR10" s="241"/>
      <c r="BZS10" s="241"/>
      <c r="BZT10" s="241"/>
      <c r="BZU10" s="241"/>
      <c r="BZV10" s="241"/>
      <c r="BZW10" s="241"/>
      <c r="BZX10" s="241"/>
      <c r="BZY10" s="241"/>
      <c r="BZZ10" s="241"/>
      <c r="CAA10" s="241"/>
      <c r="CAB10" s="241"/>
      <c r="CAC10" s="241"/>
      <c r="CAD10" s="241"/>
      <c r="CAE10" s="241"/>
      <c r="CAF10" s="241"/>
      <c r="CAG10" s="241"/>
      <c r="CAH10" s="241"/>
      <c r="CAI10" s="241"/>
      <c r="CAJ10" s="241"/>
      <c r="CAK10" s="241"/>
      <c r="CAL10" s="241"/>
      <c r="CAM10" s="241"/>
      <c r="CAN10" s="241"/>
      <c r="CAO10" s="241"/>
      <c r="CAP10" s="241"/>
      <c r="CAQ10" s="241"/>
      <c r="CAR10" s="241"/>
      <c r="CAS10" s="241"/>
      <c r="CAT10" s="241"/>
      <c r="CAU10" s="241"/>
      <c r="CAV10" s="241"/>
      <c r="CAW10" s="241"/>
      <c r="CAX10" s="241"/>
      <c r="CAY10" s="241"/>
      <c r="CAZ10" s="241"/>
      <c r="CBA10" s="241"/>
      <c r="CBB10" s="241"/>
      <c r="CBC10" s="241"/>
      <c r="CBD10" s="241"/>
      <c r="CBE10" s="241"/>
      <c r="CBF10" s="241"/>
      <c r="CBG10" s="241"/>
      <c r="CBH10" s="241"/>
      <c r="CBI10" s="241"/>
      <c r="CBJ10" s="241"/>
      <c r="CBK10" s="241"/>
      <c r="CBL10" s="241"/>
      <c r="CBM10" s="241"/>
      <c r="CBN10" s="241"/>
      <c r="CBO10" s="241"/>
      <c r="CBP10" s="241"/>
      <c r="CBQ10" s="241"/>
      <c r="CBR10" s="241"/>
      <c r="CBS10" s="241"/>
      <c r="CBT10" s="241"/>
      <c r="CBU10" s="241"/>
      <c r="CBV10" s="241"/>
      <c r="CBW10" s="241"/>
      <c r="CBX10" s="241"/>
      <c r="CBY10" s="241"/>
      <c r="CBZ10" s="241"/>
      <c r="CCA10" s="241"/>
      <c r="CCB10" s="241"/>
      <c r="CCC10" s="241"/>
      <c r="CCD10" s="241"/>
      <c r="CCE10" s="241"/>
      <c r="CCF10" s="241"/>
      <c r="CCG10" s="241"/>
      <c r="CCH10" s="241"/>
      <c r="CCI10" s="241"/>
      <c r="CCJ10" s="241"/>
      <c r="CCK10" s="241"/>
      <c r="CCL10" s="241"/>
      <c r="CCM10" s="241"/>
      <c r="CCN10" s="241"/>
      <c r="CCO10" s="241"/>
      <c r="CCP10" s="241"/>
      <c r="CCQ10" s="241"/>
      <c r="CCR10" s="241"/>
      <c r="CCS10" s="241"/>
      <c r="CCT10" s="241"/>
      <c r="CCU10" s="241"/>
      <c r="CCV10" s="241"/>
      <c r="CCW10" s="241"/>
      <c r="CCX10" s="241"/>
      <c r="CCY10" s="241"/>
      <c r="CCZ10" s="241"/>
      <c r="CDA10" s="241"/>
      <c r="CDB10" s="241"/>
      <c r="CDC10" s="241"/>
      <c r="CDD10" s="241"/>
      <c r="CDE10" s="241"/>
      <c r="CDF10" s="241"/>
      <c r="CDG10" s="241"/>
      <c r="CDH10" s="241"/>
      <c r="CDI10" s="241"/>
      <c r="CDJ10" s="241"/>
      <c r="CDK10" s="241"/>
      <c r="CDL10" s="241"/>
      <c r="CDM10" s="241"/>
      <c r="CDN10" s="241"/>
      <c r="CDO10" s="241"/>
      <c r="CDP10" s="241"/>
      <c r="CDQ10" s="241"/>
      <c r="CDR10" s="241"/>
      <c r="CDS10" s="241"/>
      <c r="CDT10" s="241"/>
      <c r="CDU10" s="241"/>
      <c r="CDV10" s="241"/>
      <c r="CDW10" s="241"/>
      <c r="CDX10" s="241"/>
      <c r="CDY10" s="241"/>
      <c r="CDZ10" s="241"/>
      <c r="CEA10" s="241"/>
      <c r="CEB10" s="241"/>
      <c r="CEC10" s="241"/>
      <c r="CED10" s="241"/>
      <c r="CEE10" s="241"/>
      <c r="CEF10" s="241"/>
      <c r="CEG10" s="241"/>
      <c r="CEH10" s="241"/>
      <c r="CEI10" s="241"/>
      <c r="CEJ10" s="241"/>
      <c r="CEK10" s="241"/>
      <c r="CEL10" s="241"/>
      <c r="CEM10" s="241"/>
      <c r="CEN10" s="241"/>
      <c r="CEO10" s="241"/>
      <c r="CEP10" s="241"/>
      <c r="CEQ10" s="241"/>
      <c r="CER10" s="241"/>
      <c r="CES10" s="241"/>
      <c r="CET10" s="241"/>
      <c r="CEU10" s="241"/>
      <c r="CEV10" s="241"/>
      <c r="CEW10" s="241"/>
      <c r="CEX10" s="241"/>
      <c r="CEY10" s="241"/>
      <c r="CEZ10" s="241"/>
      <c r="CFA10" s="241"/>
      <c r="CFB10" s="241"/>
      <c r="CFC10" s="241"/>
      <c r="CFD10" s="241"/>
      <c r="CFE10" s="241"/>
      <c r="CFF10" s="241"/>
      <c r="CFG10" s="241"/>
      <c r="CFH10" s="241"/>
      <c r="CFI10" s="241"/>
      <c r="CFJ10" s="241"/>
      <c r="CFK10" s="241"/>
      <c r="CFL10" s="241"/>
      <c r="CFM10" s="241"/>
      <c r="CFN10" s="241"/>
      <c r="CFO10" s="241"/>
      <c r="CFP10" s="241"/>
      <c r="CFQ10" s="241"/>
      <c r="CFR10" s="241"/>
      <c r="CFS10" s="241"/>
      <c r="CFT10" s="241"/>
      <c r="CFU10" s="241"/>
      <c r="CFV10" s="241"/>
      <c r="CFW10" s="241"/>
      <c r="CFX10" s="241"/>
      <c r="CFY10" s="241"/>
      <c r="CFZ10" s="241"/>
      <c r="CGA10" s="241"/>
      <c r="CGB10" s="241"/>
      <c r="CGC10" s="241"/>
      <c r="CGD10" s="241"/>
      <c r="CGE10" s="241"/>
      <c r="CGF10" s="241"/>
      <c r="CGG10" s="241"/>
      <c r="CGH10" s="241"/>
      <c r="CGI10" s="241"/>
      <c r="CGJ10" s="241"/>
      <c r="CGK10" s="241"/>
      <c r="CGL10" s="241"/>
      <c r="CGM10" s="241"/>
      <c r="CGN10" s="241"/>
      <c r="CGO10" s="241"/>
      <c r="CGP10" s="241"/>
      <c r="CGQ10" s="241"/>
      <c r="CGR10" s="241"/>
      <c r="CGS10" s="241"/>
      <c r="CGT10" s="241"/>
      <c r="CGU10" s="241"/>
      <c r="CGV10" s="241"/>
      <c r="CGW10" s="241"/>
      <c r="CGX10" s="241"/>
      <c r="CGY10" s="241"/>
      <c r="CGZ10" s="241"/>
      <c r="CHA10" s="241"/>
      <c r="CHB10" s="241"/>
      <c r="CHC10" s="241"/>
      <c r="CHD10" s="241"/>
      <c r="CHE10" s="241"/>
      <c r="CHF10" s="241"/>
      <c r="CHG10" s="241"/>
      <c r="CHH10" s="241"/>
      <c r="CHI10" s="241"/>
      <c r="CHJ10" s="241"/>
      <c r="CHK10" s="241"/>
      <c r="CHL10" s="241"/>
      <c r="CHM10" s="241"/>
      <c r="CHN10" s="241"/>
      <c r="CHO10" s="241"/>
      <c r="CHP10" s="241"/>
      <c r="CHQ10" s="241"/>
      <c r="CHR10" s="241"/>
      <c r="CHS10" s="241"/>
      <c r="CHT10" s="241"/>
      <c r="CHU10" s="241"/>
      <c r="CHV10" s="241"/>
      <c r="CHW10" s="241"/>
      <c r="CHX10" s="241"/>
      <c r="CHY10" s="241"/>
      <c r="CHZ10" s="241"/>
      <c r="CIA10" s="241"/>
      <c r="CIB10" s="241"/>
      <c r="CIC10" s="241"/>
      <c r="CID10" s="241"/>
      <c r="CIE10" s="241"/>
      <c r="CIF10" s="241"/>
      <c r="CIG10" s="241"/>
      <c r="CIH10" s="241"/>
      <c r="CII10" s="241"/>
      <c r="CIJ10" s="241"/>
      <c r="CIK10" s="241"/>
      <c r="CIL10" s="241"/>
      <c r="CIM10" s="241"/>
      <c r="CIN10" s="241"/>
      <c r="CIO10" s="241"/>
      <c r="CIP10" s="241"/>
      <c r="CIQ10" s="241"/>
      <c r="CIR10" s="241"/>
      <c r="CIS10" s="241"/>
      <c r="CIT10" s="241"/>
      <c r="CIU10" s="241"/>
      <c r="CIV10" s="241"/>
      <c r="CIW10" s="241"/>
      <c r="CIX10" s="241"/>
      <c r="CIY10" s="241"/>
      <c r="CIZ10" s="241"/>
      <c r="CJA10" s="241"/>
      <c r="CJB10" s="241"/>
      <c r="CJC10" s="241"/>
      <c r="CJD10" s="241"/>
      <c r="CJE10" s="241"/>
      <c r="CJF10" s="241"/>
      <c r="CJG10" s="241"/>
      <c r="CJH10" s="241"/>
      <c r="CJI10" s="241"/>
      <c r="CJJ10" s="241"/>
      <c r="CJK10" s="241"/>
      <c r="CJL10" s="241"/>
      <c r="CJM10" s="241"/>
      <c r="CJN10" s="241"/>
      <c r="CJO10" s="241"/>
      <c r="CJP10" s="241"/>
      <c r="CJQ10" s="241"/>
      <c r="CJR10" s="241"/>
      <c r="CJS10" s="241"/>
      <c r="CJT10" s="241"/>
      <c r="CJU10" s="241"/>
      <c r="CJV10" s="241"/>
      <c r="CJW10" s="241"/>
      <c r="CJX10" s="241"/>
      <c r="CJY10" s="241"/>
      <c r="CJZ10" s="241"/>
      <c r="CKA10" s="241"/>
      <c r="CKB10" s="241"/>
      <c r="CKC10" s="241"/>
      <c r="CKD10" s="241"/>
      <c r="CKE10" s="241"/>
      <c r="CKF10" s="241"/>
      <c r="CKG10" s="241"/>
      <c r="CKH10" s="241"/>
      <c r="CKI10" s="241"/>
      <c r="CKJ10" s="241"/>
      <c r="CKK10" s="241"/>
      <c r="CKL10" s="241"/>
      <c r="CKM10" s="241"/>
      <c r="CKN10" s="241"/>
      <c r="CKO10" s="241"/>
      <c r="CKP10" s="241"/>
      <c r="CKQ10" s="241"/>
      <c r="CKR10" s="241"/>
      <c r="CKS10" s="241"/>
      <c r="CKT10" s="241"/>
      <c r="CKU10" s="241"/>
      <c r="CKV10" s="241"/>
      <c r="CKW10" s="241"/>
      <c r="CKX10" s="241"/>
      <c r="CKY10" s="241"/>
      <c r="CKZ10" s="241"/>
      <c r="CLA10" s="241"/>
      <c r="CLB10" s="241"/>
      <c r="CLC10" s="241"/>
      <c r="CLD10" s="241"/>
      <c r="CLE10" s="241"/>
      <c r="CLF10" s="241"/>
      <c r="CLG10" s="241"/>
      <c r="CLH10" s="241"/>
      <c r="CLI10" s="241"/>
      <c r="CLJ10" s="241"/>
      <c r="CLK10" s="241"/>
      <c r="CLL10" s="241"/>
      <c r="CLM10" s="241"/>
      <c r="CLN10" s="241"/>
      <c r="CLO10" s="241"/>
      <c r="CLP10" s="241"/>
      <c r="CLQ10" s="241"/>
      <c r="CLR10" s="241"/>
      <c r="CLS10" s="241"/>
      <c r="CLT10" s="241"/>
      <c r="CLU10" s="241"/>
      <c r="CLV10" s="241"/>
      <c r="CLW10" s="241"/>
      <c r="CLX10" s="241"/>
      <c r="CLY10" s="241"/>
      <c r="CLZ10" s="241"/>
      <c r="CMA10" s="241"/>
      <c r="CMB10" s="241"/>
      <c r="CMC10" s="241"/>
      <c r="CMD10" s="241"/>
      <c r="CME10" s="241"/>
      <c r="CMF10" s="241"/>
      <c r="CMG10" s="241"/>
      <c r="CMH10" s="241"/>
      <c r="CMI10" s="241"/>
      <c r="CMJ10" s="241"/>
      <c r="CMK10" s="241"/>
      <c r="CML10" s="241"/>
      <c r="CMM10" s="241"/>
      <c r="CMN10" s="241"/>
      <c r="CMO10" s="241"/>
      <c r="CMP10" s="241"/>
      <c r="CMQ10" s="241"/>
      <c r="CMR10" s="241"/>
      <c r="CMS10" s="241"/>
      <c r="CMT10" s="241"/>
      <c r="CMU10" s="241"/>
      <c r="CMV10" s="241"/>
      <c r="CMW10" s="241"/>
      <c r="CMX10" s="241"/>
      <c r="CMY10" s="241"/>
      <c r="CMZ10" s="241"/>
      <c r="CNA10" s="241"/>
      <c r="CNB10" s="241"/>
      <c r="CNC10" s="241"/>
      <c r="CND10" s="241"/>
      <c r="CNE10" s="241"/>
      <c r="CNF10" s="241"/>
      <c r="CNG10" s="241"/>
      <c r="CNH10" s="241"/>
      <c r="CNI10" s="241"/>
      <c r="CNJ10" s="241"/>
      <c r="CNK10" s="241"/>
      <c r="CNL10" s="241"/>
      <c r="CNM10" s="241"/>
      <c r="CNN10" s="241"/>
      <c r="CNO10" s="241"/>
      <c r="CNP10" s="241"/>
      <c r="CNQ10" s="241"/>
      <c r="CNR10" s="241"/>
      <c r="CNS10" s="241"/>
      <c r="CNT10" s="241"/>
      <c r="CNU10" s="241"/>
      <c r="CNV10" s="241"/>
      <c r="CNW10" s="241"/>
      <c r="CNX10" s="241"/>
      <c r="CNY10" s="241"/>
      <c r="CNZ10" s="241"/>
      <c r="COA10" s="241"/>
      <c r="COB10" s="241"/>
      <c r="COC10" s="241"/>
      <c r="COD10" s="241"/>
      <c r="COE10" s="241"/>
      <c r="COF10" s="241"/>
      <c r="COG10" s="241"/>
      <c r="COH10" s="241"/>
      <c r="COI10" s="241"/>
      <c r="COJ10" s="241"/>
      <c r="COK10" s="241"/>
      <c r="COL10" s="241"/>
      <c r="COM10" s="241"/>
      <c r="CON10" s="241"/>
      <c r="COO10" s="241"/>
      <c r="COP10" s="241"/>
      <c r="COQ10" s="241"/>
      <c r="COR10" s="241"/>
      <c r="COS10" s="241"/>
      <c r="COT10" s="241"/>
      <c r="COU10" s="241"/>
      <c r="COV10" s="241"/>
      <c r="COW10" s="241"/>
      <c r="COX10" s="241"/>
      <c r="COY10" s="241"/>
      <c r="COZ10" s="241"/>
      <c r="CPA10" s="241"/>
      <c r="CPB10" s="241"/>
      <c r="CPC10" s="241"/>
      <c r="CPD10" s="241"/>
      <c r="CPE10" s="241"/>
      <c r="CPF10" s="241"/>
      <c r="CPG10" s="241"/>
      <c r="CPH10" s="241"/>
      <c r="CPI10" s="241"/>
      <c r="CPJ10" s="241"/>
      <c r="CPK10" s="241"/>
      <c r="CPL10" s="241"/>
      <c r="CPM10" s="241"/>
      <c r="CPN10" s="241"/>
      <c r="CPO10" s="241"/>
      <c r="CPP10" s="241"/>
      <c r="CPQ10" s="241"/>
      <c r="CPR10" s="241"/>
      <c r="CPS10" s="241"/>
      <c r="CPT10" s="241"/>
      <c r="CPU10" s="241"/>
      <c r="CPV10" s="241"/>
      <c r="CPW10" s="241"/>
      <c r="CPX10" s="241"/>
      <c r="CPY10" s="241"/>
      <c r="CPZ10" s="241"/>
      <c r="CQA10" s="241"/>
      <c r="CQB10" s="241"/>
      <c r="CQC10" s="241"/>
      <c r="CQD10" s="241"/>
      <c r="CQE10" s="241"/>
      <c r="CQF10" s="241"/>
      <c r="CQG10" s="241"/>
      <c r="CQH10" s="241"/>
      <c r="CQI10" s="241"/>
      <c r="CQJ10" s="241"/>
      <c r="CQK10" s="241"/>
      <c r="CQL10" s="241"/>
      <c r="CQM10" s="241"/>
      <c r="CQN10" s="241"/>
      <c r="CQO10" s="241"/>
      <c r="CQP10" s="241"/>
      <c r="CQQ10" s="241"/>
      <c r="CQR10" s="241"/>
      <c r="CQS10" s="241"/>
      <c r="CQT10" s="241"/>
      <c r="CQU10" s="241"/>
      <c r="CQV10" s="241"/>
      <c r="CQW10" s="241"/>
      <c r="CQX10" s="241"/>
      <c r="CQY10" s="241"/>
      <c r="CQZ10" s="241"/>
      <c r="CRA10" s="241"/>
      <c r="CRB10" s="241"/>
      <c r="CRC10" s="241"/>
      <c r="CRD10" s="241"/>
      <c r="CRE10" s="241"/>
      <c r="CRF10" s="241"/>
      <c r="CRG10" s="241"/>
      <c r="CRH10" s="241"/>
      <c r="CRI10" s="241"/>
      <c r="CRJ10" s="241"/>
      <c r="CRK10" s="241"/>
      <c r="CRL10" s="241"/>
      <c r="CRM10" s="241"/>
      <c r="CRN10" s="241"/>
      <c r="CRO10" s="241"/>
      <c r="CRP10" s="241"/>
      <c r="CRQ10" s="241"/>
      <c r="CRR10" s="241"/>
      <c r="CRS10" s="241"/>
      <c r="CRT10" s="241"/>
      <c r="CRU10" s="241"/>
      <c r="CRV10" s="241"/>
      <c r="CRW10" s="241"/>
      <c r="CRX10" s="241"/>
      <c r="CRY10" s="241"/>
      <c r="CRZ10" s="241"/>
      <c r="CSA10" s="241"/>
      <c r="CSB10" s="241"/>
      <c r="CSC10" s="241"/>
      <c r="CSD10" s="241"/>
      <c r="CSE10" s="241"/>
      <c r="CSF10" s="241"/>
      <c r="CSG10" s="241"/>
      <c r="CSH10" s="241"/>
      <c r="CSI10" s="241"/>
      <c r="CSJ10" s="241"/>
      <c r="CSK10" s="241"/>
      <c r="CSL10" s="241"/>
      <c r="CSM10" s="241"/>
      <c r="CSN10" s="241"/>
      <c r="CSO10" s="241"/>
      <c r="CSP10" s="241"/>
      <c r="CSQ10" s="241"/>
      <c r="CSR10" s="241"/>
      <c r="CSS10" s="241"/>
      <c r="CST10" s="241"/>
      <c r="CSU10" s="241"/>
      <c r="CSV10" s="241"/>
      <c r="CSW10" s="241"/>
      <c r="CSX10" s="241"/>
      <c r="CSY10" s="241"/>
      <c r="CSZ10" s="241"/>
      <c r="CTA10" s="241"/>
      <c r="CTB10" s="241"/>
      <c r="CTC10" s="241"/>
      <c r="CTD10" s="241"/>
      <c r="CTE10" s="241"/>
      <c r="CTF10" s="241"/>
      <c r="CTG10" s="241"/>
      <c r="CTH10" s="241"/>
      <c r="CTI10" s="241"/>
      <c r="CTJ10" s="241"/>
      <c r="CTK10" s="241"/>
      <c r="CTL10" s="241"/>
      <c r="CTM10" s="241"/>
      <c r="CTN10" s="241"/>
      <c r="CTO10" s="241"/>
      <c r="CTP10" s="241"/>
      <c r="CTQ10" s="241"/>
      <c r="CTR10" s="241"/>
      <c r="CTS10" s="241"/>
      <c r="CTT10" s="241"/>
      <c r="CTU10" s="241"/>
      <c r="CTV10" s="241"/>
      <c r="CTW10" s="241"/>
      <c r="CTX10" s="241"/>
      <c r="CTY10" s="241"/>
      <c r="CTZ10" s="241"/>
      <c r="CUA10" s="241"/>
      <c r="CUB10" s="241"/>
      <c r="CUC10" s="241"/>
      <c r="CUD10" s="241"/>
      <c r="CUE10" s="241"/>
      <c r="CUF10" s="241"/>
      <c r="CUG10" s="241"/>
      <c r="CUH10" s="241"/>
      <c r="CUI10" s="241"/>
      <c r="CUJ10" s="241"/>
      <c r="CUK10" s="241"/>
      <c r="CUL10" s="241"/>
      <c r="CUM10" s="241"/>
      <c r="CUN10" s="241"/>
      <c r="CUO10" s="241"/>
      <c r="CUP10" s="241"/>
      <c r="CUQ10" s="241"/>
      <c r="CUR10" s="241"/>
      <c r="CUS10" s="241"/>
      <c r="CUT10" s="241"/>
      <c r="CUU10" s="241"/>
      <c r="CUV10" s="241"/>
      <c r="CUW10" s="241"/>
      <c r="CUX10" s="241"/>
      <c r="CUY10" s="241"/>
      <c r="CUZ10" s="241"/>
      <c r="CVA10" s="241"/>
      <c r="CVB10" s="241"/>
      <c r="CVC10" s="241"/>
      <c r="CVD10" s="241"/>
      <c r="CVE10" s="241"/>
      <c r="CVF10" s="241"/>
      <c r="CVG10" s="241"/>
      <c r="CVH10" s="241"/>
      <c r="CVI10" s="241"/>
      <c r="CVJ10" s="241"/>
      <c r="CVK10" s="241"/>
      <c r="CVL10" s="241"/>
      <c r="CVM10" s="241"/>
      <c r="CVN10" s="241"/>
      <c r="CVO10" s="241"/>
      <c r="CVP10" s="241"/>
      <c r="CVQ10" s="241"/>
      <c r="CVR10" s="241"/>
      <c r="CVS10" s="241"/>
      <c r="CVT10" s="241"/>
      <c r="CVU10" s="241"/>
      <c r="CVV10" s="241"/>
      <c r="CVW10" s="241"/>
      <c r="CVX10" s="241"/>
      <c r="CVY10" s="241"/>
      <c r="CVZ10" s="241"/>
      <c r="CWA10" s="241"/>
      <c r="CWB10" s="241"/>
      <c r="CWC10" s="241"/>
      <c r="CWD10" s="241"/>
      <c r="CWE10" s="241"/>
      <c r="CWF10" s="241"/>
      <c r="CWG10" s="241"/>
      <c r="CWH10" s="241"/>
      <c r="CWI10" s="241"/>
      <c r="CWJ10" s="241"/>
      <c r="CWK10" s="241"/>
      <c r="CWL10" s="241"/>
      <c r="CWM10" s="241"/>
      <c r="CWN10" s="241"/>
      <c r="CWO10" s="241"/>
      <c r="CWP10" s="241"/>
      <c r="CWQ10" s="241"/>
      <c r="CWR10" s="241"/>
      <c r="CWS10" s="241"/>
      <c r="CWT10" s="241"/>
      <c r="CWU10" s="241"/>
      <c r="CWV10" s="241"/>
      <c r="CWW10" s="241"/>
      <c r="CWX10" s="241"/>
      <c r="CWY10" s="241"/>
      <c r="CWZ10" s="241"/>
      <c r="CXA10" s="241"/>
      <c r="CXB10" s="241"/>
      <c r="CXC10" s="241"/>
      <c r="CXD10" s="241"/>
      <c r="CXE10" s="241"/>
      <c r="CXF10" s="241"/>
      <c r="CXG10" s="241"/>
      <c r="CXH10" s="241"/>
      <c r="CXI10" s="241"/>
      <c r="CXJ10" s="241"/>
      <c r="CXK10" s="241"/>
      <c r="CXL10" s="241"/>
      <c r="CXM10" s="241"/>
      <c r="CXN10" s="241"/>
      <c r="CXO10" s="241"/>
      <c r="CXP10" s="241"/>
      <c r="CXQ10" s="241"/>
      <c r="CXR10" s="241"/>
      <c r="CXS10" s="241"/>
      <c r="CXT10" s="241"/>
      <c r="CXU10" s="241"/>
      <c r="CXV10" s="241"/>
      <c r="CXW10" s="241"/>
      <c r="CXX10" s="241"/>
      <c r="CXY10" s="241"/>
      <c r="CXZ10" s="241"/>
      <c r="CYA10" s="241"/>
      <c r="CYB10" s="241"/>
      <c r="CYC10" s="241"/>
      <c r="CYD10" s="241"/>
      <c r="CYE10" s="241"/>
      <c r="CYF10" s="241"/>
      <c r="CYG10" s="241"/>
      <c r="CYH10" s="241"/>
      <c r="CYI10" s="241"/>
      <c r="CYJ10" s="241"/>
      <c r="CYK10" s="241"/>
      <c r="CYL10" s="241"/>
      <c r="CYM10" s="241"/>
      <c r="CYN10" s="241"/>
      <c r="CYO10" s="241"/>
      <c r="CYP10" s="241"/>
      <c r="CYQ10" s="241"/>
      <c r="CYR10" s="241"/>
      <c r="CYS10" s="241"/>
      <c r="CYT10" s="241"/>
      <c r="CYU10" s="241"/>
      <c r="CYV10" s="241"/>
      <c r="CYW10" s="241"/>
      <c r="CYX10" s="241"/>
      <c r="CYY10" s="241"/>
      <c r="CYZ10" s="241"/>
      <c r="CZA10" s="241"/>
      <c r="CZB10" s="241"/>
      <c r="CZC10" s="241"/>
      <c r="CZD10" s="241"/>
      <c r="CZE10" s="241"/>
      <c r="CZF10" s="241"/>
      <c r="CZG10" s="241"/>
      <c r="CZH10" s="241"/>
      <c r="CZI10" s="241"/>
      <c r="CZJ10" s="241"/>
      <c r="CZK10" s="241"/>
      <c r="CZL10" s="241"/>
      <c r="CZM10" s="241"/>
      <c r="CZN10" s="241"/>
      <c r="CZO10" s="241"/>
      <c r="CZP10" s="241"/>
      <c r="CZQ10" s="241"/>
      <c r="CZR10" s="241"/>
      <c r="CZS10" s="241"/>
      <c r="CZT10" s="241"/>
      <c r="CZU10" s="241"/>
      <c r="CZV10" s="241"/>
      <c r="CZW10" s="241"/>
      <c r="CZX10" s="241"/>
      <c r="CZY10" s="241"/>
      <c r="CZZ10" s="241"/>
      <c r="DAA10" s="241"/>
      <c r="DAB10" s="241"/>
      <c r="DAC10" s="241"/>
      <c r="DAD10" s="241"/>
      <c r="DAE10" s="241"/>
      <c r="DAF10" s="241"/>
      <c r="DAG10" s="241"/>
      <c r="DAH10" s="241"/>
      <c r="DAI10" s="241"/>
      <c r="DAJ10" s="241"/>
      <c r="DAK10" s="241"/>
      <c r="DAL10" s="241"/>
      <c r="DAM10" s="241"/>
      <c r="DAN10" s="241"/>
      <c r="DAO10" s="241"/>
      <c r="DAP10" s="241"/>
      <c r="DAQ10" s="241"/>
      <c r="DAR10" s="241"/>
      <c r="DAS10" s="241"/>
      <c r="DAT10" s="241"/>
      <c r="DAU10" s="241"/>
      <c r="DAV10" s="241"/>
      <c r="DAW10" s="241"/>
      <c r="DAX10" s="241"/>
      <c r="DAY10" s="241"/>
      <c r="DAZ10" s="241"/>
      <c r="DBA10" s="241"/>
      <c r="DBB10" s="241"/>
      <c r="DBC10" s="241"/>
      <c r="DBD10" s="241"/>
      <c r="DBE10" s="241"/>
      <c r="DBF10" s="241"/>
      <c r="DBG10" s="241"/>
      <c r="DBH10" s="241"/>
      <c r="DBI10" s="241"/>
      <c r="DBJ10" s="241"/>
      <c r="DBK10" s="241"/>
      <c r="DBL10" s="241"/>
      <c r="DBM10" s="241"/>
      <c r="DBN10" s="241"/>
      <c r="DBO10" s="241"/>
      <c r="DBP10" s="241"/>
      <c r="DBQ10" s="241"/>
      <c r="DBR10" s="241"/>
      <c r="DBS10" s="241"/>
      <c r="DBT10" s="241"/>
      <c r="DBU10" s="241"/>
      <c r="DBV10" s="241"/>
      <c r="DBW10" s="241"/>
      <c r="DBX10" s="241"/>
      <c r="DBY10" s="241"/>
      <c r="DBZ10" s="241"/>
      <c r="DCA10" s="241"/>
      <c r="DCB10" s="241"/>
      <c r="DCC10" s="241"/>
      <c r="DCD10" s="241"/>
      <c r="DCE10" s="241"/>
      <c r="DCF10" s="241"/>
      <c r="DCG10" s="241"/>
      <c r="DCH10" s="241"/>
      <c r="DCI10" s="241"/>
      <c r="DCJ10" s="241"/>
      <c r="DCK10" s="241"/>
      <c r="DCL10" s="241"/>
      <c r="DCM10" s="241"/>
      <c r="DCN10" s="241"/>
      <c r="DCO10" s="241"/>
      <c r="DCP10" s="241"/>
      <c r="DCQ10" s="241"/>
      <c r="DCR10" s="241"/>
      <c r="DCS10" s="241"/>
      <c r="DCT10" s="241"/>
      <c r="DCU10" s="241"/>
      <c r="DCV10" s="241"/>
      <c r="DCW10" s="241"/>
      <c r="DCX10" s="241"/>
      <c r="DCY10" s="241"/>
      <c r="DCZ10" s="241"/>
      <c r="DDA10" s="241"/>
      <c r="DDB10" s="241"/>
      <c r="DDC10" s="241"/>
      <c r="DDD10" s="241"/>
      <c r="DDE10" s="241"/>
      <c r="DDF10" s="241"/>
      <c r="DDG10" s="241"/>
      <c r="DDH10" s="241"/>
      <c r="DDI10" s="241"/>
      <c r="DDJ10" s="241"/>
      <c r="DDK10" s="241"/>
      <c r="DDL10" s="241"/>
      <c r="DDM10" s="241"/>
      <c r="DDN10" s="241"/>
      <c r="DDO10" s="241"/>
      <c r="DDP10" s="241"/>
      <c r="DDQ10" s="241"/>
      <c r="DDR10" s="241"/>
      <c r="DDS10" s="241"/>
      <c r="DDT10" s="241"/>
      <c r="DDU10" s="241"/>
      <c r="DDV10" s="241"/>
      <c r="DDW10" s="241"/>
      <c r="DDX10" s="241"/>
      <c r="DDY10" s="241"/>
      <c r="DDZ10" s="241"/>
      <c r="DEA10" s="241"/>
      <c r="DEB10" s="241"/>
      <c r="DEC10" s="241"/>
      <c r="DED10" s="241"/>
      <c r="DEE10" s="241"/>
      <c r="DEF10" s="241"/>
      <c r="DEG10" s="241"/>
      <c r="DEH10" s="241"/>
      <c r="DEI10" s="241"/>
      <c r="DEJ10" s="241"/>
      <c r="DEK10" s="241"/>
      <c r="DEL10" s="241"/>
      <c r="DEM10" s="241"/>
      <c r="DEN10" s="241"/>
      <c r="DEO10" s="241"/>
      <c r="DEP10" s="241"/>
      <c r="DEQ10" s="241"/>
      <c r="DER10" s="241"/>
      <c r="DES10" s="241"/>
      <c r="DET10" s="241"/>
      <c r="DEU10" s="241"/>
      <c r="DEV10" s="241"/>
      <c r="DEW10" s="241"/>
      <c r="DEX10" s="241"/>
      <c r="DEY10" s="241"/>
      <c r="DEZ10" s="241"/>
      <c r="DFA10" s="241"/>
      <c r="DFB10" s="241"/>
      <c r="DFC10" s="241"/>
      <c r="DFD10" s="241"/>
      <c r="DFE10" s="241"/>
      <c r="DFF10" s="241"/>
      <c r="DFG10" s="241"/>
      <c r="DFH10" s="241"/>
      <c r="DFI10" s="241"/>
      <c r="DFJ10" s="241"/>
      <c r="DFK10" s="241"/>
      <c r="DFL10" s="241"/>
      <c r="DFM10" s="241"/>
      <c r="DFN10" s="241"/>
      <c r="DFO10" s="241"/>
      <c r="DFP10" s="241"/>
      <c r="DFQ10" s="241"/>
      <c r="DFR10" s="241"/>
      <c r="DFS10" s="241"/>
      <c r="DFT10" s="241"/>
      <c r="DFU10" s="241"/>
      <c r="DFV10" s="241"/>
      <c r="DFW10" s="241"/>
      <c r="DFX10" s="241"/>
      <c r="DFY10" s="241"/>
      <c r="DFZ10" s="241"/>
      <c r="DGA10" s="241"/>
      <c r="DGB10" s="241"/>
      <c r="DGC10" s="241"/>
      <c r="DGD10" s="241"/>
      <c r="DGE10" s="241"/>
      <c r="DGF10" s="241"/>
      <c r="DGG10" s="241"/>
      <c r="DGH10" s="241"/>
      <c r="DGI10" s="241"/>
      <c r="DGJ10" s="241"/>
      <c r="DGK10" s="241"/>
      <c r="DGL10" s="241"/>
      <c r="DGM10" s="241"/>
      <c r="DGN10" s="241"/>
      <c r="DGO10" s="241"/>
      <c r="DGP10" s="241"/>
      <c r="DGQ10" s="241"/>
      <c r="DGR10" s="241"/>
      <c r="DGS10" s="241"/>
      <c r="DGT10" s="241"/>
      <c r="DGU10" s="241"/>
      <c r="DGV10" s="241"/>
      <c r="DGW10" s="241"/>
      <c r="DGX10" s="241"/>
      <c r="DGY10" s="241"/>
      <c r="DGZ10" s="241"/>
      <c r="DHA10" s="241"/>
      <c r="DHB10" s="241"/>
      <c r="DHC10" s="241"/>
      <c r="DHD10" s="241"/>
      <c r="DHE10" s="241"/>
      <c r="DHF10" s="241"/>
      <c r="DHG10" s="241"/>
      <c r="DHH10" s="241"/>
      <c r="DHI10" s="241"/>
      <c r="DHJ10" s="241"/>
      <c r="DHK10" s="241"/>
      <c r="DHL10" s="241"/>
      <c r="DHM10" s="241"/>
      <c r="DHN10" s="241"/>
      <c r="DHO10" s="241"/>
      <c r="DHP10" s="241"/>
      <c r="DHQ10" s="241"/>
      <c r="DHR10" s="241"/>
      <c r="DHS10" s="241"/>
      <c r="DHT10" s="241"/>
      <c r="DHU10" s="241"/>
      <c r="DHV10" s="241"/>
      <c r="DHW10" s="241"/>
      <c r="DHX10" s="241"/>
      <c r="DHY10" s="241"/>
      <c r="DHZ10" s="241"/>
      <c r="DIA10" s="241"/>
      <c r="DIB10" s="241"/>
      <c r="DIC10" s="241"/>
      <c r="DID10" s="241"/>
      <c r="DIE10" s="241"/>
      <c r="DIF10" s="241"/>
      <c r="DIG10" s="241"/>
      <c r="DIH10" s="241"/>
      <c r="DII10" s="241"/>
      <c r="DIJ10" s="241"/>
      <c r="DIK10" s="241"/>
      <c r="DIL10" s="241"/>
      <c r="DIM10" s="241"/>
      <c r="DIN10" s="241"/>
      <c r="DIO10" s="241"/>
      <c r="DIP10" s="241"/>
      <c r="DIQ10" s="241"/>
      <c r="DIR10" s="241"/>
      <c r="DIS10" s="241"/>
      <c r="DIT10" s="241"/>
      <c r="DIU10" s="241"/>
      <c r="DIV10" s="241"/>
      <c r="DIW10" s="241"/>
      <c r="DIX10" s="241"/>
      <c r="DIY10" s="241"/>
      <c r="DIZ10" s="241"/>
      <c r="DJA10" s="241"/>
      <c r="DJB10" s="241"/>
      <c r="DJC10" s="241"/>
      <c r="DJD10" s="241"/>
      <c r="DJE10" s="241"/>
      <c r="DJF10" s="241"/>
      <c r="DJG10" s="241"/>
      <c r="DJH10" s="241"/>
      <c r="DJI10" s="241"/>
      <c r="DJJ10" s="241"/>
      <c r="DJK10" s="241"/>
      <c r="DJL10" s="241"/>
      <c r="DJM10" s="241"/>
      <c r="DJN10" s="241"/>
      <c r="DJO10" s="241"/>
      <c r="DJP10" s="241"/>
      <c r="DJQ10" s="241"/>
      <c r="DJR10" s="241"/>
      <c r="DJS10" s="241"/>
      <c r="DJT10" s="241"/>
      <c r="DJU10" s="241"/>
      <c r="DJV10" s="241"/>
      <c r="DJW10" s="241"/>
      <c r="DJX10" s="241"/>
      <c r="DJY10" s="241"/>
      <c r="DJZ10" s="241"/>
      <c r="DKA10" s="241"/>
      <c r="DKB10" s="241"/>
      <c r="DKC10" s="241"/>
      <c r="DKD10" s="241"/>
      <c r="DKE10" s="241"/>
      <c r="DKF10" s="241"/>
      <c r="DKG10" s="241"/>
      <c r="DKH10" s="241"/>
      <c r="DKI10" s="241"/>
      <c r="DKJ10" s="241"/>
      <c r="DKK10" s="241"/>
      <c r="DKL10" s="241"/>
      <c r="DKM10" s="241"/>
      <c r="DKN10" s="241"/>
      <c r="DKO10" s="241"/>
      <c r="DKP10" s="241"/>
      <c r="DKQ10" s="241"/>
      <c r="DKR10" s="241"/>
      <c r="DKS10" s="241"/>
      <c r="DKT10" s="241"/>
      <c r="DKU10" s="241"/>
      <c r="DKV10" s="241"/>
      <c r="DKW10" s="241"/>
      <c r="DKX10" s="241"/>
      <c r="DKY10" s="241"/>
      <c r="DKZ10" s="241"/>
      <c r="DLA10" s="241"/>
      <c r="DLB10" s="241"/>
      <c r="DLC10" s="241"/>
      <c r="DLD10" s="241"/>
      <c r="DLE10" s="241"/>
      <c r="DLF10" s="241"/>
      <c r="DLG10" s="241"/>
      <c r="DLH10" s="241"/>
      <c r="DLI10" s="241"/>
      <c r="DLJ10" s="241"/>
      <c r="DLK10" s="241"/>
      <c r="DLL10" s="241"/>
      <c r="DLM10" s="241"/>
      <c r="DLN10" s="241"/>
      <c r="DLO10" s="241"/>
      <c r="DLP10" s="241"/>
      <c r="DLQ10" s="241"/>
      <c r="DLR10" s="241"/>
      <c r="DLS10" s="241"/>
      <c r="DLT10" s="241"/>
      <c r="DLU10" s="241"/>
      <c r="DLV10" s="241"/>
      <c r="DLW10" s="241"/>
      <c r="DLX10" s="241"/>
      <c r="DLY10" s="241"/>
      <c r="DLZ10" s="241"/>
      <c r="DMA10" s="241"/>
      <c r="DMB10" s="241"/>
      <c r="DMC10" s="241"/>
      <c r="DMD10" s="241"/>
      <c r="DME10" s="241"/>
      <c r="DMF10" s="241"/>
      <c r="DMG10" s="241"/>
      <c r="DMH10" s="241"/>
      <c r="DMI10" s="241"/>
      <c r="DMJ10" s="241"/>
      <c r="DMK10" s="241"/>
      <c r="DML10" s="241"/>
      <c r="DMM10" s="241"/>
      <c r="DMN10" s="241"/>
      <c r="DMO10" s="241"/>
      <c r="DMP10" s="241"/>
      <c r="DMQ10" s="241"/>
      <c r="DMR10" s="241"/>
      <c r="DMS10" s="241"/>
      <c r="DMT10" s="241"/>
      <c r="DMU10" s="241"/>
      <c r="DMV10" s="241"/>
      <c r="DMW10" s="241"/>
      <c r="DMX10" s="241"/>
      <c r="DMY10" s="241"/>
      <c r="DMZ10" s="241"/>
      <c r="DNA10" s="241"/>
      <c r="DNB10" s="241"/>
      <c r="DNC10" s="241"/>
      <c r="DND10" s="241"/>
      <c r="DNE10" s="241"/>
      <c r="DNF10" s="241"/>
      <c r="DNG10" s="241"/>
      <c r="DNH10" s="241"/>
      <c r="DNI10" s="241"/>
      <c r="DNJ10" s="241"/>
      <c r="DNK10" s="241"/>
      <c r="DNL10" s="241"/>
      <c r="DNM10" s="241"/>
      <c r="DNN10" s="241"/>
      <c r="DNO10" s="241"/>
      <c r="DNP10" s="241"/>
      <c r="DNQ10" s="241"/>
      <c r="DNR10" s="241"/>
      <c r="DNS10" s="241"/>
      <c r="DNT10" s="241"/>
      <c r="DNU10" s="241"/>
      <c r="DNV10" s="241"/>
      <c r="DNW10" s="241"/>
      <c r="DNX10" s="241"/>
      <c r="DNY10" s="241"/>
      <c r="DNZ10" s="241"/>
      <c r="DOA10" s="241"/>
      <c r="DOB10" s="241"/>
      <c r="DOC10" s="241"/>
      <c r="DOD10" s="241"/>
      <c r="DOE10" s="241"/>
      <c r="DOF10" s="241"/>
      <c r="DOG10" s="241"/>
      <c r="DOH10" s="241"/>
      <c r="DOI10" s="241"/>
      <c r="DOJ10" s="241"/>
      <c r="DOK10" s="241"/>
      <c r="DOL10" s="241"/>
      <c r="DOM10" s="241"/>
      <c r="DON10" s="241"/>
      <c r="DOO10" s="241"/>
      <c r="DOP10" s="241"/>
      <c r="DOQ10" s="241"/>
      <c r="DOR10" s="241"/>
      <c r="DOS10" s="241"/>
      <c r="DOT10" s="241"/>
      <c r="DOU10" s="241"/>
      <c r="DOV10" s="241"/>
      <c r="DOW10" s="241"/>
      <c r="DOX10" s="241"/>
      <c r="DOY10" s="241"/>
      <c r="DOZ10" s="241"/>
      <c r="DPA10" s="241"/>
      <c r="DPB10" s="241"/>
      <c r="DPC10" s="241"/>
      <c r="DPD10" s="241"/>
      <c r="DPE10" s="241"/>
      <c r="DPF10" s="241"/>
      <c r="DPG10" s="241"/>
      <c r="DPH10" s="241"/>
      <c r="DPI10" s="241"/>
      <c r="DPJ10" s="241"/>
      <c r="DPK10" s="241"/>
      <c r="DPL10" s="241"/>
      <c r="DPM10" s="241"/>
      <c r="DPN10" s="241"/>
      <c r="DPO10" s="241"/>
      <c r="DPP10" s="241"/>
      <c r="DPQ10" s="241"/>
      <c r="DPR10" s="241"/>
      <c r="DPS10" s="241"/>
      <c r="DPT10" s="241"/>
      <c r="DPU10" s="241"/>
      <c r="DPV10" s="241"/>
      <c r="DPW10" s="241"/>
      <c r="DPX10" s="241"/>
      <c r="DPY10" s="241"/>
      <c r="DPZ10" s="241"/>
      <c r="DQA10" s="241"/>
      <c r="DQB10" s="241"/>
      <c r="DQC10" s="241"/>
      <c r="DQD10" s="241"/>
      <c r="DQE10" s="241"/>
      <c r="DQF10" s="241"/>
      <c r="DQG10" s="241"/>
      <c r="DQH10" s="241"/>
      <c r="DQI10" s="241"/>
      <c r="DQJ10" s="241"/>
      <c r="DQK10" s="241"/>
      <c r="DQL10" s="241"/>
      <c r="DQM10" s="241"/>
      <c r="DQN10" s="241"/>
      <c r="DQO10" s="241"/>
      <c r="DQP10" s="241"/>
      <c r="DQQ10" s="241"/>
      <c r="DQR10" s="241"/>
      <c r="DQS10" s="241"/>
      <c r="DQT10" s="241"/>
      <c r="DQU10" s="241"/>
      <c r="DQV10" s="241"/>
      <c r="DQW10" s="241"/>
      <c r="DQX10" s="241"/>
      <c r="DQY10" s="241"/>
      <c r="DQZ10" s="241"/>
      <c r="DRA10" s="241"/>
      <c r="DRB10" s="241"/>
      <c r="DRC10" s="241"/>
      <c r="DRD10" s="241"/>
      <c r="DRE10" s="241"/>
      <c r="DRF10" s="241"/>
      <c r="DRG10" s="241"/>
      <c r="DRH10" s="241"/>
      <c r="DRI10" s="241"/>
      <c r="DRJ10" s="241"/>
      <c r="DRK10" s="241"/>
      <c r="DRL10" s="241"/>
      <c r="DRM10" s="241"/>
      <c r="DRN10" s="241"/>
      <c r="DRO10" s="241"/>
      <c r="DRP10" s="241"/>
      <c r="DRQ10" s="241"/>
      <c r="DRR10" s="241"/>
      <c r="DRS10" s="241"/>
      <c r="DRT10" s="241"/>
      <c r="DRU10" s="241"/>
      <c r="DRV10" s="241"/>
      <c r="DRW10" s="241"/>
      <c r="DRX10" s="241"/>
      <c r="DRY10" s="241"/>
      <c r="DRZ10" s="241"/>
      <c r="DSA10" s="241"/>
      <c r="DSB10" s="241"/>
      <c r="DSC10" s="241"/>
      <c r="DSD10" s="241"/>
      <c r="DSE10" s="241"/>
      <c r="DSF10" s="241"/>
      <c r="DSG10" s="241"/>
      <c r="DSH10" s="241"/>
      <c r="DSI10" s="241"/>
      <c r="DSJ10" s="241"/>
      <c r="DSK10" s="241"/>
      <c r="DSL10" s="241"/>
      <c r="DSM10" s="241"/>
      <c r="DSN10" s="241"/>
      <c r="DSO10" s="241"/>
      <c r="DSP10" s="241"/>
      <c r="DSQ10" s="241"/>
      <c r="DSR10" s="241"/>
      <c r="DSS10" s="241"/>
      <c r="DST10" s="241"/>
      <c r="DSU10" s="241"/>
      <c r="DSV10" s="241"/>
      <c r="DSW10" s="241"/>
      <c r="DSX10" s="241"/>
      <c r="DSY10" s="241"/>
      <c r="DSZ10" s="241"/>
      <c r="DTA10" s="241"/>
      <c r="DTB10" s="241"/>
      <c r="DTC10" s="241"/>
      <c r="DTD10" s="241"/>
      <c r="DTE10" s="241"/>
      <c r="DTF10" s="241"/>
      <c r="DTG10" s="241"/>
      <c r="DTH10" s="241"/>
      <c r="DTI10" s="241"/>
      <c r="DTJ10" s="241"/>
      <c r="DTK10" s="241"/>
      <c r="DTL10" s="241"/>
      <c r="DTM10" s="241"/>
      <c r="DTN10" s="241"/>
      <c r="DTO10" s="241"/>
      <c r="DTP10" s="241"/>
      <c r="DTQ10" s="241"/>
      <c r="DTR10" s="241"/>
      <c r="DTS10" s="241"/>
      <c r="DTT10" s="241"/>
      <c r="DTU10" s="241"/>
      <c r="DTV10" s="241"/>
      <c r="DTW10" s="241"/>
      <c r="DTX10" s="241"/>
      <c r="DTY10" s="241"/>
      <c r="DTZ10" s="241"/>
      <c r="DUA10" s="241"/>
      <c r="DUB10" s="241"/>
      <c r="DUC10" s="241"/>
      <c r="DUD10" s="241"/>
      <c r="DUE10" s="241"/>
      <c r="DUF10" s="241"/>
      <c r="DUG10" s="241"/>
      <c r="DUH10" s="241"/>
      <c r="DUI10" s="241"/>
      <c r="DUJ10" s="241"/>
      <c r="DUK10" s="241"/>
      <c r="DUL10" s="241"/>
      <c r="DUM10" s="241"/>
      <c r="DUN10" s="241"/>
      <c r="DUO10" s="241"/>
      <c r="DUP10" s="241"/>
      <c r="DUQ10" s="241"/>
      <c r="DUR10" s="241"/>
      <c r="DUS10" s="241"/>
      <c r="DUT10" s="241"/>
      <c r="DUU10" s="241"/>
      <c r="DUV10" s="241"/>
      <c r="DUW10" s="241"/>
      <c r="DUX10" s="241"/>
      <c r="DUY10" s="241"/>
      <c r="DUZ10" s="241"/>
      <c r="DVA10" s="241"/>
      <c r="DVB10" s="241"/>
      <c r="DVC10" s="241"/>
      <c r="DVD10" s="241"/>
      <c r="DVE10" s="241"/>
      <c r="DVF10" s="241"/>
      <c r="DVG10" s="241"/>
      <c r="DVH10" s="241"/>
      <c r="DVI10" s="241"/>
      <c r="DVJ10" s="241"/>
      <c r="DVK10" s="241"/>
      <c r="DVL10" s="241"/>
      <c r="DVM10" s="241"/>
      <c r="DVN10" s="241"/>
      <c r="DVO10" s="241"/>
      <c r="DVP10" s="241"/>
      <c r="DVQ10" s="241"/>
      <c r="DVR10" s="241"/>
      <c r="DVS10" s="241"/>
      <c r="DVT10" s="241"/>
      <c r="DVU10" s="241"/>
      <c r="DVV10" s="241"/>
      <c r="DVW10" s="241"/>
      <c r="DVX10" s="241"/>
      <c r="DVY10" s="241"/>
      <c r="DVZ10" s="241"/>
      <c r="DWA10" s="241"/>
      <c r="DWB10" s="241"/>
      <c r="DWC10" s="241"/>
      <c r="DWD10" s="241"/>
      <c r="DWE10" s="241"/>
      <c r="DWF10" s="241"/>
      <c r="DWG10" s="241"/>
      <c r="DWH10" s="241"/>
      <c r="DWI10" s="241"/>
      <c r="DWJ10" s="241"/>
      <c r="DWK10" s="241"/>
      <c r="DWL10" s="241"/>
      <c r="DWM10" s="241"/>
      <c r="DWN10" s="241"/>
      <c r="DWO10" s="241"/>
      <c r="DWP10" s="241"/>
      <c r="DWQ10" s="241"/>
      <c r="DWR10" s="241"/>
      <c r="DWS10" s="241"/>
      <c r="DWT10" s="241"/>
      <c r="DWU10" s="241"/>
      <c r="DWV10" s="241"/>
      <c r="DWW10" s="241"/>
      <c r="DWX10" s="241"/>
      <c r="DWY10" s="241"/>
      <c r="DWZ10" s="241"/>
      <c r="DXA10" s="241"/>
      <c r="DXB10" s="241"/>
      <c r="DXC10" s="241"/>
      <c r="DXD10" s="241"/>
      <c r="DXE10" s="241"/>
      <c r="DXF10" s="241"/>
      <c r="DXG10" s="241"/>
      <c r="DXH10" s="241"/>
      <c r="DXI10" s="241"/>
      <c r="DXJ10" s="241"/>
      <c r="DXK10" s="241"/>
      <c r="DXL10" s="241"/>
      <c r="DXM10" s="241"/>
      <c r="DXN10" s="241"/>
      <c r="DXO10" s="241"/>
      <c r="DXP10" s="241"/>
      <c r="DXQ10" s="241"/>
      <c r="DXR10" s="241"/>
      <c r="DXS10" s="241"/>
      <c r="DXT10" s="241"/>
      <c r="DXU10" s="241"/>
      <c r="DXV10" s="241"/>
      <c r="DXW10" s="241"/>
      <c r="DXX10" s="241"/>
      <c r="DXY10" s="241"/>
      <c r="DXZ10" s="241"/>
      <c r="DYA10" s="241"/>
      <c r="DYB10" s="241"/>
      <c r="DYC10" s="241"/>
      <c r="DYD10" s="241"/>
      <c r="DYE10" s="241"/>
      <c r="DYF10" s="241"/>
      <c r="DYG10" s="241"/>
      <c r="DYH10" s="241"/>
      <c r="DYI10" s="241"/>
      <c r="DYJ10" s="241"/>
      <c r="DYK10" s="241"/>
      <c r="DYL10" s="241"/>
      <c r="DYM10" s="241"/>
      <c r="DYN10" s="241"/>
      <c r="DYO10" s="241"/>
      <c r="DYP10" s="241"/>
      <c r="DYQ10" s="241"/>
      <c r="DYR10" s="241"/>
      <c r="DYS10" s="241"/>
      <c r="DYT10" s="241"/>
      <c r="DYU10" s="241"/>
      <c r="DYV10" s="241"/>
      <c r="DYW10" s="241"/>
      <c r="DYX10" s="241"/>
      <c r="DYY10" s="241"/>
      <c r="DYZ10" s="241"/>
      <c r="DZA10" s="241"/>
      <c r="DZB10" s="241"/>
      <c r="DZC10" s="241"/>
      <c r="DZD10" s="241"/>
      <c r="DZE10" s="241"/>
      <c r="DZF10" s="241"/>
      <c r="DZG10" s="241"/>
      <c r="DZH10" s="241"/>
      <c r="DZI10" s="241"/>
      <c r="DZJ10" s="241"/>
      <c r="DZK10" s="241"/>
      <c r="DZL10" s="241"/>
      <c r="DZM10" s="241"/>
      <c r="DZN10" s="241"/>
      <c r="DZO10" s="241"/>
      <c r="DZP10" s="241"/>
      <c r="DZQ10" s="241"/>
      <c r="DZR10" s="241"/>
      <c r="DZS10" s="241"/>
      <c r="DZT10" s="241"/>
      <c r="DZU10" s="241"/>
      <c r="DZV10" s="241"/>
      <c r="DZW10" s="241"/>
      <c r="DZX10" s="241"/>
      <c r="DZY10" s="241"/>
      <c r="DZZ10" s="241"/>
      <c r="EAA10" s="241"/>
      <c r="EAB10" s="241"/>
      <c r="EAC10" s="241"/>
      <c r="EAD10" s="241"/>
      <c r="EAE10" s="241"/>
      <c r="EAF10" s="241"/>
      <c r="EAG10" s="241"/>
      <c r="EAH10" s="241"/>
      <c r="EAI10" s="241"/>
      <c r="EAJ10" s="241"/>
      <c r="EAK10" s="241"/>
      <c r="EAL10" s="241"/>
      <c r="EAM10" s="241"/>
      <c r="EAN10" s="241"/>
      <c r="EAO10" s="241"/>
      <c r="EAP10" s="241"/>
      <c r="EAQ10" s="241"/>
      <c r="EAR10" s="241"/>
      <c r="EAS10" s="241"/>
      <c r="EAT10" s="241"/>
      <c r="EAU10" s="241"/>
      <c r="EAV10" s="241"/>
      <c r="EAW10" s="241"/>
      <c r="EAX10" s="241"/>
      <c r="EAY10" s="241"/>
      <c r="EAZ10" s="241"/>
      <c r="EBA10" s="241"/>
      <c r="EBB10" s="241"/>
      <c r="EBC10" s="241"/>
      <c r="EBD10" s="241"/>
      <c r="EBE10" s="241"/>
      <c r="EBF10" s="241"/>
      <c r="EBG10" s="241"/>
      <c r="EBH10" s="241"/>
      <c r="EBI10" s="241"/>
      <c r="EBJ10" s="241"/>
      <c r="EBK10" s="241"/>
      <c r="EBL10" s="241"/>
      <c r="EBM10" s="241"/>
      <c r="EBN10" s="241"/>
      <c r="EBO10" s="241"/>
      <c r="EBP10" s="241"/>
      <c r="EBQ10" s="241"/>
      <c r="EBR10" s="241"/>
      <c r="EBS10" s="241"/>
      <c r="EBT10" s="241"/>
      <c r="EBU10" s="241"/>
      <c r="EBV10" s="241"/>
      <c r="EBW10" s="241"/>
      <c r="EBX10" s="241"/>
      <c r="EBY10" s="241"/>
      <c r="EBZ10" s="241"/>
      <c r="ECA10" s="241"/>
      <c r="ECB10" s="241"/>
      <c r="ECC10" s="241"/>
      <c r="ECD10" s="241"/>
      <c r="ECE10" s="241"/>
      <c r="ECF10" s="241"/>
      <c r="ECG10" s="241"/>
      <c r="ECH10" s="241"/>
      <c r="ECI10" s="241"/>
      <c r="ECJ10" s="241"/>
      <c r="ECK10" s="241"/>
      <c r="ECL10" s="241"/>
      <c r="ECM10" s="241"/>
      <c r="ECN10" s="241"/>
      <c r="ECO10" s="241"/>
      <c r="ECP10" s="241"/>
      <c r="ECQ10" s="241"/>
      <c r="ECR10" s="241"/>
      <c r="ECS10" s="241"/>
      <c r="ECT10" s="241"/>
      <c r="ECU10" s="241"/>
      <c r="ECV10" s="241"/>
      <c r="ECW10" s="241"/>
      <c r="ECX10" s="241"/>
      <c r="ECY10" s="241"/>
      <c r="ECZ10" s="241"/>
      <c r="EDA10" s="241"/>
      <c r="EDB10" s="241"/>
      <c r="EDC10" s="241"/>
      <c r="EDD10" s="241"/>
      <c r="EDE10" s="241"/>
      <c r="EDF10" s="241"/>
      <c r="EDG10" s="241"/>
      <c r="EDH10" s="241"/>
      <c r="EDI10" s="241"/>
      <c r="EDJ10" s="241"/>
      <c r="EDK10" s="241"/>
      <c r="EDL10" s="241"/>
      <c r="EDM10" s="241"/>
      <c r="EDN10" s="241"/>
      <c r="EDO10" s="241"/>
      <c r="EDP10" s="241"/>
      <c r="EDQ10" s="241"/>
      <c r="EDR10" s="241"/>
      <c r="EDS10" s="241"/>
      <c r="EDT10" s="241"/>
      <c r="EDU10" s="241"/>
      <c r="EDV10" s="241"/>
      <c r="EDW10" s="241"/>
      <c r="EDX10" s="241"/>
      <c r="EDY10" s="241"/>
      <c r="EDZ10" s="241"/>
      <c r="EEA10" s="241"/>
      <c r="EEB10" s="241"/>
      <c r="EEC10" s="241"/>
      <c r="EED10" s="241"/>
      <c r="EEE10" s="241"/>
      <c r="EEF10" s="241"/>
      <c r="EEG10" s="241"/>
      <c r="EEH10" s="241"/>
      <c r="EEI10" s="241"/>
      <c r="EEJ10" s="241"/>
      <c r="EEK10" s="241"/>
      <c r="EEL10" s="241"/>
      <c r="EEM10" s="241"/>
      <c r="EEN10" s="241"/>
      <c r="EEO10" s="241"/>
      <c r="EEP10" s="241"/>
      <c r="EEQ10" s="241"/>
      <c r="EER10" s="241"/>
      <c r="EES10" s="241"/>
      <c r="EET10" s="241"/>
      <c r="EEU10" s="241"/>
      <c r="EEV10" s="241"/>
      <c r="EEW10" s="241"/>
      <c r="EEX10" s="241"/>
      <c r="EEY10" s="241"/>
      <c r="EEZ10" s="241"/>
      <c r="EFA10" s="241"/>
      <c r="EFB10" s="241"/>
      <c r="EFC10" s="241"/>
      <c r="EFD10" s="241"/>
      <c r="EFE10" s="241"/>
      <c r="EFF10" s="241"/>
      <c r="EFG10" s="241"/>
      <c r="EFH10" s="241"/>
      <c r="EFI10" s="241"/>
      <c r="EFJ10" s="241"/>
      <c r="EFK10" s="241"/>
      <c r="EFL10" s="241"/>
      <c r="EFM10" s="241"/>
      <c r="EFN10" s="241"/>
      <c r="EFO10" s="241"/>
      <c r="EFP10" s="241"/>
      <c r="EFQ10" s="241"/>
      <c r="EFR10" s="241"/>
      <c r="EFS10" s="241"/>
      <c r="EFT10" s="241"/>
      <c r="EFU10" s="241"/>
      <c r="EFV10" s="241"/>
      <c r="EFW10" s="241"/>
      <c r="EFX10" s="241"/>
      <c r="EFY10" s="241"/>
      <c r="EFZ10" s="241"/>
      <c r="EGA10" s="241"/>
      <c r="EGB10" s="241"/>
      <c r="EGC10" s="241"/>
      <c r="EGD10" s="241"/>
      <c r="EGE10" s="241"/>
      <c r="EGF10" s="241"/>
      <c r="EGG10" s="241"/>
      <c r="EGH10" s="241"/>
      <c r="EGI10" s="241"/>
      <c r="EGJ10" s="241"/>
      <c r="EGK10" s="241"/>
      <c r="EGL10" s="241"/>
      <c r="EGM10" s="241"/>
      <c r="EGN10" s="241"/>
      <c r="EGO10" s="241"/>
      <c r="EGP10" s="241"/>
      <c r="EGQ10" s="241"/>
      <c r="EGR10" s="241"/>
      <c r="EGS10" s="241"/>
      <c r="EGT10" s="241"/>
      <c r="EGU10" s="241"/>
      <c r="EGV10" s="241"/>
      <c r="EGW10" s="241"/>
      <c r="EGX10" s="241"/>
      <c r="EGY10" s="241"/>
      <c r="EGZ10" s="241"/>
      <c r="EHA10" s="241"/>
      <c r="EHB10" s="241"/>
      <c r="EHC10" s="241"/>
      <c r="EHD10" s="241"/>
      <c r="EHE10" s="241"/>
      <c r="EHF10" s="241"/>
      <c r="EHG10" s="241"/>
      <c r="EHH10" s="241"/>
      <c r="EHI10" s="241"/>
      <c r="EHJ10" s="241"/>
      <c r="EHK10" s="241"/>
      <c r="EHL10" s="241"/>
      <c r="EHM10" s="241"/>
      <c r="EHN10" s="241"/>
      <c r="EHO10" s="241"/>
      <c r="EHP10" s="241"/>
      <c r="EHQ10" s="241"/>
      <c r="EHR10" s="241"/>
      <c r="EHS10" s="241"/>
      <c r="EHT10" s="241"/>
      <c r="EHU10" s="241"/>
      <c r="EHV10" s="241"/>
      <c r="EHW10" s="241"/>
      <c r="EHX10" s="241"/>
      <c r="EHY10" s="241"/>
      <c r="EHZ10" s="241"/>
      <c r="EIA10" s="241"/>
      <c r="EIB10" s="241"/>
      <c r="EIC10" s="241"/>
      <c r="EID10" s="241"/>
      <c r="EIE10" s="241"/>
      <c r="EIF10" s="241"/>
      <c r="EIG10" s="241"/>
      <c r="EIH10" s="241"/>
      <c r="EII10" s="241"/>
      <c r="EIJ10" s="241"/>
      <c r="EIK10" s="241"/>
      <c r="EIL10" s="241"/>
      <c r="EIM10" s="241"/>
      <c r="EIN10" s="241"/>
      <c r="EIO10" s="241"/>
      <c r="EIP10" s="241"/>
      <c r="EIQ10" s="241"/>
      <c r="EIR10" s="241"/>
      <c r="EIS10" s="241"/>
      <c r="EIT10" s="241"/>
      <c r="EIU10" s="241"/>
      <c r="EIV10" s="241"/>
      <c r="EIW10" s="241"/>
      <c r="EIX10" s="241"/>
      <c r="EIY10" s="241"/>
      <c r="EIZ10" s="241"/>
      <c r="EJA10" s="241"/>
      <c r="EJB10" s="241"/>
      <c r="EJC10" s="241"/>
      <c r="EJD10" s="241"/>
      <c r="EJE10" s="241"/>
      <c r="EJF10" s="241"/>
      <c r="EJG10" s="241"/>
      <c r="EJH10" s="241"/>
      <c r="EJI10" s="241"/>
      <c r="EJJ10" s="241"/>
      <c r="EJK10" s="241"/>
      <c r="EJL10" s="241"/>
      <c r="EJM10" s="241"/>
      <c r="EJN10" s="241"/>
      <c r="EJO10" s="241"/>
      <c r="EJP10" s="241"/>
      <c r="EJQ10" s="241"/>
      <c r="EJR10" s="241"/>
      <c r="EJS10" s="241"/>
      <c r="EJT10" s="241"/>
      <c r="EJU10" s="241"/>
      <c r="EJV10" s="241"/>
      <c r="EJW10" s="241"/>
      <c r="EJX10" s="241"/>
      <c r="EJY10" s="241"/>
      <c r="EJZ10" s="241"/>
      <c r="EKA10" s="241"/>
      <c r="EKB10" s="241"/>
      <c r="EKC10" s="241"/>
      <c r="EKD10" s="241"/>
      <c r="EKE10" s="241"/>
      <c r="EKF10" s="241"/>
      <c r="EKG10" s="241"/>
      <c r="EKH10" s="241"/>
      <c r="EKI10" s="241"/>
      <c r="EKJ10" s="241"/>
      <c r="EKK10" s="241"/>
      <c r="EKL10" s="241"/>
      <c r="EKM10" s="241"/>
      <c r="EKN10" s="241"/>
      <c r="EKO10" s="241"/>
      <c r="EKP10" s="241"/>
      <c r="EKQ10" s="241"/>
      <c r="EKR10" s="241"/>
      <c r="EKS10" s="241"/>
      <c r="EKT10" s="241"/>
      <c r="EKU10" s="241"/>
      <c r="EKV10" s="241"/>
      <c r="EKW10" s="241"/>
      <c r="EKX10" s="241"/>
      <c r="EKY10" s="241"/>
      <c r="EKZ10" s="241"/>
      <c r="ELA10" s="241"/>
      <c r="ELB10" s="241"/>
      <c r="ELC10" s="241"/>
      <c r="ELD10" s="241"/>
      <c r="ELE10" s="241"/>
      <c r="ELF10" s="241"/>
      <c r="ELG10" s="241"/>
      <c r="ELH10" s="241"/>
      <c r="ELI10" s="241"/>
      <c r="ELJ10" s="241"/>
      <c r="ELK10" s="241"/>
      <c r="ELL10" s="241"/>
      <c r="ELM10" s="241"/>
      <c r="ELN10" s="241"/>
      <c r="ELO10" s="241"/>
      <c r="ELP10" s="241"/>
      <c r="ELQ10" s="241"/>
      <c r="ELR10" s="241"/>
      <c r="ELS10" s="241"/>
      <c r="ELT10" s="241"/>
      <c r="ELU10" s="241"/>
      <c r="ELV10" s="241"/>
      <c r="ELW10" s="241"/>
      <c r="ELX10" s="241"/>
      <c r="ELY10" s="241"/>
      <c r="ELZ10" s="241"/>
      <c r="EMA10" s="241"/>
      <c r="EMB10" s="241"/>
      <c r="EMC10" s="241"/>
      <c r="EMD10" s="241"/>
      <c r="EME10" s="241"/>
      <c r="EMF10" s="241"/>
      <c r="EMG10" s="241"/>
      <c r="EMH10" s="241"/>
      <c r="EMI10" s="241"/>
      <c r="EMJ10" s="241"/>
      <c r="EMK10" s="241"/>
      <c r="EML10" s="241"/>
      <c r="EMM10" s="241"/>
      <c r="EMN10" s="241"/>
      <c r="EMO10" s="241"/>
      <c r="EMP10" s="241"/>
      <c r="EMQ10" s="241"/>
      <c r="EMR10" s="241"/>
      <c r="EMS10" s="241"/>
      <c r="EMT10" s="241"/>
      <c r="EMU10" s="241"/>
      <c r="EMV10" s="241"/>
      <c r="EMW10" s="241"/>
      <c r="EMX10" s="241"/>
      <c r="EMY10" s="241"/>
      <c r="EMZ10" s="241"/>
      <c r="ENA10" s="241"/>
      <c r="ENB10" s="241"/>
      <c r="ENC10" s="241"/>
      <c r="END10" s="241"/>
      <c r="ENE10" s="241"/>
      <c r="ENF10" s="241"/>
      <c r="ENG10" s="241"/>
      <c r="ENH10" s="241"/>
      <c r="ENI10" s="241"/>
      <c r="ENJ10" s="241"/>
      <c r="ENK10" s="241"/>
      <c r="ENL10" s="241"/>
      <c r="ENM10" s="241"/>
      <c r="ENN10" s="241"/>
      <c r="ENO10" s="241"/>
      <c r="ENP10" s="241"/>
      <c r="ENQ10" s="241"/>
      <c r="ENR10" s="241"/>
      <c r="ENS10" s="241"/>
      <c r="ENT10" s="241"/>
      <c r="ENU10" s="241"/>
      <c r="ENV10" s="241"/>
      <c r="ENW10" s="241"/>
      <c r="ENX10" s="241"/>
      <c r="ENY10" s="241"/>
      <c r="ENZ10" s="241"/>
      <c r="EOA10" s="241"/>
      <c r="EOB10" s="241"/>
      <c r="EOC10" s="241"/>
      <c r="EOD10" s="241"/>
      <c r="EOE10" s="241"/>
      <c r="EOF10" s="241"/>
      <c r="EOG10" s="241"/>
      <c r="EOH10" s="241"/>
      <c r="EOI10" s="241"/>
      <c r="EOJ10" s="241"/>
      <c r="EOK10" s="241"/>
      <c r="EOL10" s="241"/>
      <c r="EOM10" s="241"/>
      <c r="EON10" s="241"/>
      <c r="EOO10" s="241"/>
      <c r="EOP10" s="241"/>
      <c r="EOQ10" s="241"/>
      <c r="EOR10" s="241"/>
      <c r="EOS10" s="241"/>
      <c r="EOT10" s="241"/>
      <c r="EOU10" s="241"/>
      <c r="EOV10" s="241"/>
      <c r="EOW10" s="241"/>
      <c r="EOX10" s="241"/>
      <c r="EOY10" s="241"/>
      <c r="EOZ10" s="241"/>
      <c r="EPA10" s="241"/>
      <c r="EPB10" s="241"/>
      <c r="EPC10" s="241"/>
      <c r="EPD10" s="241"/>
      <c r="EPE10" s="241"/>
      <c r="EPF10" s="241"/>
      <c r="EPG10" s="241"/>
      <c r="EPH10" s="241"/>
      <c r="EPI10" s="241"/>
      <c r="EPJ10" s="241"/>
      <c r="EPK10" s="241"/>
      <c r="EPL10" s="241"/>
      <c r="EPM10" s="241"/>
      <c r="EPN10" s="241"/>
      <c r="EPO10" s="241"/>
      <c r="EPP10" s="241"/>
      <c r="EPQ10" s="241"/>
      <c r="EPR10" s="241"/>
      <c r="EPS10" s="241"/>
      <c r="EPT10" s="241"/>
      <c r="EPU10" s="241"/>
      <c r="EPV10" s="241"/>
      <c r="EPW10" s="241"/>
      <c r="EPX10" s="241"/>
      <c r="EPY10" s="241"/>
      <c r="EPZ10" s="241"/>
      <c r="EQA10" s="241"/>
      <c r="EQB10" s="241"/>
      <c r="EQC10" s="241"/>
      <c r="EQD10" s="241"/>
      <c r="EQE10" s="241"/>
      <c r="EQF10" s="241"/>
      <c r="EQG10" s="241"/>
      <c r="EQH10" s="241"/>
      <c r="EQI10" s="241"/>
      <c r="EQJ10" s="241"/>
      <c r="EQK10" s="241"/>
      <c r="EQL10" s="241"/>
      <c r="EQM10" s="241"/>
      <c r="EQN10" s="241"/>
      <c r="EQO10" s="241"/>
      <c r="EQP10" s="241"/>
      <c r="EQQ10" s="241"/>
      <c r="EQR10" s="241"/>
      <c r="EQS10" s="241"/>
      <c r="EQT10" s="241"/>
      <c r="EQU10" s="241"/>
      <c r="EQV10" s="241"/>
      <c r="EQW10" s="241"/>
      <c r="EQX10" s="241"/>
      <c r="EQY10" s="241"/>
      <c r="EQZ10" s="241"/>
      <c r="ERA10" s="241"/>
      <c r="ERB10" s="241"/>
      <c r="ERC10" s="241"/>
      <c r="ERD10" s="241"/>
      <c r="ERE10" s="241"/>
      <c r="ERF10" s="241"/>
      <c r="ERG10" s="241"/>
      <c r="ERH10" s="241"/>
      <c r="ERI10" s="241"/>
      <c r="ERJ10" s="241"/>
      <c r="ERK10" s="241"/>
      <c r="ERL10" s="241"/>
      <c r="ERM10" s="241"/>
      <c r="ERN10" s="241"/>
      <c r="ERO10" s="241"/>
      <c r="ERP10" s="241"/>
      <c r="ERQ10" s="241"/>
      <c r="ERR10" s="241"/>
      <c r="ERS10" s="241"/>
      <c r="ERT10" s="241"/>
      <c r="ERU10" s="241"/>
      <c r="ERV10" s="241"/>
      <c r="ERW10" s="241"/>
      <c r="ERX10" s="241"/>
      <c r="ERY10" s="241"/>
      <c r="ERZ10" s="241"/>
      <c r="ESA10" s="241"/>
      <c r="ESB10" s="241"/>
      <c r="ESC10" s="241"/>
      <c r="ESD10" s="241"/>
      <c r="ESE10" s="241"/>
      <c r="ESF10" s="241"/>
      <c r="ESG10" s="241"/>
      <c r="ESH10" s="241"/>
      <c r="ESI10" s="241"/>
      <c r="ESJ10" s="241"/>
      <c r="ESK10" s="241"/>
      <c r="ESL10" s="241"/>
      <c r="ESM10" s="241"/>
      <c r="ESN10" s="241"/>
      <c r="ESO10" s="241"/>
      <c r="ESP10" s="241"/>
      <c r="ESQ10" s="241"/>
      <c r="ESR10" s="241"/>
      <c r="ESS10" s="241"/>
      <c r="EST10" s="241"/>
      <c r="ESU10" s="241"/>
      <c r="ESV10" s="241"/>
      <c r="ESW10" s="241"/>
      <c r="ESX10" s="241"/>
      <c r="ESY10" s="241"/>
      <c r="ESZ10" s="241"/>
      <c r="ETA10" s="241"/>
      <c r="ETB10" s="241"/>
      <c r="ETC10" s="241"/>
      <c r="ETD10" s="241"/>
      <c r="ETE10" s="241"/>
      <c r="ETF10" s="241"/>
      <c r="ETG10" s="241"/>
      <c r="ETH10" s="241"/>
      <c r="ETI10" s="241"/>
      <c r="ETJ10" s="241"/>
      <c r="ETK10" s="241"/>
      <c r="ETL10" s="241"/>
      <c r="ETM10" s="241"/>
      <c r="ETN10" s="241"/>
      <c r="ETO10" s="241"/>
      <c r="ETP10" s="241"/>
      <c r="ETQ10" s="241"/>
      <c r="ETR10" s="241"/>
      <c r="ETS10" s="241"/>
      <c r="ETT10" s="241"/>
      <c r="ETU10" s="241"/>
      <c r="ETV10" s="241"/>
      <c r="ETW10" s="241"/>
      <c r="ETX10" s="241"/>
      <c r="ETY10" s="241"/>
      <c r="ETZ10" s="241"/>
      <c r="EUA10" s="241"/>
      <c r="EUB10" s="241"/>
      <c r="EUC10" s="241"/>
      <c r="EUD10" s="241"/>
      <c r="EUE10" s="241"/>
      <c r="EUF10" s="241"/>
      <c r="EUG10" s="241"/>
      <c r="EUH10" s="241"/>
      <c r="EUI10" s="241"/>
      <c r="EUJ10" s="241"/>
      <c r="EUK10" s="241"/>
      <c r="EUL10" s="241"/>
      <c r="EUM10" s="241"/>
      <c r="EUN10" s="241"/>
      <c r="EUO10" s="241"/>
      <c r="EUP10" s="241"/>
      <c r="EUQ10" s="241"/>
      <c r="EUR10" s="241"/>
      <c r="EUS10" s="241"/>
      <c r="EUT10" s="241"/>
      <c r="EUU10" s="241"/>
      <c r="EUV10" s="241"/>
      <c r="EUW10" s="241"/>
      <c r="EUX10" s="241"/>
      <c r="EUY10" s="241"/>
      <c r="EUZ10" s="241"/>
      <c r="EVA10" s="241"/>
      <c r="EVB10" s="241"/>
      <c r="EVC10" s="241"/>
      <c r="EVD10" s="241"/>
      <c r="EVE10" s="241"/>
      <c r="EVF10" s="241"/>
      <c r="EVG10" s="241"/>
      <c r="EVH10" s="241"/>
      <c r="EVI10" s="241"/>
      <c r="EVJ10" s="241"/>
      <c r="EVK10" s="241"/>
      <c r="EVL10" s="241"/>
      <c r="EVM10" s="241"/>
      <c r="EVN10" s="241"/>
      <c r="EVO10" s="241"/>
      <c r="EVP10" s="241"/>
      <c r="EVQ10" s="241"/>
      <c r="EVR10" s="241"/>
      <c r="EVS10" s="241"/>
      <c r="EVT10" s="241"/>
      <c r="EVU10" s="241"/>
      <c r="EVV10" s="241"/>
      <c r="EVW10" s="241"/>
      <c r="EVX10" s="241"/>
      <c r="EVY10" s="241"/>
      <c r="EVZ10" s="241"/>
      <c r="EWA10" s="241"/>
      <c r="EWB10" s="241"/>
      <c r="EWC10" s="241"/>
      <c r="EWD10" s="241"/>
      <c r="EWE10" s="241"/>
      <c r="EWF10" s="241"/>
      <c r="EWG10" s="241"/>
      <c r="EWH10" s="241"/>
      <c r="EWI10" s="241"/>
      <c r="EWJ10" s="241"/>
      <c r="EWK10" s="241"/>
      <c r="EWL10" s="241"/>
      <c r="EWM10" s="241"/>
      <c r="EWN10" s="241"/>
      <c r="EWO10" s="241"/>
      <c r="EWP10" s="241"/>
      <c r="EWQ10" s="241"/>
      <c r="EWR10" s="241"/>
      <c r="EWS10" s="241"/>
      <c r="EWT10" s="241"/>
      <c r="EWU10" s="241"/>
      <c r="EWV10" s="241"/>
      <c r="EWW10" s="241"/>
      <c r="EWX10" s="241"/>
      <c r="EWY10" s="241"/>
      <c r="EWZ10" s="241"/>
      <c r="EXA10" s="241"/>
      <c r="EXB10" s="241"/>
      <c r="EXC10" s="241"/>
      <c r="EXD10" s="241"/>
      <c r="EXE10" s="241"/>
      <c r="EXF10" s="241"/>
      <c r="EXG10" s="241"/>
      <c r="EXH10" s="241"/>
      <c r="EXI10" s="241"/>
      <c r="EXJ10" s="241"/>
      <c r="EXK10" s="241"/>
      <c r="EXL10" s="241"/>
      <c r="EXM10" s="241"/>
      <c r="EXN10" s="241"/>
      <c r="EXO10" s="241"/>
      <c r="EXP10" s="241"/>
      <c r="EXQ10" s="241"/>
      <c r="EXR10" s="241"/>
      <c r="EXS10" s="241"/>
      <c r="EXT10" s="241"/>
      <c r="EXU10" s="241"/>
      <c r="EXV10" s="241"/>
      <c r="EXW10" s="241"/>
      <c r="EXX10" s="241"/>
      <c r="EXY10" s="241"/>
      <c r="EXZ10" s="241"/>
      <c r="EYA10" s="241"/>
      <c r="EYB10" s="241"/>
      <c r="EYC10" s="241"/>
      <c r="EYD10" s="241"/>
      <c r="EYE10" s="241"/>
      <c r="EYF10" s="241"/>
      <c r="EYG10" s="241"/>
      <c r="EYH10" s="241"/>
      <c r="EYI10" s="241"/>
      <c r="EYJ10" s="241"/>
      <c r="EYK10" s="241"/>
      <c r="EYL10" s="241"/>
      <c r="EYM10" s="241"/>
      <c r="EYN10" s="241"/>
      <c r="EYO10" s="241"/>
      <c r="EYP10" s="241"/>
      <c r="EYQ10" s="241"/>
      <c r="EYR10" s="241"/>
      <c r="EYS10" s="241"/>
      <c r="EYT10" s="241"/>
      <c r="EYU10" s="241"/>
      <c r="EYV10" s="241"/>
      <c r="EYW10" s="241"/>
      <c r="EYX10" s="241"/>
      <c r="EYY10" s="241"/>
      <c r="EYZ10" s="241"/>
      <c r="EZA10" s="241"/>
      <c r="EZB10" s="241"/>
      <c r="EZC10" s="241"/>
      <c r="EZD10" s="241"/>
      <c r="EZE10" s="241"/>
      <c r="EZF10" s="241"/>
      <c r="EZG10" s="241"/>
      <c r="EZH10" s="241"/>
      <c r="EZI10" s="241"/>
      <c r="EZJ10" s="241"/>
      <c r="EZK10" s="241"/>
      <c r="EZL10" s="241"/>
      <c r="EZM10" s="241"/>
      <c r="EZN10" s="241"/>
      <c r="EZO10" s="241"/>
      <c r="EZP10" s="241"/>
      <c r="EZQ10" s="241"/>
      <c r="EZR10" s="241"/>
      <c r="EZS10" s="241"/>
      <c r="EZT10" s="241"/>
      <c r="EZU10" s="241"/>
      <c r="EZV10" s="241"/>
      <c r="EZW10" s="241"/>
      <c r="EZX10" s="241"/>
      <c r="EZY10" s="241"/>
      <c r="EZZ10" s="241"/>
      <c r="FAA10" s="241"/>
      <c r="FAB10" s="241"/>
      <c r="FAC10" s="241"/>
      <c r="FAD10" s="241"/>
      <c r="FAE10" s="241"/>
      <c r="FAF10" s="241"/>
      <c r="FAG10" s="241"/>
      <c r="FAH10" s="241"/>
      <c r="FAI10" s="241"/>
      <c r="FAJ10" s="241"/>
      <c r="FAK10" s="241"/>
      <c r="FAL10" s="241"/>
      <c r="FAM10" s="241"/>
      <c r="FAN10" s="241"/>
      <c r="FAO10" s="241"/>
      <c r="FAP10" s="241"/>
      <c r="FAQ10" s="241"/>
      <c r="FAR10" s="241"/>
      <c r="FAS10" s="241"/>
      <c r="FAT10" s="241"/>
      <c r="FAU10" s="241"/>
      <c r="FAV10" s="241"/>
      <c r="FAW10" s="241"/>
      <c r="FAX10" s="241"/>
      <c r="FAY10" s="241"/>
      <c r="FAZ10" s="241"/>
      <c r="FBA10" s="241"/>
      <c r="FBB10" s="241"/>
      <c r="FBC10" s="241"/>
      <c r="FBD10" s="241"/>
      <c r="FBE10" s="241"/>
      <c r="FBF10" s="241"/>
      <c r="FBG10" s="241"/>
      <c r="FBH10" s="241"/>
      <c r="FBI10" s="241"/>
      <c r="FBJ10" s="241"/>
      <c r="FBK10" s="241"/>
      <c r="FBL10" s="241"/>
      <c r="FBM10" s="241"/>
      <c r="FBN10" s="241"/>
      <c r="FBO10" s="241"/>
      <c r="FBP10" s="241"/>
      <c r="FBQ10" s="241"/>
      <c r="FBR10" s="241"/>
      <c r="FBS10" s="241"/>
      <c r="FBT10" s="241"/>
      <c r="FBU10" s="241"/>
      <c r="FBV10" s="241"/>
      <c r="FBW10" s="241"/>
      <c r="FBX10" s="241"/>
      <c r="FBY10" s="241"/>
      <c r="FBZ10" s="241"/>
      <c r="FCA10" s="241"/>
      <c r="FCB10" s="241"/>
      <c r="FCC10" s="241"/>
      <c r="FCD10" s="241"/>
      <c r="FCE10" s="241"/>
      <c r="FCF10" s="241"/>
      <c r="FCG10" s="241"/>
      <c r="FCH10" s="241"/>
      <c r="FCI10" s="241"/>
      <c r="FCJ10" s="241"/>
      <c r="FCK10" s="241"/>
      <c r="FCL10" s="241"/>
      <c r="FCM10" s="241"/>
      <c r="FCN10" s="241"/>
      <c r="FCO10" s="241"/>
      <c r="FCP10" s="241"/>
      <c r="FCQ10" s="241"/>
      <c r="FCR10" s="241"/>
      <c r="FCS10" s="241"/>
      <c r="FCT10" s="241"/>
      <c r="FCU10" s="241"/>
      <c r="FCV10" s="241"/>
      <c r="FCW10" s="241"/>
      <c r="FCX10" s="241"/>
      <c r="FCY10" s="241"/>
      <c r="FCZ10" s="241"/>
      <c r="FDA10" s="241"/>
      <c r="FDB10" s="241"/>
      <c r="FDC10" s="241"/>
      <c r="FDD10" s="241"/>
      <c r="FDE10" s="241"/>
      <c r="FDF10" s="241"/>
      <c r="FDG10" s="241"/>
      <c r="FDH10" s="241"/>
      <c r="FDI10" s="241"/>
      <c r="FDJ10" s="241"/>
      <c r="FDK10" s="241"/>
      <c r="FDL10" s="241"/>
      <c r="FDM10" s="241"/>
      <c r="FDN10" s="241"/>
      <c r="FDO10" s="241"/>
      <c r="FDP10" s="241"/>
      <c r="FDQ10" s="241"/>
      <c r="FDR10" s="241"/>
      <c r="FDS10" s="241"/>
      <c r="FDT10" s="241"/>
      <c r="FDU10" s="241"/>
      <c r="FDV10" s="241"/>
      <c r="FDW10" s="241"/>
      <c r="FDX10" s="241"/>
      <c r="FDY10" s="241"/>
      <c r="FDZ10" s="241"/>
      <c r="FEA10" s="241"/>
      <c r="FEB10" s="241"/>
      <c r="FEC10" s="241"/>
      <c r="FED10" s="241"/>
      <c r="FEE10" s="241"/>
      <c r="FEF10" s="241"/>
      <c r="FEG10" s="241"/>
      <c r="FEH10" s="241"/>
      <c r="FEI10" s="241"/>
      <c r="FEJ10" s="241"/>
      <c r="FEK10" s="241"/>
      <c r="FEL10" s="241"/>
      <c r="FEM10" s="241"/>
      <c r="FEN10" s="241"/>
      <c r="FEO10" s="241"/>
      <c r="FEP10" s="241"/>
      <c r="FEQ10" s="241"/>
      <c r="FER10" s="241"/>
      <c r="FES10" s="241"/>
      <c r="FET10" s="241"/>
      <c r="FEU10" s="241"/>
      <c r="FEV10" s="241"/>
      <c r="FEW10" s="241"/>
      <c r="FEX10" s="241"/>
      <c r="FEY10" s="241"/>
      <c r="FEZ10" s="241"/>
      <c r="FFA10" s="241"/>
      <c r="FFB10" s="241"/>
      <c r="FFC10" s="241"/>
      <c r="FFD10" s="241"/>
      <c r="FFE10" s="241"/>
      <c r="FFF10" s="241"/>
      <c r="FFG10" s="241"/>
      <c r="FFH10" s="241"/>
      <c r="FFI10" s="241"/>
      <c r="FFJ10" s="241"/>
      <c r="FFK10" s="241"/>
      <c r="FFL10" s="241"/>
      <c r="FFM10" s="241"/>
      <c r="FFN10" s="241"/>
      <c r="FFO10" s="241"/>
      <c r="FFP10" s="241"/>
      <c r="FFQ10" s="241"/>
      <c r="FFR10" s="241"/>
      <c r="FFS10" s="241"/>
      <c r="FFT10" s="241"/>
      <c r="FFU10" s="241"/>
      <c r="FFV10" s="241"/>
      <c r="FFW10" s="241"/>
      <c r="FFX10" s="241"/>
      <c r="FFY10" s="241"/>
      <c r="FFZ10" s="241"/>
      <c r="FGA10" s="241"/>
      <c r="FGB10" s="241"/>
      <c r="FGC10" s="241"/>
      <c r="FGD10" s="241"/>
      <c r="FGE10" s="241"/>
      <c r="FGF10" s="241"/>
      <c r="FGG10" s="241"/>
      <c r="FGH10" s="241"/>
      <c r="FGI10" s="241"/>
      <c r="FGJ10" s="241"/>
      <c r="FGK10" s="241"/>
      <c r="FGL10" s="241"/>
      <c r="FGM10" s="241"/>
      <c r="FGN10" s="241"/>
      <c r="FGO10" s="241"/>
      <c r="FGP10" s="241"/>
      <c r="FGQ10" s="241"/>
      <c r="FGR10" s="241"/>
      <c r="FGS10" s="241"/>
      <c r="FGT10" s="241"/>
      <c r="FGU10" s="241"/>
      <c r="FGV10" s="241"/>
      <c r="FGW10" s="241"/>
      <c r="FGX10" s="241"/>
      <c r="FGY10" s="241"/>
      <c r="FGZ10" s="241"/>
      <c r="FHA10" s="241"/>
      <c r="FHB10" s="241"/>
      <c r="FHC10" s="241"/>
      <c r="FHD10" s="241"/>
      <c r="FHE10" s="241"/>
      <c r="FHF10" s="241"/>
      <c r="FHG10" s="241"/>
      <c r="FHH10" s="241"/>
      <c r="FHI10" s="241"/>
      <c r="FHJ10" s="241"/>
      <c r="FHK10" s="241"/>
      <c r="FHL10" s="241"/>
      <c r="FHM10" s="241"/>
      <c r="FHN10" s="241"/>
      <c r="FHO10" s="241"/>
      <c r="FHP10" s="241"/>
      <c r="FHQ10" s="241"/>
      <c r="FHR10" s="241"/>
      <c r="FHS10" s="241"/>
      <c r="FHT10" s="241"/>
      <c r="FHU10" s="241"/>
      <c r="FHV10" s="241"/>
      <c r="FHW10" s="241"/>
      <c r="FHX10" s="241"/>
      <c r="FHY10" s="241"/>
      <c r="FHZ10" s="241"/>
      <c r="FIA10" s="241"/>
      <c r="FIB10" s="241"/>
      <c r="FIC10" s="241"/>
      <c r="FID10" s="241"/>
      <c r="FIE10" s="241"/>
      <c r="FIF10" s="241"/>
      <c r="FIG10" s="241"/>
      <c r="FIH10" s="241"/>
      <c r="FII10" s="241"/>
      <c r="FIJ10" s="241"/>
      <c r="FIK10" s="241"/>
      <c r="FIL10" s="241"/>
      <c r="FIM10" s="241"/>
      <c r="FIN10" s="241"/>
      <c r="FIO10" s="241"/>
      <c r="FIP10" s="241"/>
      <c r="FIQ10" s="241"/>
      <c r="FIR10" s="241"/>
      <c r="FIS10" s="241"/>
      <c r="FIT10" s="241"/>
      <c r="FIU10" s="241"/>
      <c r="FIV10" s="241"/>
      <c r="FIW10" s="241"/>
      <c r="FIX10" s="241"/>
      <c r="FIY10" s="241"/>
      <c r="FIZ10" s="241"/>
      <c r="FJA10" s="241"/>
      <c r="FJB10" s="241"/>
      <c r="FJC10" s="241"/>
      <c r="FJD10" s="241"/>
      <c r="FJE10" s="241"/>
      <c r="FJF10" s="241"/>
      <c r="FJG10" s="241"/>
      <c r="FJH10" s="241"/>
      <c r="FJI10" s="241"/>
      <c r="FJJ10" s="241"/>
      <c r="FJK10" s="241"/>
      <c r="FJL10" s="241"/>
      <c r="FJM10" s="241"/>
      <c r="FJN10" s="241"/>
      <c r="FJO10" s="241"/>
      <c r="FJP10" s="241"/>
      <c r="FJQ10" s="241"/>
      <c r="FJR10" s="241"/>
      <c r="FJS10" s="241"/>
      <c r="FJT10" s="241"/>
      <c r="FJU10" s="241"/>
      <c r="FJV10" s="241"/>
      <c r="FJW10" s="241"/>
      <c r="FJX10" s="241"/>
      <c r="FJY10" s="241"/>
      <c r="FJZ10" s="241"/>
      <c r="FKA10" s="241"/>
      <c r="FKB10" s="241"/>
      <c r="FKC10" s="241"/>
      <c r="FKD10" s="241"/>
      <c r="FKE10" s="241"/>
      <c r="FKF10" s="241"/>
      <c r="FKG10" s="241"/>
      <c r="FKH10" s="241"/>
      <c r="FKI10" s="241"/>
      <c r="FKJ10" s="241"/>
      <c r="FKK10" s="241"/>
      <c r="FKL10" s="241"/>
      <c r="FKM10" s="241"/>
      <c r="FKN10" s="241"/>
      <c r="FKO10" s="241"/>
      <c r="FKP10" s="241"/>
      <c r="FKQ10" s="241"/>
      <c r="FKR10" s="241"/>
      <c r="FKS10" s="241"/>
      <c r="FKT10" s="241"/>
      <c r="FKU10" s="241"/>
      <c r="FKV10" s="241"/>
      <c r="FKW10" s="241"/>
      <c r="FKX10" s="241"/>
      <c r="FKY10" s="241"/>
      <c r="FKZ10" s="241"/>
      <c r="FLA10" s="241"/>
      <c r="FLB10" s="241"/>
      <c r="FLC10" s="241"/>
      <c r="FLD10" s="241"/>
      <c r="FLE10" s="241"/>
      <c r="FLF10" s="241"/>
      <c r="FLG10" s="241"/>
      <c r="FLH10" s="241"/>
      <c r="FLI10" s="241"/>
      <c r="FLJ10" s="241"/>
      <c r="FLK10" s="241"/>
      <c r="FLL10" s="241"/>
      <c r="FLM10" s="241"/>
      <c r="FLN10" s="241"/>
      <c r="FLO10" s="241"/>
      <c r="FLP10" s="241"/>
      <c r="FLQ10" s="241"/>
      <c r="FLR10" s="241"/>
      <c r="FLS10" s="241"/>
      <c r="FLT10" s="241"/>
      <c r="FLU10" s="241"/>
      <c r="FLV10" s="241"/>
      <c r="FLW10" s="241"/>
      <c r="FLX10" s="241"/>
      <c r="FLY10" s="241"/>
      <c r="FLZ10" s="241"/>
      <c r="FMA10" s="241"/>
      <c r="FMB10" s="241"/>
      <c r="FMC10" s="241"/>
      <c r="FMD10" s="241"/>
      <c r="FME10" s="241"/>
      <c r="FMF10" s="241"/>
      <c r="FMG10" s="241"/>
      <c r="FMH10" s="241"/>
      <c r="FMI10" s="241"/>
      <c r="FMJ10" s="241"/>
      <c r="FMK10" s="241"/>
      <c r="FML10" s="241"/>
      <c r="FMM10" s="241"/>
      <c r="FMN10" s="241"/>
      <c r="FMO10" s="241"/>
      <c r="FMP10" s="241"/>
      <c r="FMQ10" s="241"/>
      <c r="FMR10" s="241"/>
      <c r="FMS10" s="241"/>
      <c r="FMT10" s="241"/>
      <c r="FMU10" s="241"/>
      <c r="FMV10" s="241"/>
      <c r="FMW10" s="241"/>
      <c r="FMX10" s="241"/>
      <c r="FMY10" s="241"/>
      <c r="FMZ10" s="241"/>
      <c r="FNA10" s="241"/>
      <c r="FNB10" s="241"/>
      <c r="FNC10" s="241"/>
      <c r="FND10" s="241"/>
      <c r="FNE10" s="241"/>
      <c r="FNF10" s="241"/>
      <c r="FNG10" s="241"/>
      <c r="FNH10" s="241"/>
      <c r="FNI10" s="241"/>
      <c r="FNJ10" s="241"/>
      <c r="FNK10" s="241"/>
      <c r="FNL10" s="241"/>
      <c r="FNM10" s="241"/>
      <c r="FNN10" s="241"/>
      <c r="FNO10" s="241"/>
      <c r="FNP10" s="241"/>
      <c r="FNQ10" s="241"/>
      <c r="FNR10" s="241"/>
      <c r="FNS10" s="241"/>
      <c r="FNT10" s="241"/>
      <c r="FNU10" s="241"/>
      <c r="FNV10" s="241"/>
      <c r="FNW10" s="241"/>
      <c r="FNX10" s="241"/>
      <c r="FNY10" s="241"/>
      <c r="FNZ10" s="241"/>
      <c r="FOA10" s="241"/>
      <c r="FOB10" s="241"/>
      <c r="FOC10" s="241"/>
      <c r="FOD10" s="241"/>
      <c r="FOE10" s="241"/>
      <c r="FOF10" s="241"/>
      <c r="FOG10" s="241"/>
      <c r="FOH10" s="241"/>
      <c r="FOI10" s="241"/>
      <c r="FOJ10" s="241"/>
      <c r="FOK10" s="241"/>
      <c r="FOL10" s="241"/>
      <c r="FOM10" s="241"/>
      <c r="FON10" s="241"/>
      <c r="FOO10" s="241"/>
      <c r="FOP10" s="241"/>
      <c r="FOQ10" s="241"/>
      <c r="FOR10" s="241"/>
      <c r="FOS10" s="241"/>
      <c r="FOT10" s="241"/>
      <c r="FOU10" s="241"/>
      <c r="FOV10" s="241"/>
      <c r="FOW10" s="241"/>
      <c r="FOX10" s="241"/>
      <c r="FOY10" s="241"/>
      <c r="FOZ10" s="241"/>
      <c r="FPA10" s="241"/>
      <c r="FPB10" s="241"/>
      <c r="FPC10" s="241"/>
      <c r="FPD10" s="241"/>
      <c r="FPE10" s="241"/>
      <c r="FPF10" s="241"/>
      <c r="FPG10" s="241"/>
      <c r="FPH10" s="241"/>
      <c r="FPI10" s="241"/>
      <c r="FPJ10" s="241"/>
      <c r="FPK10" s="241"/>
      <c r="FPL10" s="241"/>
      <c r="FPM10" s="241"/>
      <c r="FPN10" s="241"/>
      <c r="FPO10" s="241"/>
      <c r="FPP10" s="241"/>
      <c r="FPQ10" s="241"/>
      <c r="FPR10" s="241"/>
      <c r="FPS10" s="241"/>
      <c r="FPT10" s="241"/>
      <c r="FPU10" s="241"/>
      <c r="FPV10" s="241"/>
      <c r="FPW10" s="241"/>
      <c r="FPX10" s="241"/>
      <c r="FPY10" s="241"/>
      <c r="FPZ10" s="241"/>
      <c r="FQA10" s="241"/>
      <c r="FQB10" s="241"/>
      <c r="FQC10" s="241"/>
      <c r="FQD10" s="241"/>
      <c r="FQE10" s="241"/>
      <c r="FQF10" s="241"/>
      <c r="FQG10" s="241"/>
      <c r="FQH10" s="241"/>
      <c r="FQI10" s="241"/>
      <c r="FQJ10" s="241"/>
      <c r="FQK10" s="241"/>
      <c r="FQL10" s="241"/>
      <c r="FQM10" s="241"/>
      <c r="FQN10" s="241"/>
      <c r="FQO10" s="241"/>
      <c r="FQP10" s="241"/>
      <c r="FQQ10" s="241"/>
      <c r="FQR10" s="241"/>
      <c r="FQS10" s="241"/>
      <c r="FQT10" s="241"/>
      <c r="FQU10" s="241"/>
      <c r="FQV10" s="241"/>
      <c r="FQW10" s="241"/>
      <c r="FQX10" s="241"/>
      <c r="FQY10" s="241"/>
      <c r="FQZ10" s="241"/>
      <c r="FRA10" s="241"/>
      <c r="FRB10" s="241"/>
      <c r="FRC10" s="241"/>
      <c r="FRD10" s="241"/>
      <c r="FRE10" s="241"/>
      <c r="FRF10" s="241"/>
      <c r="FRG10" s="241"/>
      <c r="FRH10" s="241"/>
      <c r="FRI10" s="241"/>
      <c r="FRJ10" s="241"/>
      <c r="FRK10" s="241"/>
      <c r="FRL10" s="241"/>
      <c r="FRM10" s="241"/>
      <c r="FRN10" s="241"/>
      <c r="FRO10" s="241"/>
      <c r="FRP10" s="241"/>
      <c r="FRQ10" s="241"/>
      <c r="FRR10" s="241"/>
      <c r="FRS10" s="241"/>
      <c r="FRT10" s="241"/>
      <c r="FRU10" s="241"/>
      <c r="FRV10" s="241"/>
      <c r="FRW10" s="241"/>
      <c r="FRX10" s="241"/>
      <c r="FRY10" s="241"/>
      <c r="FRZ10" s="241"/>
      <c r="FSA10" s="241"/>
      <c r="FSB10" s="241"/>
      <c r="FSC10" s="241"/>
      <c r="FSD10" s="241"/>
      <c r="FSE10" s="241"/>
      <c r="FSF10" s="241"/>
      <c r="FSG10" s="241"/>
      <c r="FSH10" s="241"/>
      <c r="FSI10" s="241"/>
      <c r="FSJ10" s="241"/>
      <c r="FSK10" s="241"/>
      <c r="FSL10" s="241"/>
      <c r="FSM10" s="241"/>
      <c r="FSN10" s="241"/>
      <c r="FSO10" s="241"/>
      <c r="FSP10" s="241"/>
      <c r="FSQ10" s="241"/>
      <c r="FSR10" s="241"/>
      <c r="FSS10" s="241"/>
      <c r="FST10" s="241"/>
      <c r="FSU10" s="241"/>
      <c r="FSV10" s="241"/>
      <c r="FSW10" s="241"/>
      <c r="FSX10" s="241"/>
      <c r="FSY10" s="241"/>
      <c r="FSZ10" s="241"/>
      <c r="FTA10" s="241"/>
      <c r="FTB10" s="241"/>
      <c r="FTC10" s="241"/>
      <c r="FTD10" s="241"/>
      <c r="FTE10" s="241"/>
      <c r="FTF10" s="241"/>
      <c r="FTG10" s="241"/>
      <c r="FTH10" s="241"/>
      <c r="FTI10" s="241"/>
      <c r="FTJ10" s="241"/>
      <c r="FTK10" s="241"/>
      <c r="FTL10" s="241"/>
      <c r="FTM10" s="241"/>
      <c r="FTN10" s="241"/>
      <c r="FTO10" s="241"/>
      <c r="FTP10" s="241"/>
      <c r="FTQ10" s="241"/>
      <c r="FTR10" s="241"/>
      <c r="FTS10" s="241"/>
      <c r="FTT10" s="241"/>
      <c r="FTU10" s="241"/>
      <c r="FTV10" s="241"/>
      <c r="FTW10" s="241"/>
      <c r="FTX10" s="241"/>
      <c r="FTY10" s="241"/>
      <c r="FTZ10" s="241"/>
      <c r="FUA10" s="241"/>
      <c r="FUB10" s="241"/>
      <c r="FUC10" s="241"/>
      <c r="FUD10" s="241"/>
      <c r="FUE10" s="241"/>
      <c r="FUF10" s="241"/>
      <c r="FUG10" s="241"/>
      <c r="FUH10" s="241"/>
      <c r="FUI10" s="241"/>
      <c r="FUJ10" s="241"/>
      <c r="FUK10" s="241"/>
      <c r="FUL10" s="241"/>
      <c r="FUM10" s="241"/>
      <c r="FUN10" s="241"/>
      <c r="FUO10" s="241"/>
      <c r="FUP10" s="241"/>
      <c r="FUQ10" s="241"/>
      <c r="FUR10" s="241"/>
      <c r="FUS10" s="241"/>
      <c r="FUT10" s="241"/>
      <c r="FUU10" s="241"/>
      <c r="FUV10" s="241"/>
      <c r="FUW10" s="241"/>
      <c r="FUX10" s="241"/>
      <c r="FUY10" s="241"/>
      <c r="FUZ10" s="241"/>
      <c r="FVA10" s="241"/>
      <c r="FVB10" s="241"/>
      <c r="FVC10" s="241"/>
      <c r="FVD10" s="241"/>
      <c r="FVE10" s="241"/>
      <c r="FVF10" s="241"/>
      <c r="FVG10" s="241"/>
      <c r="FVH10" s="241"/>
      <c r="FVI10" s="241"/>
      <c r="FVJ10" s="241"/>
      <c r="FVK10" s="241"/>
      <c r="FVL10" s="241"/>
      <c r="FVM10" s="241"/>
      <c r="FVN10" s="241"/>
      <c r="FVO10" s="241"/>
      <c r="FVP10" s="241"/>
      <c r="FVQ10" s="241"/>
      <c r="FVR10" s="241"/>
      <c r="FVS10" s="241"/>
      <c r="FVT10" s="241"/>
      <c r="FVU10" s="241"/>
      <c r="FVV10" s="241"/>
      <c r="FVW10" s="241"/>
      <c r="FVX10" s="241"/>
      <c r="FVY10" s="241"/>
      <c r="FVZ10" s="241"/>
      <c r="FWA10" s="241"/>
      <c r="FWB10" s="241"/>
      <c r="FWC10" s="241"/>
      <c r="FWD10" s="241"/>
      <c r="FWE10" s="241"/>
      <c r="FWF10" s="241"/>
      <c r="FWG10" s="241"/>
      <c r="FWH10" s="241"/>
      <c r="FWI10" s="241"/>
      <c r="FWJ10" s="241"/>
      <c r="FWK10" s="241"/>
      <c r="FWL10" s="241"/>
      <c r="FWM10" s="241"/>
      <c r="FWN10" s="241"/>
      <c r="FWO10" s="241"/>
      <c r="FWP10" s="241"/>
      <c r="FWQ10" s="241"/>
      <c r="FWR10" s="241"/>
      <c r="FWS10" s="241"/>
      <c r="FWT10" s="241"/>
      <c r="FWU10" s="241"/>
      <c r="FWV10" s="241"/>
      <c r="FWW10" s="241"/>
      <c r="FWX10" s="241"/>
      <c r="FWY10" s="241"/>
      <c r="FWZ10" s="241"/>
      <c r="FXA10" s="241"/>
      <c r="FXB10" s="241"/>
      <c r="FXC10" s="241"/>
      <c r="FXD10" s="241"/>
      <c r="FXE10" s="241"/>
      <c r="FXF10" s="241"/>
      <c r="FXG10" s="241"/>
      <c r="FXH10" s="241"/>
      <c r="FXI10" s="241"/>
      <c r="FXJ10" s="241"/>
      <c r="FXK10" s="241"/>
      <c r="FXL10" s="241"/>
      <c r="FXM10" s="241"/>
      <c r="FXN10" s="241"/>
      <c r="FXO10" s="241"/>
      <c r="FXP10" s="241"/>
      <c r="FXQ10" s="241"/>
      <c r="FXR10" s="241"/>
      <c r="FXS10" s="241"/>
      <c r="FXT10" s="241"/>
      <c r="FXU10" s="241"/>
      <c r="FXV10" s="241"/>
      <c r="FXW10" s="241"/>
      <c r="FXX10" s="241"/>
      <c r="FXY10" s="241"/>
      <c r="FXZ10" s="241"/>
      <c r="FYA10" s="241"/>
      <c r="FYB10" s="241"/>
      <c r="FYC10" s="241"/>
      <c r="FYD10" s="241"/>
      <c r="FYE10" s="241"/>
      <c r="FYF10" s="241"/>
      <c r="FYG10" s="241"/>
      <c r="FYH10" s="241"/>
      <c r="FYI10" s="241"/>
      <c r="FYJ10" s="241"/>
      <c r="FYK10" s="241"/>
      <c r="FYL10" s="241"/>
      <c r="FYM10" s="241"/>
      <c r="FYN10" s="241"/>
      <c r="FYO10" s="241"/>
      <c r="FYP10" s="241"/>
      <c r="FYQ10" s="241"/>
      <c r="FYR10" s="241"/>
      <c r="FYS10" s="241"/>
      <c r="FYT10" s="241"/>
      <c r="FYU10" s="241"/>
      <c r="FYV10" s="241"/>
      <c r="FYW10" s="241"/>
      <c r="FYX10" s="241"/>
      <c r="FYY10" s="241"/>
      <c r="FYZ10" s="241"/>
      <c r="FZA10" s="241"/>
      <c r="FZB10" s="241"/>
      <c r="FZC10" s="241"/>
      <c r="FZD10" s="241"/>
      <c r="FZE10" s="241"/>
      <c r="FZF10" s="241"/>
      <c r="FZG10" s="241"/>
      <c r="FZH10" s="241"/>
      <c r="FZI10" s="241"/>
      <c r="FZJ10" s="241"/>
      <c r="FZK10" s="241"/>
      <c r="FZL10" s="241"/>
      <c r="FZM10" s="241"/>
      <c r="FZN10" s="241"/>
      <c r="FZO10" s="241"/>
      <c r="FZP10" s="241"/>
      <c r="FZQ10" s="241"/>
      <c r="FZR10" s="241"/>
      <c r="FZS10" s="241"/>
      <c r="FZT10" s="241"/>
      <c r="FZU10" s="241"/>
      <c r="FZV10" s="241"/>
      <c r="FZW10" s="241"/>
      <c r="FZX10" s="241"/>
      <c r="FZY10" s="241"/>
      <c r="FZZ10" s="241"/>
      <c r="GAA10" s="241"/>
      <c r="GAB10" s="241"/>
      <c r="GAC10" s="241"/>
      <c r="GAD10" s="241"/>
      <c r="GAE10" s="241"/>
      <c r="GAF10" s="241"/>
      <c r="GAG10" s="241"/>
      <c r="GAH10" s="241"/>
      <c r="GAI10" s="241"/>
      <c r="GAJ10" s="241"/>
      <c r="GAK10" s="241"/>
      <c r="GAL10" s="241"/>
      <c r="GAM10" s="241"/>
      <c r="GAN10" s="241"/>
      <c r="GAO10" s="241"/>
      <c r="GAP10" s="241"/>
      <c r="GAQ10" s="241"/>
      <c r="GAR10" s="241"/>
      <c r="GAS10" s="241"/>
      <c r="GAT10" s="241"/>
      <c r="GAU10" s="241"/>
      <c r="GAV10" s="241"/>
      <c r="GAW10" s="241"/>
      <c r="GAX10" s="241"/>
      <c r="GAY10" s="241"/>
      <c r="GAZ10" s="241"/>
      <c r="GBA10" s="241"/>
      <c r="GBB10" s="241"/>
      <c r="GBC10" s="241"/>
      <c r="GBD10" s="241"/>
      <c r="GBE10" s="241"/>
      <c r="GBF10" s="241"/>
      <c r="GBG10" s="241"/>
      <c r="GBH10" s="241"/>
      <c r="GBI10" s="241"/>
      <c r="GBJ10" s="241"/>
      <c r="GBK10" s="241"/>
      <c r="GBL10" s="241"/>
      <c r="GBM10" s="241"/>
      <c r="GBN10" s="241"/>
      <c r="GBO10" s="241"/>
      <c r="GBP10" s="241"/>
      <c r="GBQ10" s="241"/>
      <c r="GBR10" s="241"/>
      <c r="GBS10" s="241"/>
      <c r="GBT10" s="241"/>
      <c r="GBU10" s="241"/>
      <c r="GBV10" s="241"/>
      <c r="GBW10" s="241"/>
      <c r="GBX10" s="241"/>
      <c r="GBY10" s="241"/>
      <c r="GBZ10" s="241"/>
      <c r="GCA10" s="241"/>
      <c r="GCB10" s="241"/>
      <c r="GCC10" s="241"/>
      <c r="GCD10" s="241"/>
      <c r="GCE10" s="241"/>
      <c r="GCF10" s="241"/>
      <c r="GCG10" s="241"/>
      <c r="GCH10" s="241"/>
      <c r="GCI10" s="241"/>
      <c r="GCJ10" s="241"/>
      <c r="GCK10" s="241"/>
      <c r="GCL10" s="241"/>
      <c r="GCM10" s="241"/>
      <c r="GCN10" s="241"/>
      <c r="GCO10" s="241"/>
      <c r="GCP10" s="241"/>
      <c r="GCQ10" s="241"/>
      <c r="GCR10" s="241"/>
      <c r="GCS10" s="241"/>
      <c r="GCT10" s="241"/>
      <c r="GCU10" s="241"/>
      <c r="GCV10" s="241"/>
      <c r="GCW10" s="241"/>
      <c r="GCX10" s="241"/>
      <c r="GCY10" s="241"/>
      <c r="GCZ10" s="241"/>
      <c r="GDA10" s="241"/>
      <c r="GDB10" s="241"/>
      <c r="GDC10" s="241"/>
      <c r="GDD10" s="241"/>
      <c r="GDE10" s="241"/>
      <c r="GDF10" s="241"/>
      <c r="GDG10" s="241"/>
      <c r="GDH10" s="241"/>
      <c r="GDI10" s="241"/>
      <c r="GDJ10" s="241"/>
      <c r="GDK10" s="241"/>
      <c r="GDL10" s="241"/>
      <c r="GDM10" s="241"/>
      <c r="GDN10" s="241"/>
      <c r="GDO10" s="241"/>
      <c r="GDP10" s="241"/>
      <c r="GDQ10" s="241"/>
      <c r="GDR10" s="241"/>
      <c r="GDS10" s="241"/>
      <c r="GDT10" s="241"/>
      <c r="GDU10" s="241"/>
      <c r="GDV10" s="241"/>
      <c r="GDW10" s="241"/>
      <c r="GDX10" s="241"/>
      <c r="GDY10" s="241"/>
      <c r="GDZ10" s="241"/>
      <c r="GEA10" s="241"/>
      <c r="GEB10" s="241"/>
      <c r="GEC10" s="241"/>
      <c r="GED10" s="241"/>
      <c r="GEE10" s="241"/>
      <c r="GEF10" s="241"/>
      <c r="GEG10" s="241"/>
      <c r="GEH10" s="241"/>
      <c r="GEI10" s="241"/>
      <c r="GEJ10" s="241"/>
      <c r="GEK10" s="241"/>
      <c r="GEL10" s="241"/>
      <c r="GEM10" s="241"/>
      <c r="GEN10" s="241"/>
      <c r="GEO10" s="241"/>
      <c r="GEP10" s="241"/>
      <c r="GEQ10" s="241"/>
      <c r="GER10" s="241"/>
      <c r="GES10" s="241"/>
      <c r="GET10" s="241"/>
      <c r="GEU10" s="241"/>
      <c r="GEV10" s="241"/>
      <c r="GEW10" s="241"/>
      <c r="GEX10" s="241"/>
      <c r="GEY10" s="241"/>
      <c r="GEZ10" s="241"/>
      <c r="GFA10" s="241"/>
      <c r="GFB10" s="241"/>
      <c r="GFC10" s="241"/>
      <c r="GFD10" s="241"/>
      <c r="GFE10" s="241"/>
      <c r="GFF10" s="241"/>
      <c r="GFG10" s="241"/>
      <c r="GFH10" s="241"/>
      <c r="GFI10" s="241"/>
      <c r="GFJ10" s="241"/>
      <c r="GFK10" s="241"/>
      <c r="GFL10" s="241"/>
      <c r="GFM10" s="241"/>
      <c r="GFN10" s="241"/>
      <c r="GFO10" s="241"/>
      <c r="GFP10" s="241"/>
      <c r="GFQ10" s="241"/>
      <c r="GFR10" s="241"/>
      <c r="GFS10" s="241"/>
      <c r="GFT10" s="241"/>
      <c r="GFU10" s="241"/>
      <c r="GFV10" s="241"/>
      <c r="GFW10" s="241"/>
      <c r="GFX10" s="241"/>
      <c r="GFY10" s="241"/>
      <c r="GFZ10" s="241"/>
      <c r="GGA10" s="241"/>
      <c r="GGB10" s="241"/>
      <c r="GGC10" s="241"/>
      <c r="GGD10" s="241"/>
      <c r="GGE10" s="241"/>
      <c r="GGF10" s="241"/>
      <c r="GGG10" s="241"/>
      <c r="GGH10" s="241"/>
      <c r="GGI10" s="241"/>
      <c r="GGJ10" s="241"/>
      <c r="GGK10" s="241"/>
      <c r="GGL10" s="241"/>
      <c r="GGM10" s="241"/>
      <c r="GGN10" s="241"/>
      <c r="GGO10" s="241"/>
      <c r="GGP10" s="241"/>
      <c r="GGQ10" s="241"/>
      <c r="GGR10" s="241"/>
      <c r="GGS10" s="241"/>
      <c r="GGT10" s="241"/>
      <c r="GGU10" s="241"/>
      <c r="GGV10" s="241"/>
      <c r="GGW10" s="241"/>
      <c r="GGX10" s="241"/>
      <c r="GGY10" s="241"/>
      <c r="GGZ10" s="241"/>
      <c r="GHA10" s="241"/>
      <c r="GHB10" s="241"/>
      <c r="GHC10" s="241"/>
      <c r="GHD10" s="241"/>
      <c r="GHE10" s="241"/>
      <c r="GHF10" s="241"/>
      <c r="GHG10" s="241"/>
      <c r="GHH10" s="241"/>
      <c r="GHI10" s="241"/>
      <c r="GHJ10" s="241"/>
      <c r="GHK10" s="241"/>
      <c r="GHL10" s="241"/>
      <c r="GHM10" s="241"/>
      <c r="GHN10" s="241"/>
      <c r="GHO10" s="241"/>
      <c r="GHP10" s="241"/>
      <c r="GHQ10" s="241"/>
      <c r="GHR10" s="241"/>
      <c r="GHS10" s="241"/>
      <c r="GHT10" s="241"/>
      <c r="GHU10" s="241"/>
      <c r="GHV10" s="241"/>
      <c r="GHW10" s="241"/>
      <c r="GHX10" s="241"/>
      <c r="GHY10" s="241"/>
      <c r="GHZ10" s="241"/>
      <c r="GIA10" s="241"/>
      <c r="GIB10" s="241"/>
      <c r="GIC10" s="241"/>
      <c r="GID10" s="241"/>
      <c r="GIE10" s="241"/>
      <c r="GIF10" s="241"/>
      <c r="GIG10" s="241"/>
      <c r="GIH10" s="241"/>
      <c r="GII10" s="241"/>
      <c r="GIJ10" s="241"/>
      <c r="GIK10" s="241"/>
      <c r="GIL10" s="241"/>
      <c r="GIM10" s="241"/>
      <c r="GIN10" s="241"/>
      <c r="GIO10" s="241"/>
      <c r="GIP10" s="241"/>
      <c r="GIQ10" s="241"/>
      <c r="GIR10" s="241"/>
      <c r="GIS10" s="241"/>
      <c r="GIT10" s="241"/>
      <c r="GIU10" s="241"/>
      <c r="GIV10" s="241"/>
      <c r="GIW10" s="241"/>
      <c r="GIX10" s="241"/>
      <c r="GIY10" s="241"/>
      <c r="GIZ10" s="241"/>
      <c r="GJA10" s="241"/>
      <c r="GJB10" s="241"/>
      <c r="GJC10" s="241"/>
      <c r="GJD10" s="241"/>
      <c r="GJE10" s="241"/>
      <c r="GJF10" s="241"/>
      <c r="GJG10" s="241"/>
      <c r="GJH10" s="241"/>
      <c r="GJI10" s="241"/>
      <c r="GJJ10" s="241"/>
      <c r="GJK10" s="241"/>
      <c r="GJL10" s="241"/>
      <c r="GJM10" s="241"/>
      <c r="GJN10" s="241"/>
      <c r="GJO10" s="241"/>
      <c r="GJP10" s="241"/>
      <c r="GJQ10" s="241"/>
      <c r="GJR10" s="241"/>
      <c r="GJS10" s="241"/>
      <c r="GJT10" s="241"/>
      <c r="GJU10" s="241"/>
      <c r="GJV10" s="241"/>
      <c r="GJW10" s="241"/>
      <c r="GJX10" s="241"/>
      <c r="GJY10" s="241"/>
      <c r="GJZ10" s="241"/>
      <c r="GKA10" s="241"/>
      <c r="GKB10" s="241"/>
      <c r="GKC10" s="241"/>
      <c r="GKD10" s="241"/>
      <c r="GKE10" s="241"/>
      <c r="GKF10" s="241"/>
      <c r="GKG10" s="241"/>
      <c r="GKH10" s="241"/>
      <c r="GKI10" s="241"/>
      <c r="GKJ10" s="241"/>
      <c r="GKK10" s="241"/>
      <c r="GKL10" s="241"/>
      <c r="GKM10" s="241"/>
      <c r="GKN10" s="241"/>
      <c r="GKO10" s="241"/>
      <c r="GKP10" s="241"/>
      <c r="GKQ10" s="241"/>
      <c r="GKR10" s="241"/>
      <c r="GKS10" s="241"/>
      <c r="GKT10" s="241"/>
      <c r="GKU10" s="241"/>
      <c r="GKV10" s="241"/>
      <c r="GKW10" s="241"/>
      <c r="GKX10" s="241"/>
      <c r="GKY10" s="241"/>
      <c r="GKZ10" s="241"/>
      <c r="GLA10" s="241"/>
      <c r="GLB10" s="241"/>
      <c r="GLC10" s="241"/>
      <c r="GLD10" s="241"/>
      <c r="GLE10" s="241"/>
      <c r="GLF10" s="241"/>
      <c r="GLG10" s="241"/>
      <c r="GLH10" s="241"/>
      <c r="GLI10" s="241"/>
      <c r="GLJ10" s="241"/>
      <c r="GLK10" s="241"/>
      <c r="GLL10" s="241"/>
      <c r="GLM10" s="241"/>
      <c r="GLN10" s="241"/>
      <c r="GLO10" s="241"/>
      <c r="GLP10" s="241"/>
      <c r="GLQ10" s="241"/>
      <c r="GLR10" s="241"/>
      <c r="GLS10" s="241"/>
      <c r="GLT10" s="241"/>
      <c r="GLU10" s="241"/>
      <c r="GLV10" s="241"/>
      <c r="GLW10" s="241"/>
      <c r="GLX10" s="241"/>
      <c r="GLY10" s="241"/>
      <c r="GLZ10" s="241"/>
      <c r="GMA10" s="241"/>
      <c r="GMB10" s="241"/>
      <c r="GMC10" s="241"/>
      <c r="GMD10" s="241"/>
      <c r="GME10" s="241"/>
      <c r="GMF10" s="241"/>
      <c r="GMG10" s="241"/>
      <c r="GMH10" s="241"/>
      <c r="GMI10" s="241"/>
      <c r="GMJ10" s="241"/>
      <c r="GMK10" s="241"/>
      <c r="GML10" s="241"/>
      <c r="GMM10" s="241"/>
      <c r="GMN10" s="241"/>
      <c r="GMO10" s="241"/>
      <c r="GMP10" s="241"/>
      <c r="GMQ10" s="241"/>
      <c r="GMR10" s="241"/>
      <c r="GMS10" s="241"/>
      <c r="GMT10" s="241"/>
      <c r="GMU10" s="241"/>
      <c r="GMV10" s="241"/>
      <c r="GMW10" s="241"/>
      <c r="GMX10" s="241"/>
      <c r="GMY10" s="241"/>
      <c r="GMZ10" s="241"/>
      <c r="GNA10" s="241"/>
      <c r="GNB10" s="241"/>
      <c r="GNC10" s="241"/>
      <c r="GND10" s="241"/>
      <c r="GNE10" s="241"/>
      <c r="GNF10" s="241"/>
      <c r="GNG10" s="241"/>
      <c r="GNH10" s="241"/>
      <c r="GNI10" s="241"/>
      <c r="GNJ10" s="241"/>
      <c r="GNK10" s="241"/>
      <c r="GNL10" s="241"/>
      <c r="GNM10" s="241"/>
      <c r="GNN10" s="241"/>
      <c r="GNO10" s="241"/>
      <c r="GNP10" s="241"/>
      <c r="GNQ10" s="241"/>
      <c r="GNR10" s="241"/>
      <c r="GNS10" s="241"/>
      <c r="GNT10" s="241"/>
      <c r="GNU10" s="241"/>
      <c r="GNV10" s="241"/>
      <c r="GNW10" s="241"/>
      <c r="GNX10" s="241"/>
      <c r="GNY10" s="241"/>
      <c r="GNZ10" s="241"/>
      <c r="GOA10" s="241"/>
      <c r="GOB10" s="241"/>
      <c r="GOC10" s="241"/>
      <c r="GOD10" s="241"/>
      <c r="GOE10" s="241"/>
      <c r="GOF10" s="241"/>
      <c r="GOG10" s="241"/>
      <c r="GOH10" s="241"/>
      <c r="GOI10" s="241"/>
      <c r="GOJ10" s="241"/>
      <c r="GOK10" s="241"/>
      <c r="GOL10" s="241"/>
      <c r="GOM10" s="241"/>
      <c r="GON10" s="241"/>
      <c r="GOO10" s="241"/>
      <c r="GOP10" s="241"/>
      <c r="GOQ10" s="241"/>
      <c r="GOR10" s="241"/>
      <c r="GOS10" s="241"/>
      <c r="GOT10" s="241"/>
      <c r="GOU10" s="241"/>
      <c r="GOV10" s="241"/>
      <c r="GOW10" s="241"/>
      <c r="GOX10" s="241"/>
      <c r="GOY10" s="241"/>
      <c r="GOZ10" s="241"/>
      <c r="GPA10" s="241"/>
      <c r="GPB10" s="241"/>
      <c r="GPC10" s="241"/>
      <c r="GPD10" s="241"/>
      <c r="GPE10" s="241"/>
      <c r="GPF10" s="241"/>
      <c r="GPG10" s="241"/>
      <c r="GPH10" s="241"/>
      <c r="GPI10" s="241"/>
      <c r="GPJ10" s="241"/>
      <c r="GPK10" s="241"/>
      <c r="GPL10" s="241"/>
      <c r="GPM10" s="241"/>
      <c r="GPN10" s="241"/>
      <c r="GPO10" s="241"/>
      <c r="GPP10" s="241"/>
      <c r="GPQ10" s="241"/>
      <c r="GPR10" s="241"/>
      <c r="GPS10" s="241"/>
      <c r="GPT10" s="241"/>
      <c r="GPU10" s="241"/>
      <c r="GPV10" s="241"/>
      <c r="GPW10" s="241"/>
      <c r="GPX10" s="241"/>
      <c r="GPY10" s="241"/>
      <c r="GPZ10" s="241"/>
      <c r="GQA10" s="241"/>
      <c r="GQB10" s="241"/>
      <c r="GQC10" s="241"/>
      <c r="GQD10" s="241"/>
      <c r="GQE10" s="241"/>
      <c r="GQF10" s="241"/>
      <c r="GQG10" s="241"/>
      <c r="GQH10" s="241"/>
      <c r="GQI10" s="241"/>
      <c r="GQJ10" s="241"/>
      <c r="GQK10" s="241"/>
      <c r="GQL10" s="241"/>
      <c r="GQM10" s="241"/>
      <c r="GQN10" s="241"/>
      <c r="GQO10" s="241"/>
      <c r="GQP10" s="241"/>
      <c r="GQQ10" s="241"/>
      <c r="GQR10" s="241"/>
      <c r="GQS10" s="241"/>
      <c r="GQT10" s="241"/>
      <c r="GQU10" s="241"/>
      <c r="GQV10" s="241"/>
      <c r="GQW10" s="241"/>
      <c r="GQX10" s="241"/>
      <c r="GQY10" s="241"/>
      <c r="GQZ10" s="241"/>
      <c r="GRA10" s="241"/>
      <c r="GRB10" s="241"/>
      <c r="GRC10" s="241"/>
      <c r="GRD10" s="241"/>
      <c r="GRE10" s="241"/>
      <c r="GRF10" s="241"/>
      <c r="GRG10" s="241"/>
      <c r="GRH10" s="241"/>
      <c r="GRI10" s="241"/>
      <c r="GRJ10" s="241"/>
      <c r="GRK10" s="241"/>
      <c r="GRL10" s="241"/>
      <c r="GRM10" s="241"/>
      <c r="GRN10" s="241"/>
      <c r="GRO10" s="241"/>
      <c r="GRP10" s="241"/>
      <c r="GRQ10" s="241"/>
      <c r="GRR10" s="241"/>
      <c r="GRS10" s="241"/>
      <c r="GRT10" s="241"/>
      <c r="GRU10" s="241"/>
      <c r="GRV10" s="241"/>
      <c r="GRW10" s="241"/>
      <c r="GRX10" s="241"/>
      <c r="GRY10" s="241"/>
      <c r="GRZ10" s="241"/>
      <c r="GSA10" s="241"/>
      <c r="GSB10" s="241"/>
      <c r="GSC10" s="241"/>
      <c r="GSD10" s="241"/>
      <c r="GSE10" s="241"/>
      <c r="GSF10" s="241"/>
      <c r="GSG10" s="241"/>
      <c r="GSH10" s="241"/>
      <c r="GSI10" s="241"/>
      <c r="GSJ10" s="241"/>
      <c r="GSK10" s="241"/>
      <c r="GSL10" s="241"/>
      <c r="GSM10" s="241"/>
      <c r="GSN10" s="241"/>
      <c r="GSO10" s="241"/>
      <c r="GSP10" s="241"/>
      <c r="GSQ10" s="241"/>
      <c r="GSR10" s="241"/>
      <c r="GSS10" s="241"/>
      <c r="GST10" s="241"/>
      <c r="GSU10" s="241"/>
      <c r="GSV10" s="241"/>
      <c r="GSW10" s="241"/>
      <c r="GSX10" s="241"/>
      <c r="GSY10" s="241"/>
      <c r="GSZ10" s="241"/>
      <c r="GTA10" s="241"/>
      <c r="GTB10" s="241"/>
      <c r="GTC10" s="241"/>
      <c r="GTD10" s="241"/>
      <c r="GTE10" s="241"/>
      <c r="GTF10" s="241"/>
      <c r="GTG10" s="241"/>
      <c r="GTH10" s="241"/>
      <c r="GTI10" s="241"/>
      <c r="GTJ10" s="241"/>
      <c r="GTK10" s="241"/>
      <c r="GTL10" s="241"/>
      <c r="GTM10" s="241"/>
      <c r="GTN10" s="241"/>
      <c r="GTO10" s="241"/>
      <c r="GTP10" s="241"/>
      <c r="GTQ10" s="241"/>
      <c r="GTR10" s="241"/>
      <c r="GTS10" s="241"/>
      <c r="GTT10" s="241"/>
      <c r="GTU10" s="241"/>
      <c r="GTV10" s="241"/>
      <c r="GTW10" s="241"/>
      <c r="GTX10" s="241"/>
      <c r="GTY10" s="241"/>
      <c r="GTZ10" s="241"/>
      <c r="GUA10" s="241"/>
      <c r="GUB10" s="241"/>
      <c r="GUC10" s="241"/>
      <c r="GUD10" s="241"/>
      <c r="GUE10" s="241"/>
      <c r="GUF10" s="241"/>
      <c r="GUG10" s="241"/>
      <c r="GUH10" s="241"/>
      <c r="GUI10" s="241"/>
      <c r="GUJ10" s="241"/>
      <c r="GUK10" s="241"/>
      <c r="GUL10" s="241"/>
      <c r="GUM10" s="241"/>
      <c r="GUN10" s="241"/>
      <c r="GUO10" s="241"/>
      <c r="GUP10" s="241"/>
      <c r="GUQ10" s="241"/>
      <c r="GUR10" s="241"/>
      <c r="GUS10" s="241"/>
      <c r="GUT10" s="241"/>
      <c r="GUU10" s="241"/>
      <c r="GUV10" s="241"/>
      <c r="GUW10" s="241"/>
      <c r="GUX10" s="241"/>
      <c r="GUY10" s="241"/>
      <c r="GUZ10" s="241"/>
      <c r="GVA10" s="241"/>
      <c r="GVB10" s="241"/>
      <c r="GVC10" s="241"/>
      <c r="GVD10" s="241"/>
      <c r="GVE10" s="241"/>
      <c r="GVF10" s="241"/>
      <c r="GVG10" s="241"/>
      <c r="GVH10" s="241"/>
      <c r="GVI10" s="241"/>
      <c r="GVJ10" s="241"/>
      <c r="GVK10" s="241"/>
      <c r="GVL10" s="241"/>
      <c r="GVM10" s="241"/>
      <c r="GVN10" s="241"/>
      <c r="GVO10" s="241"/>
      <c r="GVP10" s="241"/>
      <c r="GVQ10" s="241"/>
      <c r="GVR10" s="241"/>
      <c r="GVS10" s="241"/>
      <c r="GVT10" s="241"/>
      <c r="GVU10" s="241"/>
      <c r="GVV10" s="241"/>
      <c r="GVW10" s="241"/>
      <c r="GVX10" s="241"/>
      <c r="GVY10" s="241"/>
      <c r="GVZ10" s="241"/>
      <c r="GWA10" s="241"/>
      <c r="GWB10" s="241"/>
      <c r="GWC10" s="241"/>
      <c r="GWD10" s="241"/>
      <c r="GWE10" s="241"/>
      <c r="GWF10" s="241"/>
      <c r="GWG10" s="241"/>
      <c r="GWH10" s="241"/>
      <c r="GWI10" s="241"/>
      <c r="GWJ10" s="241"/>
      <c r="GWK10" s="241"/>
      <c r="GWL10" s="241"/>
      <c r="GWM10" s="241"/>
      <c r="GWN10" s="241"/>
      <c r="GWO10" s="241"/>
      <c r="GWP10" s="241"/>
      <c r="GWQ10" s="241"/>
      <c r="GWR10" s="241"/>
      <c r="GWS10" s="241"/>
      <c r="GWT10" s="241"/>
      <c r="GWU10" s="241"/>
      <c r="GWV10" s="241"/>
      <c r="GWW10" s="241"/>
      <c r="GWX10" s="241"/>
      <c r="GWY10" s="241"/>
      <c r="GWZ10" s="241"/>
      <c r="GXA10" s="241"/>
      <c r="GXB10" s="241"/>
      <c r="GXC10" s="241"/>
      <c r="GXD10" s="241"/>
      <c r="GXE10" s="241"/>
      <c r="GXF10" s="241"/>
      <c r="GXG10" s="241"/>
      <c r="GXH10" s="241"/>
      <c r="GXI10" s="241"/>
      <c r="GXJ10" s="241"/>
      <c r="GXK10" s="241"/>
      <c r="GXL10" s="241"/>
      <c r="GXM10" s="241"/>
      <c r="GXN10" s="241"/>
      <c r="GXO10" s="241"/>
      <c r="GXP10" s="241"/>
      <c r="GXQ10" s="241"/>
      <c r="GXR10" s="241"/>
      <c r="GXS10" s="241"/>
      <c r="GXT10" s="241"/>
      <c r="GXU10" s="241"/>
      <c r="GXV10" s="241"/>
      <c r="GXW10" s="241"/>
      <c r="GXX10" s="241"/>
      <c r="GXY10" s="241"/>
      <c r="GXZ10" s="241"/>
      <c r="GYA10" s="241"/>
      <c r="GYB10" s="241"/>
      <c r="GYC10" s="241"/>
      <c r="GYD10" s="241"/>
      <c r="GYE10" s="241"/>
      <c r="GYF10" s="241"/>
      <c r="GYG10" s="241"/>
      <c r="GYH10" s="241"/>
      <c r="GYI10" s="241"/>
      <c r="GYJ10" s="241"/>
      <c r="GYK10" s="241"/>
      <c r="GYL10" s="241"/>
      <c r="GYM10" s="241"/>
      <c r="GYN10" s="241"/>
      <c r="GYO10" s="241"/>
      <c r="GYP10" s="241"/>
      <c r="GYQ10" s="241"/>
      <c r="GYR10" s="241"/>
      <c r="GYS10" s="241"/>
      <c r="GYT10" s="241"/>
      <c r="GYU10" s="241"/>
      <c r="GYV10" s="241"/>
      <c r="GYW10" s="241"/>
      <c r="GYX10" s="241"/>
      <c r="GYY10" s="241"/>
      <c r="GYZ10" s="241"/>
      <c r="GZA10" s="241"/>
      <c r="GZB10" s="241"/>
      <c r="GZC10" s="241"/>
      <c r="GZD10" s="241"/>
      <c r="GZE10" s="241"/>
      <c r="GZF10" s="241"/>
      <c r="GZG10" s="241"/>
      <c r="GZH10" s="241"/>
      <c r="GZI10" s="241"/>
      <c r="GZJ10" s="241"/>
      <c r="GZK10" s="241"/>
      <c r="GZL10" s="241"/>
      <c r="GZM10" s="241"/>
      <c r="GZN10" s="241"/>
      <c r="GZO10" s="241"/>
      <c r="GZP10" s="241"/>
      <c r="GZQ10" s="241"/>
      <c r="GZR10" s="241"/>
      <c r="GZS10" s="241"/>
      <c r="GZT10" s="241"/>
      <c r="GZU10" s="241"/>
      <c r="GZV10" s="241"/>
      <c r="GZW10" s="241"/>
      <c r="GZX10" s="241"/>
      <c r="GZY10" s="241"/>
      <c r="GZZ10" s="241"/>
      <c r="HAA10" s="241"/>
      <c r="HAB10" s="241"/>
      <c r="HAC10" s="241"/>
      <c r="HAD10" s="241"/>
      <c r="HAE10" s="241"/>
      <c r="HAF10" s="241"/>
      <c r="HAG10" s="241"/>
      <c r="HAH10" s="241"/>
      <c r="HAI10" s="241"/>
      <c r="HAJ10" s="241"/>
      <c r="HAK10" s="241"/>
      <c r="HAL10" s="241"/>
      <c r="HAM10" s="241"/>
      <c r="HAN10" s="241"/>
      <c r="HAO10" s="241"/>
      <c r="HAP10" s="241"/>
      <c r="HAQ10" s="241"/>
      <c r="HAR10" s="241"/>
      <c r="HAS10" s="241"/>
      <c r="HAT10" s="241"/>
      <c r="HAU10" s="241"/>
      <c r="HAV10" s="241"/>
      <c r="HAW10" s="241"/>
      <c r="HAX10" s="241"/>
      <c r="HAY10" s="241"/>
      <c r="HAZ10" s="241"/>
      <c r="HBA10" s="241"/>
      <c r="HBB10" s="241"/>
      <c r="HBC10" s="241"/>
      <c r="HBD10" s="241"/>
      <c r="HBE10" s="241"/>
      <c r="HBF10" s="241"/>
      <c r="HBG10" s="241"/>
      <c r="HBH10" s="241"/>
      <c r="HBI10" s="241"/>
      <c r="HBJ10" s="241"/>
      <c r="HBK10" s="241"/>
      <c r="HBL10" s="241"/>
      <c r="HBM10" s="241"/>
      <c r="HBN10" s="241"/>
      <c r="HBO10" s="241"/>
      <c r="HBP10" s="241"/>
      <c r="HBQ10" s="241"/>
      <c r="HBR10" s="241"/>
      <c r="HBS10" s="241"/>
      <c r="HBT10" s="241"/>
      <c r="HBU10" s="241"/>
      <c r="HBV10" s="241"/>
      <c r="HBW10" s="241"/>
      <c r="HBX10" s="241"/>
      <c r="HBY10" s="241"/>
      <c r="HBZ10" s="241"/>
      <c r="HCA10" s="241"/>
      <c r="HCB10" s="241"/>
      <c r="HCC10" s="241"/>
      <c r="HCD10" s="241"/>
      <c r="HCE10" s="241"/>
      <c r="HCF10" s="241"/>
      <c r="HCG10" s="241"/>
      <c r="HCH10" s="241"/>
      <c r="HCI10" s="241"/>
      <c r="HCJ10" s="241"/>
      <c r="HCK10" s="241"/>
      <c r="HCL10" s="241"/>
      <c r="HCM10" s="241"/>
      <c r="HCN10" s="241"/>
      <c r="HCO10" s="241"/>
      <c r="HCP10" s="241"/>
      <c r="HCQ10" s="241"/>
      <c r="HCR10" s="241"/>
      <c r="HCS10" s="241"/>
      <c r="HCT10" s="241"/>
      <c r="HCU10" s="241"/>
      <c r="HCV10" s="241"/>
      <c r="HCW10" s="241"/>
      <c r="HCX10" s="241"/>
      <c r="HCY10" s="241"/>
      <c r="HCZ10" s="241"/>
      <c r="HDA10" s="241"/>
      <c r="HDB10" s="241"/>
      <c r="HDC10" s="241"/>
      <c r="HDD10" s="241"/>
      <c r="HDE10" s="241"/>
      <c r="HDF10" s="241"/>
      <c r="HDG10" s="241"/>
      <c r="HDH10" s="241"/>
      <c r="HDI10" s="241"/>
      <c r="HDJ10" s="241"/>
      <c r="HDK10" s="241"/>
      <c r="HDL10" s="241"/>
      <c r="HDM10" s="241"/>
      <c r="HDN10" s="241"/>
      <c r="HDO10" s="241"/>
      <c r="HDP10" s="241"/>
      <c r="HDQ10" s="241"/>
      <c r="HDR10" s="241"/>
      <c r="HDS10" s="241"/>
      <c r="HDT10" s="241"/>
      <c r="HDU10" s="241"/>
      <c r="HDV10" s="241"/>
      <c r="HDW10" s="241"/>
      <c r="HDX10" s="241"/>
      <c r="HDY10" s="241"/>
      <c r="HDZ10" s="241"/>
      <c r="HEA10" s="241"/>
      <c r="HEB10" s="241"/>
      <c r="HEC10" s="241"/>
      <c r="HED10" s="241"/>
      <c r="HEE10" s="241"/>
      <c r="HEF10" s="241"/>
      <c r="HEG10" s="241"/>
      <c r="HEH10" s="241"/>
      <c r="HEI10" s="241"/>
      <c r="HEJ10" s="241"/>
      <c r="HEK10" s="241"/>
      <c r="HEL10" s="241"/>
      <c r="HEM10" s="241"/>
      <c r="HEN10" s="241"/>
      <c r="HEO10" s="241"/>
      <c r="HEP10" s="241"/>
      <c r="HEQ10" s="241"/>
      <c r="HER10" s="241"/>
      <c r="HES10" s="241"/>
      <c r="HET10" s="241"/>
      <c r="HEU10" s="241"/>
      <c r="HEV10" s="241"/>
      <c r="HEW10" s="241"/>
      <c r="HEX10" s="241"/>
      <c r="HEY10" s="241"/>
      <c r="HEZ10" s="241"/>
      <c r="HFA10" s="241"/>
      <c r="HFB10" s="241"/>
      <c r="HFC10" s="241"/>
      <c r="HFD10" s="241"/>
      <c r="HFE10" s="241"/>
      <c r="HFF10" s="241"/>
      <c r="HFG10" s="241"/>
      <c r="HFH10" s="241"/>
      <c r="HFI10" s="241"/>
      <c r="HFJ10" s="241"/>
      <c r="HFK10" s="241"/>
      <c r="HFL10" s="241"/>
      <c r="HFM10" s="241"/>
      <c r="HFN10" s="241"/>
      <c r="HFO10" s="241"/>
      <c r="HFP10" s="241"/>
      <c r="HFQ10" s="241"/>
      <c r="HFR10" s="241"/>
      <c r="HFS10" s="241"/>
      <c r="HFT10" s="241"/>
      <c r="HFU10" s="241"/>
      <c r="HFV10" s="241"/>
      <c r="HFW10" s="241"/>
      <c r="HFX10" s="241"/>
      <c r="HFY10" s="241"/>
      <c r="HFZ10" s="241"/>
      <c r="HGA10" s="241"/>
      <c r="HGB10" s="241"/>
      <c r="HGC10" s="241"/>
      <c r="HGD10" s="241"/>
      <c r="HGE10" s="241"/>
      <c r="HGF10" s="241"/>
      <c r="HGG10" s="241"/>
      <c r="HGH10" s="241"/>
      <c r="HGI10" s="241"/>
      <c r="HGJ10" s="241"/>
      <c r="HGK10" s="241"/>
      <c r="HGL10" s="241"/>
      <c r="HGM10" s="241"/>
      <c r="HGN10" s="241"/>
      <c r="HGO10" s="241"/>
      <c r="HGP10" s="241"/>
      <c r="HGQ10" s="241"/>
      <c r="HGR10" s="241"/>
      <c r="HGS10" s="241"/>
      <c r="HGT10" s="241"/>
      <c r="HGU10" s="241"/>
      <c r="HGV10" s="241"/>
      <c r="HGW10" s="241"/>
      <c r="HGX10" s="241"/>
      <c r="HGY10" s="241"/>
      <c r="HGZ10" s="241"/>
      <c r="HHA10" s="241"/>
      <c r="HHB10" s="241"/>
      <c r="HHC10" s="241"/>
      <c r="HHD10" s="241"/>
      <c r="HHE10" s="241"/>
      <c r="HHF10" s="241"/>
      <c r="HHG10" s="241"/>
      <c r="HHH10" s="241"/>
      <c r="HHI10" s="241"/>
      <c r="HHJ10" s="241"/>
      <c r="HHK10" s="241"/>
      <c r="HHL10" s="241"/>
      <c r="HHM10" s="241"/>
      <c r="HHN10" s="241"/>
      <c r="HHO10" s="241"/>
      <c r="HHP10" s="241"/>
      <c r="HHQ10" s="241"/>
      <c r="HHR10" s="241"/>
      <c r="HHS10" s="241"/>
      <c r="HHT10" s="241"/>
      <c r="HHU10" s="241"/>
      <c r="HHV10" s="241"/>
      <c r="HHW10" s="241"/>
      <c r="HHX10" s="241"/>
      <c r="HHY10" s="241"/>
      <c r="HHZ10" s="241"/>
      <c r="HIA10" s="241"/>
      <c r="HIB10" s="241"/>
      <c r="HIC10" s="241"/>
      <c r="HID10" s="241"/>
      <c r="HIE10" s="241"/>
      <c r="HIF10" s="241"/>
      <c r="HIG10" s="241"/>
      <c r="HIH10" s="241"/>
      <c r="HII10" s="241"/>
      <c r="HIJ10" s="241"/>
      <c r="HIK10" s="241"/>
      <c r="HIL10" s="241"/>
      <c r="HIM10" s="241"/>
      <c r="HIN10" s="241"/>
      <c r="HIO10" s="241"/>
      <c r="HIP10" s="241"/>
      <c r="HIQ10" s="241"/>
      <c r="HIR10" s="241"/>
      <c r="HIS10" s="241"/>
      <c r="HIT10" s="241"/>
      <c r="HIU10" s="241"/>
      <c r="HIV10" s="241"/>
      <c r="HIW10" s="241"/>
      <c r="HIX10" s="241"/>
      <c r="HIY10" s="241"/>
      <c r="HIZ10" s="241"/>
      <c r="HJA10" s="241"/>
      <c r="HJB10" s="241"/>
      <c r="HJC10" s="241"/>
      <c r="HJD10" s="241"/>
      <c r="HJE10" s="241"/>
      <c r="HJF10" s="241"/>
      <c r="HJG10" s="241"/>
      <c r="HJH10" s="241"/>
      <c r="HJI10" s="241"/>
      <c r="HJJ10" s="241"/>
      <c r="HJK10" s="241"/>
      <c r="HJL10" s="241"/>
      <c r="HJM10" s="241"/>
      <c r="HJN10" s="241"/>
      <c r="HJO10" s="241"/>
      <c r="HJP10" s="241"/>
      <c r="HJQ10" s="241"/>
      <c r="HJR10" s="241"/>
      <c r="HJS10" s="241"/>
      <c r="HJT10" s="241"/>
      <c r="HJU10" s="241"/>
      <c r="HJV10" s="241"/>
      <c r="HJW10" s="241"/>
      <c r="HJX10" s="241"/>
      <c r="HJY10" s="241"/>
      <c r="HJZ10" s="241"/>
      <c r="HKA10" s="241"/>
      <c r="HKB10" s="241"/>
      <c r="HKC10" s="241"/>
      <c r="HKD10" s="241"/>
      <c r="HKE10" s="241"/>
      <c r="HKF10" s="241"/>
      <c r="HKG10" s="241"/>
      <c r="HKH10" s="241"/>
      <c r="HKI10" s="241"/>
      <c r="HKJ10" s="241"/>
      <c r="HKK10" s="241"/>
      <c r="HKL10" s="241"/>
      <c r="HKM10" s="241"/>
      <c r="HKN10" s="241"/>
      <c r="HKO10" s="241"/>
      <c r="HKP10" s="241"/>
      <c r="HKQ10" s="241"/>
      <c r="HKR10" s="241"/>
      <c r="HKS10" s="241"/>
      <c r="HKT10" s="241"/>
      <c r="HKU10" s="241"/>
      <c r="HKV10" s="241"/>
      <c r="HKW10" s="241"/>
      <c r="HKX10" s="241"/>
      <c r="HKY10" s="241"/>
      <c r="HKZ10" s="241"/>
      <c r="HLA10" s="241"/>
      <c r="HLB10" s="241"/>
      <c r="HLC10" s="241"/>
      <c r="HLD10" s="241"/>
      <c r="HLE10" s="241"/>
      <c r="HLF10" s="241"/>
      <c r="HLG10" s="241"/>
      <c r="HLH10" s="241"/>
      <c r="HLI10" s="241"/>
      <c r="HLJ10" s="241"/>
      <c r="HLK10" s="241"/>
      <c r="HLL10" s="241"/>
      <c r="HLM10" s="241"/>
      <c r="HLN10" s="241"/>
      <c r="HLO10" s="241"/>
      <c r="HLP10" s="241"/>
      <c r="HLQ10" s="241"/>
      <c r="HLR10" s="241"/>
      <c r="HLS10" s="241"/>
      <c r="HLT10" s="241"/>
      <c r="HLU10" s="241"/>
      <c r="HLV10" s="241"/>
      <c r="HLW10" s="241"/>
      <c r="HLX10" s="241"/>
      <c r="HLY10" s="241"/>
      <c r="HLZ10" s="241"/>
      <c r="HMA10" s="241"/>
      <c r="HMB10" s="241"/>
      <c r="HMC10" s="241"/>
      <c r="HMD10" s="241"/>
      <c r="HME10" s="241"/>
      <c r="HMF10" s="241"/>
      <c r="HMG10" s="241"/>
      <c r="HMH10" s="241"/>
      <c r="HMI10" s="241"/>
      <c r="HMJ10" s="241"/>
      <c r="HMK10" s="241"/>
      <c r="HML10" s="241"/>
      <c r="HMM10" s="241"/>
      <c r="HMN10" s="241"/>
      <c r="HMO10" s="241"/>
      <c r="HMP10" s="241"/>
      <c r="HMQ10" s="241"/>
      <c r="HMR10" s="241"/>
      <c r="HMS10" s="241"/>
      <c r="HMT10" s="241"/>
      <c r="HMU10" s="241"/>
      <c r="HMV10" s="241"/>
      <c r="HMW10" s="241"/>
      <c r="HMX10" s="241"/>
      <c r="HMY10" s="241"/>
      <c r="HMZ10" s="241"/>
      <c r="HNA10" s="241"/>
      <c r="HNB10" s="241"/>
      <c r="HNC10" s="241"/>
      <c r="HND10" s="241"/>
      <c r="HNE10" s="241"/>
      <c r="HNF10" s="241"/>
      <c r="HNG10" s="241"/>
      <c r="HNH10" s="241"/>
      <c r="HNI10" s="241"/>
      <c r="HNJ10" s="241"/>
      <c r="HNK10" s="241"/>
      <c r="HNL10" s="241"/>
      <c r="HNM10" s="241"/>
      <c r="HNN10" s="241"/>
      <c r="HNO10" s="241"/>
      <c r="HNP10" s="241"/>
      <c r="HNQ10" s="241"/>
      <c r="HNR10" s="241"/>
      <c r="HNS10" s="241"/>
      <c r="HNT10" s="241"/>
      <c r="HNU10" s="241"/>
      <c r="HNV10" s="241"/>
      <c r="HNW10" s="241"/>
      <c r="HNX10" s="241"/>
      <c r="HNY10" s="241"/>
      <c r="HNZ10" s="241"/>
      <c r="HOA10" s="241"/>
      <c r="HOB10" s="241"/>
      <c r="HOC10" s="241"/>
      <c r="HOD10" s="241"/>
      <c r="HOE10" s="241"/>
      <c r="HOF10" s="241"/>
      <c r="HOG10" s="241"/>
      <c r="HOH10" s="241"/>
      <c r="HOI10" s="241"/>
      <c r="HOJ10" s="241"/>
      <c r="HOK10" s="241"/>
      <c r="HOL10" s="241"/>
      <c r="HOM10" s="241"/>
      <c r="HON10" s="241"/>
      <c r="HOO10" s="241"/>
      <c r="HOP10" s="241"/>
      <c r="HOQ10" s="241"/>
      <c r="HOR10" s="241"/>
      <c r="HOS10" s="241"/>
      <c r="HOT10" s="241"/>
      <c r="HOU10" s="241"/>
      <c r="HOV10" s="241"/>
      <c r="HOW10" s="241"/>
      <c r="HOX10" s="241"/>
      <c r="HOY10" s="241"/>
      <c r="HOZ10" s="241"/>
      <c r="HPA10" s="241"/>
      <c r="HPB10" s="241"/>
      <c r="HPC10" s="241"/>
      <c r="HPD10" s="241"/>
      <c r="HPE10" s="241"/>
      <c r="HPF10" s="241"/>
      <c r="HPG10" s="241"/>
      <c r="HPH10" s="241"/>
      <c r="HPI10" s="241"/>
      <c r="HPJ10" s="241"/>
      <c r="HPK10" s="241"/>
      <c r="HPL10" s="241"/>
      <c r="HPM10" s="241"/>
      <c r="HPN10" s="241"/>
      <c r="HPO10" s="241"/>
      <c r="HPP10" s="241"/>
      <c r="HPQ10" s="241"/>
      <c r="HPR10" s="241"/>
      <c r="HPS10" s="241"/>
      <c r="HPT10" s="241"/>
      <c r="HPU10" s="241"/>
      <c r="HPV10" s="241"/>
      <c r="HPW10" s="241"/>
      <c r="HPX10" s="241"/>
      <c r="HPY10" s="241"/>
      <c r="HPZ10" s="241"/>
      <c r="HQA10" s="241"/>
      <c r="HQB10" s="241"/>
      <c r="HQC10" s="241"/>
      <c r="HQD10" s="241"/>
      <c r="HQE10" s="241"/>
      <c r="HQF10" s="241"/>
      <c r="HQG10" s="241"/>
      <c r="HQH10" s="241"/>
      <c r="HQI10" s="241"/>
      <c r="HQJ10" s="241"/>
      <c r="HQK10" s="241"/>
      <c r="HQL10" s="241"/>
      <c r="HQM10" s="241"/>
      <c r="HQN10" s="241"/>
      <c r="HQO10" s="241"/>
      <c r="HQP10" s="241"/>
      <c r="HQQ10" s="241"/>
      <c r="HQR10" s="241"/>
      <c r="HQS10" s="241"/>
      <c r="HQT10" s="241"/>
      <c r="HQU10" s="241"/>
      <c r="HQV10" s="241"/>
      <c r="HQW10" s="241"/>
      <c r="HQX10" s="241"/>
      <c r="HQY10" s="241"/>
      <c r="HQZ10" s="241"/>
      <c r="HRA10" s="241"/>
      <c r="HRB10" s="241"/>
      <c r="HRC10" s="241"/>
      <c r="HRD10" s="241"/>
      <c r="HRE10" s="241"/>
      <c r="HRF10" s="241"/>
      <c r="HRG10" s="241"/>
      <c r="HRH10" s="241"/>
      <c r="HRI10" s="241"/>
      <c r="HRJ10" s="241"/>
      <c r="HRK10" s="241"/>
      <c r="HRL10" s="241"/>
      <c r="HRM10" s="241"/>
      <c r="HRN10" s="241"/>
      <c r="HRO10" s="241"/>
      <c r="HRP10" s="241"/>
      <c r="HRQ10" s="241"/>
      <c r="HRR10" s="241"/>
      <c r="HRS10" s="241"/>
      <c r="HRT10" s="241"/>
      <c r="HRU10" s="241"/>
      <c r="HRV10" s="241"/>
      <c r="HRW10" s="241"/>
      <c r="HRX10" s="241"/>
      <c r="HRY10" s="241"/>
      <c r="HRZ10" s="241"/>
      <c r="HSA10" s="241"/>
      <c r="HSB10" s="241"/>
      <c r="HSC10" s="241"/>
      <c r="HSD10" s="241"/>
      <c r="HSE10" s="241"/>
      <c r="HSF10" s="241"/>
      <c r="HSG10" s="241"/>
      <c r="HSH10" s="241"/>
      <c r="HSI10" s="241"/>
      <c r="HSJ10" s="241"/>
      <c r="HSK10" s="241"/>
      <c r="HSL10" s="241"/>
      <c r="HSM10" s="241"/>
      <c r="HSN10" s="241"/>
      <c r="HSO10" s="241"/>
      <c r="HSP10" s="241"/>
      <c r="HSQ10" s="241"/>
      <c r="HSR10" s="241"/>
      <c r="HSS10" s="241"/>
      <c r="HST10" s="241"/>
      <c r="HSU10" s="241"/>
      <c r="HSV10" s="241"/>
      <c r="HSW10" s="241"/>
      <c r="HSX10" s="241"/>
      <c r="HSY10" s="241"/>
      <c r="HSZ10" s="241"/>
      <c r="HTA10" s="241"/>
      <c r="HTB10" s="241"/>
      <c r="HTC10" s="241"/>
      <c r="HTD10" s="241"/>
      <c r="HTE10" s="241"/>
      <c r="HTF10" s="241"/>
      <c r="HTG10" s="241"/>
      <c r="HTH10" s="241"/>
      <c r="HTI10" s="241"/>
      <c r="HTJ10" s="241"/>
      <c r="HTK10" s="241"/>
      <c r="HTL10" s="241"/>
      <c r="HTM10" s="241"/>
      <c r="HTN10" s="241"/>
      <c r="HTO10" s="241"/>
      <c r="HTP10" s="241"/>
      <c r="HTQ10" s="241"/>
      <c r="HTR10" s="241"/>
      <c r="HTS10" s="241"/>
      <c r="HTT10" s="241"/>
      <c r="HTU10" s="241"/>
      <c r="HTV10" s="241"/>
      <c r="HTW10" s="241"/>
      <c r="HTX10" s="241"/>
      <c r="HTY10" s="241"/>
      <c r="HTZ10" s="241"/>
      <c r="HUA10" s="241"/>
      <c r="HUB10" s="241"/>
      <c r="HUC10" s="241"/>
      <c r="HUD10" s="241"/>
      <c r="HUE10" s="241"/>
      <c r="HUF10" s="241"/>
      <c r="HUG10" s="241"/>
      <c r="HUH10" s="241"/>
      <c r="HUI10" s="241"/>
      <c r="HUJ10" s="241"/>
      <c r="HUK10" s="241"/>
      <c r="HUL10" s="241"/>
      <c r="HUM10" s="241"/>
      <c r="HUN10" s="241"/>
      <c r="HUO10" s="241"/>
      <c r="HUP10" s="241"/>
      <c r="HUQ10" s="241"/>
      <c r="HUR10" s="241"/>
      <c r="HUS10" s="241"/>
      <c r="HUT10" s="241"/>
      <c r="HUU10" s="241"/>
      <c r="HUV10" s="241"/>
      <c r="HUW10" s="241"/>
      <c r="HUX10" s="241"/>
      <c r="HUY10" s="241"/>
      <c r="HUZ10" s="241"/>
      <c r="HVA10" s="241"/>
      <c r="HVB10" s="241"/>
      <c r="HVC10" s="241"/>
      <c r="HVD10" s="241"/>
      <c r="HVE10" s="241"/>
      <c r="HVF10" s="241"/>
      <c r="HVG10" s="241"/>
      <c r="HVH10" s="241"/>
      <c r="HVI10" s="241"/>
      <c r="HVJ10" s="241"/>
      <c r="HVK10" s="241"/>
      <c r="HVL10" s="241"/>
      <c r="HVM10" s="241"/>
      <c r="HVN10" s="241"/>
      <c r="HVO10" s="241"/>
      <c r="HVP10" s="241"/>
      <c r="HVQ10" s="241"/>
      <c r="HVR10" s="241"/>
      <c r="HVS10" s="241"/>
      <c r="HVT10" s="241"/>
      <c r="HVU10" s="241"/>
      <c r="HVV10" s="241"/>
      <c r="HVW10" s="241"/>
      <c r="HVX10" s="241"/>
      <c r="HVY10" s="241"/>
      <c r="HVZ10" s="241"/>
      <c r="HWA10" s="241"/>
      <c r="HWB10" s="241"/>
      <c r="HWC10" s="241"/>
      <c r="HWD10" s="241"/>
      <c r="HWE10" s="241"/>
      <c r="HWF10" s="241"/>
      <c r="HWG10" s="241"/>
      <c r="HWH10" s="241"/>
      <c r="HWI10" s="241"/>
      <c r="HWJ10" s="241"/>
      <c r="HWK10" s="241"/>
      <c r="HWL10" s="241"/>
      <c r="HWM10" s="241"/>
      <c r="HWN10" s="241"/>
      <c r="HWO10" s="241"/>
      <c r="HWP10" s="241"/>
      <c r="HWQ10" s="241"/>
      <c r="HWR10" s="241"/>
      <c r="HWS10" s="241"/>
      <c r="HWT10" s="241"/>
      <c r="HWU10" s="241"/>
      <c r="HWV10" s="241"/>
      <c r="HWW10" s="241"/>
      <c r="HWX10" s="241"/>
      <c r="HWY10" s="241"/>
      <c r="HWZ10" s="241"/>
      <c r="HXA10" s="241"/>
      <c r="HXB10" s="241"/>
      <c r="HXC10" s="241"/>
      <c r="HXD10" s="241"/>
      <c r="HXE10" s="241"/>
      <c r="HXF10" s="241"/>
      <c r="HXG10" s="241"/>
      <c r="HXH10" s="241"/>
      <c r="HXI10" s="241"/>
      <c r="HXJ10" s="241"/>
      <c r="HXK10" s="241"/>
      <c r="HXL10" s="241"/>
      <c r="HXM10" s="241"/>
      <c r="HXN10" s="241"/>
      <c r="HXO10" s="241"/>
      <c r="HXP10" s="241"/>
      <c r="HXQ10" s="241"/>
      <c r="HXR10" s="241"/>
      <c r="HXS10" s="241"/>
      <c r="HXT10" s="241"/>
      <c r="HXU10" s="241"/>
      <c r="HXV10" s="241"/>
      <c r="HXW10" s="241"/>
      <c r="HXX10" s="241"/>
      <c r="HXY10" s="241"/>
      <c r="HXZ10" s="241"/>
      <c r="HYA10" s="241"/>
      <c r="HYB10" s="241"/>
      <c r="HYC10" s="241"/>
      <c r="HYD10" s="241"/>
      <c r="HYE10" s="241"/>
      <c r="HYF10" s="241"/>
      <c r="HYG10" s="241"/>
      <c r="HYH10" s="241"/>
      <c r="HYI10" s="241"/>
      <c r="HYJ10" s="241"/>
      <c r="HYK10" s="241"/>
      <c r="HYL10" s="241"/>
      <c r="HYM10" s="241"/>
      <c r="HYN10" s="241"/>
      <c r="HYO10" s="241"/>
      <c r="HYP10" s="241"/>
      <c r="HYQ10" s="241"/>
      <c r="HYR10" s="241"/>
      <c r="HYS10" s="241"/>
      <c r="HYT10" s="241"/>
      <c r="HYU10" s="241"/>
      <c r="HYV10" s="241"/>
      <c r="HYW10" s="241"/>
      <c r="HYX10" s="241"/>
      <c r="HYY10" s="241"/>
      <c r="HYZ10" s="241"/>
      <c r="HZA10" s="241"/>
      <c r="HZB10" s="241"/>
      <c r="HZC10" s="241"/>
      <c r="HZD10" s="241"/>
      <c r="HZE10" s="241"/>
      <c r="HZF10" s="241"/>
      <c r="HZG10" s="241"/>
      <c r="HZH10" s="241"/>
      <c r="HZI10" s="241"/>
      <c r="HZJ10" s="241"/>
      <c r="HZK10" s="241"/>
      <c r="HZL10" s="241"/>
      <c r="HZM10" s="241"/>
      <c r="HZN10" s="241"/>
      <c r="HZO10" s="241"/>
      <c r="HZP10" s="241"/>
      <c r="HZQ10" s="241"/>
      <c r="HZR10" s="241"/>
      <c r="HZS10" s="241"/>
      <c r="HZT10" s="241"/>
      <c r="HZU10" s="241"/>
      <c r="HZV10" s="241"/>
      <c r="HZW10" s="241"/>
      <c r="HZX10" s="241"/>
      <c r="HZY10" s="241"/>
      <c r="HZZ10" s="241"/>
      <c r="IAA10" s="241"/>
      <c r="IAB10" s="241"/>
      <c r="IAC10" s="241"/>
      <c r="IAD10" s="241"/>
      <c r="IAE10" s="241"/>
      <c r="IAF10" s="241"/>
      <c r="IAG10" s="241"/>
      <c r="IAH10" s="241"/>
      <c r="IAI10" s="241"/>
      <c r="IAJ10" s="241"/>
      <c r="IAK10" s="241"/>
      <c r="IAL10" s="241"/>
      <c r="IAM10" s="241"/>
      <c r="IAN10" s="241"/>
      <c r="IAO10" s="241"/>
      <c r="IAP10" s="241"/>
      <c r="IAQ10" s="241"/>
      <c r="IAR10" s="241"/>
      <c r="IAS10" s="241"/>
      <c r="IAT10" s="241"/>
      <c r="IAU10" s="241"/>
      <c r="IAV10" s="241"/>
      <c r="IAW10" s="241"/>
      <c r="IAX10" s="241"/>
      <c r="IAY10" s="241"/>
      <c r="IAZ10" s="241"/>
      <c r="IBA10" s="241"/>
      <c r="IBB10" s="241"/>
      <c r="IBC10" s="241"/>
      <c r="IBD10" s="241"/>
      <c r="IBE10" s="241"/>
      <c r="IBF10" s="241"/>
      <c r="IBG10" s="241"/>
      <c r="IBH10" s="241"/>
      <c r="IBI10" s="241"/>
      <c r="IBJ10" s="241"/>
      <c r="IBK10" s="241"/>
      <c r="IBL10" s="241"/>
      <c r="IBM10" s="241"/>
      <c r="IBN10" s="241"/>
      <c r="IBO10" s="241"/>
      <c r="IBP10" s="241"/>
      <c r="IBQ10" s="241"/>
      <c r="IBR10" s="241"/>
      <c r="IBS10" s="241"/>
      <c r="IBT10" s="241"/>
      <c r="IBU10" s="241"/>
      <c r="IBV10" s="241"/>
      <c r="IBW10" s="241"/>
      <c r="IBX10" s="241"/>
      <c r="IBY10" s="241"/>
      <c r="IBZ10" s="241"/>
      <c r="ICA10" s="241"/>
      <c r="ICB10" s="241"/>
      <c r="ICC10" s="241"/>
      <c r="ICD10" s="241"/>
      <c r="ICE10" s="241"/>
      <c r="ICF10" s="241"/>
      <c r="ICG10" s="241"/>
      <c r="ICH10" s="241"/>
      <c r="ICI10" s="241"/>
      <c r="ICJ10" s="241"/>
      <c r="ICK10" s="241"/>
      <c r="ICL10" s="241"/>
      <c r="ICM10" s="241"/>
      <c r="ICN10" s="241"/>
      <c r="ICO10" s="241"/>
      <c r="ICP10" s="241"/>
      <c r="ICQ10" s="241"/>
      <c r="ICR10" s="241"/>
      <c r="ICS10" s="241"/>
      <c r="ICT10" s="241"/>
      <c r="ICU10" s="241"/>
      <c r="ICV10" s="241"/>
      <c r="ICW10" s="241"/>
      <c r="ICX10" s="241"/>
      <c r="ICY10" s="241"/>
      <c r="ICZ10" s="241"/>
      <c r="IDA10" s="241"/>
      <c r="IDB10" s="241"/>
      <c r="IDC10" s="241"/>
      <c r="IDD10" s="241"/>
      <c r="IDE10" s="241"/>
      <c r="IDF10" s="241"/>
      <c r="IDG10" s="241"/>
      <c r="IDH10" s="241"/>
      <c r="IDI10" s="241"/>
      <c r="IDJ10" s="241"/>
      <c r="IDK10" s="241"/>
      <c r="IDL10" s="241"/>
      <c r="IDM10" s="241"/>
      <c r="IDN10" s="241"/>
      <c r="IDO10" s="241"/>
      <c r="IDP10" s="241"/>
      <c r="IDQ10" s="241"/>
      <c r="IDR10" s="241"/>
      <c r="IDS10" s="241"/>
      <c r="IDT10" s="241"/>
      <c r="IDU10" s="241"/>
      <c r="IDV10" s="241"/>
      <c r="IDW10" s="241"/>
      <c r="IDX10" s="241"/>
      <c r="IDY10" s="241"/>
      <c r="IDZ10" s="241"/>
      <c r="IEA10" s="241"/>
      <c r="IEB10" s="241"/>
      <c r="IEC10" s="241"/>
      <c r="IED10" s="241"/>
      <c r="IEE10" s="241"/>
      <c r="IEF10" s="241"/>
      <c r="IEG10" s="241"/>
      <c r="IEH10" s="241"/>
      <c r="IEI10" s="241"/>
      <c r="IEJ10" s="241"/>
      <c r="IEK10" s="241"/>
      <c r="IEL10" s="241"/>
      <c r="IEM10" s="241"/>
      <c r="IEN10" s="241"/>
      <c r="IEO10" s="241"/>
      <c r="IEP10" s="241"/>
      <c r="IEQ10" s="241"/>
      <c r="IER10" s="241"/>
      <c r="IES10" s="241"/>
      <c r="IET10" s="241"/>
      <c r="IEU10" s="241"/>
      <c r="IEV10" s="241"/>
      <c r="IEW10" s="241"/>
      <c r="IEX10" s="241"/>
      <c r="IEY10" s="241"/>
      <c r="IEZ10" s="241"/>
      <c r="IFA10" s="241"/>
      <c r="IFB10" s="241"/>
      <c r="IFC10" s="241"/>
      <c r="IFD10" s="241"/>
      <c r="IFE10" s="241"/>
      <c r="IFF10" s="241"/>
      <c r="IFG10" s="241"/>
      <c r="IFH10" s="241"/>
      <c r="IFI10" s="241"/>
      <c r="IFJ10" s="241"/>
      <c r="IFK10" s="241"/>
      <c r="IFL10" s="241"/>
      <c r="IFM10" s="241"/>
      <c r="IFN10" s="241"/>
      <c r="IFO10" s="241"/>
      <c r="IFP10" s="241"/>
      <c r="IFQ10" s="241"/>
      <c r="IFR10" s="241"/>
      <c r="IFS10" s="241"/>
      <c r="IFT10" s="241"/>
      <c r="IFU10" s="241"/>
      <c r="IFV10" s="241"/>
      <c r="IFW10" s="241"/>
      <c r="IFX10" s="241"/>
      <c r="IFY10" s="241"/>
      <c r="IFZ10" s="241"/>
      <c r="IGA10" s="241"/>
      <c r="IGB10" s="241"/>
      <c r="IGC10" s="241"/>
      <c r="IGD10" s="241"/>
      <c r="IGE10" s="241"/>
      <c r="IGF10" s="241"/>
      <c r="IGG10" s="241"/>
      <c r="IGH10" s="241"/>
      <c r="IGI10" s="241"/>
      <c r="IGJ10" s="241"/>
      <c r="IGK10" s="241"/>
      <c r="IGL10" s="241"/>
      <c r="IGM10" s="241"/>
      <c r="IGN10" s="241"/>
      <c r="IGO10" s="241"/>
      <c r="IGP10" s="241"/>
      <c r="IGQ10" s="241"/>
      <c r="IGR10" s="241"/>
      <c r="IGS10" s="241"/>
      <c r="IGT10" s="241"/>
      <c r="IGU10" s="241"/>
      <c r="IGV10" s="241"/>
      <c r="IGW10" s="241"/>
      <c r="IGX10" s="241"/>
      <c r="IGY10" s="241"/>
      <c r="IGZ10" s="241"/>
      <c r="IHA10" s="241"/>
      <c r="IHB10" s="241"/>
      <c r="IHC10" s="241"/>
      <c r="IHD10" s="241"/>
      <c r="IHE10" s="241"/>
      <c r="IHF10" s="241"/>
      <c r="IHG10" s="241"/>
      <c r="IHH10" s="241"/>
      <c r="IHI10" s="241"/>
      <c r="IHJ10" s="241"/>
      <c r="IHK10" s="241"/>
      <c r="IHL10" s="241"/>
      <c r="IHM10" s="241"/>
      <c r="IHN10" s="241"/>
      <c r="IHO10" s="241"/>
      <c r="IHP10" s="241"/>
      <c r="IHQ10" s="241"/>
      <c r="IHR10" s="241"/>
      <c r="IHS10" s="241"/>
      <c r="IHT10" s="241"/>
      <c r="IHU10" s="241"/>
      <c r="IHV10" s="241"/>
      <c r="IHW10" s="241"/>
      <c r="IHX10" s="241"/>
      <c r="IHY10" s="241"/>
      <c r="IHZ10" s="241"/>
      <c r="IIA10" s="241"/>
      <c r="IIB10" s="241"/>
      <c r="IIC10" s="241"/>
      <c r="IID10" s="241"/>
      <c r="IIE10" s="241"/>
      <c r="IIF10" s="241"/>
      <c r="IIG10" s="241"/>
      <c r="IIH10" s="241"/>
      <c r="III10" s="241"/>
      <c r="IIJ10" s="241"/>
      <c r="IIK10" s="241"/>
      <c r="IIL10" s="241"/>
      <c r="IIM10" s="241"/>
      <c r="IIN10" s="241"/>
      <c r="IIO10" s="241"/>
      <c r="IIP10" s="241"/>
      <c r="IIQ10" s="241"/>
      <c r="IIR10" s="241"/>
      <c r="IIS10" s="241"/>
      <c r="IIT10" s="241"/>
      <c r="IIU10" s="241"/>
      <c r="IIV10" s="241"/>
      <c r="IIW10" s="241"/>
      <c r="IIX10" s="241"/>
      <c r="IIY10" s="241"/>
      <c r="IIZ10" s="241"/>
      <c r="IJA10" s="241"/>
      <c r="IJB10" s="241"/>
      <c r="IJC10" s="241"/>
      <c r="IJD10" s="241"/>
      <c r="IJE10" s="241"/>
      <c r="IJF10" s="241"/>
      <c r="IJG10" s="241"/>
      <c r="IJH10" s="241"/>
      <c r="IJI10" s="241"/>
      <c r="IJJ10" s="241"/>
      <c r="IJK10" s="241"/>
      <c r="IJL10" s="241"/>
      <c r="IJM10" s="241"/>
      <c r="IJN10" s="241"/>
      <c r="IJO10" s="241"/>
      <c r="IJP10" s="241"/>
      <c r="IJQ10" s="241"/>
      <c r="IJR10" s="241"/>
      <c r="IJS10" s="241"/>
      <c r="IJT10" s="241"/>
      <c r="IJU10" s="241"/>
      <c r="IJV10" s="241"/>
      <c r="IJW10" s="241"/>
      <c r="IJX10" s="241"/>
      <c r="IJY10" s="241"/>
      <c r="IJZ10" s="241"/>
      <c r="IKA10" s="241"/>
      <c r="IKB10" s="241"/>
      <c r="IKC10" s="241"/>
      <c r="IKD10" s="241"/>
      <c r="IKE10" s="241"/>
      <c r="IKF10" s="241"/>
      <c r="IKG10" s="241"/>
      <c r="IKH10" s="241"/>
      <c r="IKI10" s="241"/>
      <c r="IKJ10" s="241"/>
      <c r="IKK10" s="241"/>
      <c r="IKL10" s="241"/>
      <c r="IKM10" s="241"/>
      <c r="IKN10" s="241"/>
      <c r="IKO10" s="241"/>
      <c r="IKP10" s="241"/>
      <c r="IKQ10" s="241"/>
      <c r="IKR10" s="241"/>
      <c r="IKS10" s="241"/>
      <c r="IKT10" s="241"/>
      <c r="IKU10" s="241"/>
      <c r="IKV10" s="241"/>
      <c r="IKW10" s="241"/>
      <c r="IKX10" s="241"/>
      <c r="IKY10" s="241"/>
      <c r="IKZ10" s="241"/>
      <c r="ILA10" s="241"/>
      <c r="ILB10" s="241"/>
      <c r="ILC10" s="241"/>
      <c r="ILD10" s="241"/>
      <c r="ILE10" s="241"/>
      <c r="ILF10" s="241"/>
      <c r="ILG10" s="241"/>
      <c r="ILH10" s="241"/>
      <c r="ILI10" s="241"/>
      <c r="ILJ10" s="241"/>
      <c r="ILK10" s="241"/>
      <c r="ILL10" s="241"/>
      <c r="ILM10" s="241"/>
      <c r="ILN10" s="241"/>
      <c r="ILO10" s="241"/>
      <c r="ILP10" s="241"/>
      <c r="ILQ10" s="241"/>
      <c r="ILR10" s="241"/>
      <c r="ILS10" s="241"/>
      <c r="ILT10" s="241"/>
      <c r="ILU10" s="241"/>
      <c r="ILV10" s="241"/>
      <c r="ILW10" s="241"/>
      <c r="ILX10" s="241"/>
      <c r="ILY10" s="241"/>
      <c r="ILZ10" s="241"/>
      <c r="IMA10" s="241"/>
      <c r="IMB10" s="241"/>
      <c r="IMC10" s="241"/>
      <c r="IMD10" s="241"/>
      <c r="IME10" s="241"/>
      <c r="IMF10" s="241"/>
      <c r="IMG10" s="241"/>
      <c r="IMH10" s="241"/>
      <c r="IMI10" s="241"/>
      <c r="IMJ10" s="241"/>
      <c r="IMK10" s="241"/>
      <c r="IML10" s="241"/>
      <c r="IMM10" s="241"/>
      <c r="IMN10" s="241"/>
      <c r="IMO10" s="241"/>
      <c r="IMP10" s="241"/>
      <c r="IMQ10" s="241"/>
      <c r="IMR10" s="241"/>
      <c r="IMS10" s="241"/>
      <c r="IMT10" s="241"/>
      <c r="IMU10" s="241"/>
      <c r="IMV10" s="241"/>
      <c r="IMW10" s="241"/>
      <c r="IMX10" s="241"/>
      <c r="IMY10" s="241"/>
      <c r="IMZ10" s="241"/>
      <c r="INA10" s="241"/>
      <c r="INB10" s="241"/>
      <c r="INC10" s="241"/>
      <c r="IND10" s="241"/>
      <c r="INE10" s="241"/>
      <c r="INF10" s="241"/>
      <c r="ING10" s="241"/>
      <c r="INH10" s="241"/>
      <c r="INI10" s="241"/>
      <c r="INJ10" s="241"/>
      <c r="INK10" s="241"/>
      <c r="INL10" s="241"/>
      <c r="INM10" s="241"/>
      <c r="INN10" s="241"/>
      <c r="INO10" s="241"/>
      <c r="INP10" s="241"/>
      <c r="INQ10" s="241"/>
      <c r="INR10" s="241"/>
      <c r="INS10" s="241"/>
      <c r="INT10" s="241"/>
      <c r="INU10" s="241"/>
      <c r="INV10" s="241"/>
      <c r="INW10" s="241"/>
      <c r="INX10" s="241"/>
      <c r="INY10" s="241"/>
      <c r="INZ10" s="241"/>
      <c r="IOA10" s="241"/>
      <c r="IOB10" s="241"/>
      <c r="IOC10" s="241"/>
      <c r="IOD10" s="241"/>
      <c r="IOE10" s="241"/>
      <c r="IOF10" s="241"/>
      <c r="IOG10" s="241"/>
      <c r="IOH10" s="241"/>
      <c r="IOI10" s="241"/>
      <c r="IOJ10" s="241"/>
      <c r="IOK10" s="241"/>
      <c r="IOL10" s="241"/>
      <c r="IOM10" s="241"/>
      <c r="ION10" s="241"/>
      <c r="IOO10" s="241"/>
      <c r="IOP10" s="241"/>
      <c r="IOQ10" s="241"/>
      <c r="IOR10" s="241"/>
      <c r="IOS10" s="241"/>
      <c r="IOT10" s="241"/>
      <c r="IOU10" s="241"/>
      <c r="IOV10" s="241"/>
      <c r="IOW10" s="241"/>
      <c r="IOX10" s="241"/>
      <c r="IOY10" s="241"/>
      <c r="IOZ10" s="241"/>
      <c r="IPA10" s="241"/>
      <c r="IPB10" s="241"/>
      <c r="IPC10" s="241"/>
      <c r="IPD10" s="241"/>
      <c r="IPE10" s="241"/>
      <c r="IPF10" s="241"/>
      <c r="IPG10" s="241"/>
      <c r="IPH10" s="241"/>
      <c r="IPI10" s="241"/>
      <c r="IPJ10" s="241"/>
      <c r="IPK10" s="241"/>
      <c r="IPL10" s="241"/>
      <c r="IPM10" s="241"/>
      <c r="IPN10" s="241"/>
      <c r="IPO10" s="241"/>
      <c r="IPP10" s="241"/>
      <c r="IPQ10" s="241"/>
      <c r="IPR10" s="241"/>
      <c r="IPS10" s="241"/>
      <c r="IPT10" s="241"/>
      <c r="IPU10" s="241"/>
      <c r="IPV10" s="241"/>
      <c r="IPW10" s="241"/>
      <c r="IPX10" s="241"/>
      <c r="IPY10" s="241"/>
      <c r="IPZ10" s="241"/>
      <c r="IQA10" s="241"/>
      <c r="IQB10" s="241"/>
      <c r="IQC10" s="241"/>
      <c r="IQD10" s="241"/>
      <c r="IQE10" s="241"/>
      <c r="IQF10" s="241"/>
      <c r="IQG10" s="241"/>
      <c r="IQH10" s="241"/>
      <c r="IQI10" s="241"/>
      <c r="IQJ10" s="241"/>
      <c r="IQK10" s="241"/>
      <c r="IQL10" s="241"/>
      <c r="IQM10" s="241"/>
      <c r="IQN10" s="241"/>
      <c r="IQO10" s="241"/>
      <c r="IQP10" s="241"/>
      <c r="IQQ10" s="241"/>
      <c r="IQR10" s="241"/>
      <c r="IQS10" s="241"/>
      <c r="IQT10" s="241"/>
      <c r="IQU10" s="241"/>
      <c r="IQV10" s="241"/>
      <c r="IQW10" s="241"/>
      <c r="IQX10" s="241"/>
      <c r="IQY10" s="241"/>
      <c r="IQZ10" s="241"/>
      <c r="IRA10" s="241"/>
      <c r="IRB10" s="241"/>
      <c r="IRC10" s="241"/>
      <c r="IRD10" s="241"/>
      <c r="IRE10" s="241"/>
      <c r="IRF10" s="241"/>
      <c r="IRG10" s="241"/>
      <c r="IRH10" s="241"/>
      <c r="IRI10" s="241"/>
      <c r="IRJ10" s="241"/>
      <c r="IRK10" s="241"/>
      <c r="IRL10" s="241"/>
      <c r="IRM10" s="241"/>
      <c r="IRN10" s="241"/>
      <c r="IRO10" s="241"/>
      <c r="IRP10" s="241"/>
      <c r="IRQ10" s="241"/>
      <c r="IRR10" s="241"/>
      <c r="IRS10" s="241"/>
      <c r="IRT10" s="241"/>
      <c r="IRU10" s="241"/>
      <c r="IRV10" s="241"/>
      <c r="IRW10" s="241"/>
      <c r="IRX10" s="241"/>
      <c r="IRY10" s="241"/>
      <c r="IRZ10" s="241"/>
      <c r="ISA10" s="241"/>
      <c r="ISB10" s="241"/>
      <c r="ISC10" s="241"/>
      <c r="ISD10" s="241"/>
      <c r="ISE10" s="241"/>
      <c r="ISF10" s="241"/>
      <c r="ISG10" s="241"/>
      <c r="ISH10" s="241"/>
      <c r="ISI10" s="241"/>
      <c r="ISJ10" s="241"/>
      <c r="ISK10" s="241"/>
      <c r="ISL10" s="241"/>
      <c r="ISM10" s="241"/>
      <c r="ISN10" s="241"/>
      <c r="ISO10" s="241"/>
      <c r="ISP10" s="241"/>
      <c r="ISQ10" s="241"/>
      <c r="ISR10" s="241"/>
      <c r="ISS10" s="241"/>
      <c r="IST10" s="241"/>
      <c r="ISU10" s="241"/>
      <c r="ISV10" s="241"/>
      <c r="ISW10" s="241"/>
      <c r="ISX10" s="241"/>
      <c r="ISY10" s="241"/>
      <c r="ISZ10" s="241"/>
      <c r="ITA10" s="241"/>
      <c r="ITB10" s="241"/>
      <c r="ITC10" s="241"/>
      <c r="ITD10" s="241"/>
      <c r="ITE10" s="241"/>
      <c r="ITF10" s="241"/>
      <c r="ITG10" s="241"/>
      <c r="ITH10" s="241"/>
      <c r="ITI10" s="241"/>
      <c r="ITJ10" s="241"/>
      <c r="ITK10" s="241"/>
      <c r="ITL10" s="241"/>
      <c r="ITM10" s="241"/>
      <c r="ITN10" s="241"/>
      <c r="ITO10" s="241"/>
      <c r="ITP10" s="241"/>
      <c r="ITQ10" s="241"/>
      <c r="ITR10" s="241"/>
      <c r="ITS10" s="241"/>
      <c r="ITT10" s="241"/>
      <c r="ITU10" s="241"/>
      <c r="ITV10" s="241"/>
      <c r="ITW10" s="241"/>
      <c r="ITX10" s="241"/>
      <c r="ITY10" s="241"/>
      <c r="ITZ10" s="241"/>
      <c r="IUA10" s="241"/>
      <c r="IUB10" s="241"/>
      <c r="IUC10" s="241"/>
      <c r="IUD10" s="241"/>
      <c r="IUE10" s="241"/>
      <c r="IUF10" s="241"/>
      <c r="IUG10" s="241"/>
      <c r="IUH10" s="241"/>
      <c r="IUI10" s="241"/>
      <c r="IUJ10" s="241"/>
      <c r="IUK10" s="241"/>
      <c r="IUL10" s="241"/>
      <c r="IUM10" s="241"/>
      <c r="IUN10" s="241"/>
      <c r="IUO10" s="241"/>
      <c r="IUP10" s="241"/>
      <c r="IUQ10" s="241"/>
      <c r="IUR10" s="241"/>
      <c r="IUS10" s="241"/>
      <c r="IUT10" s="241"/>
      <c r="IUU10" s="241"/>
      <c r="IUV10" s="241"/>
      <c r="IUW10" s="241"/>
      <c r="IUX10" s="241"/>
      <c r="IUY10" s="241"/>
      <c r="IUZ10" s="241"/>
      <c r="IVA10" s="241"/>
      <c r="IVB10" s="241"/>
      <c r="IVC10" s="241"/>
      <c r="IVD10" s="241"/>
      <c r="IVE10" s="241"/>
      <c r="IVF10" s="241"/>
      <c r="IVG10" s="241"/>
      <c r="IVH10" s="241"/>
      <c r="IVI10" s="241"/>
      <c r="IVJ10" s="241"/>
      <c r="IVK10" s="241"/>
      <c r="IVL10" s="241"/>
      <c r="IVM10" s="241"/>
      <c r="IVN10" s="241"/>
      <c r="IVO10" s="241"/>
      <c r="IVP10" s="241"/>
      <c r="IVQ10" s="241"/>
      <c r="IVR10" s="241"/>
      <c r="IVS10" s="241"/>
      <c r="IVT10" s="241"/>
      <c r="IVU10" s="241"/>
      <c r="IVV10" s="241"/>
      <c r="IVW10" s="241"/>
      <c r="IVX10" s="241"/>
      <c r="IVY10" s="241"/>
      <c r="IVZ10" s="241"/>
      <c r="IWA10" s="241"/>
      <c r="IWB10" s="241"/>
      <c r="IWC10" s="241"/>
      <c r="IWD10" s="241"/>
      <c r="IWE10" s="241"/>
      <c r="IWF10" s="241"/>
      <c r="IWG10" s="241"/>
      <c r="IWH10" s="241"/>
      <c r="IWI10" s="241"/>
      <c r="IWJ10" s="241"/>
      <c r="IWK10" s="241"/>
      <c r="IWL10" s="241"/>
      <c r="IWM10" s="241"/>
      <c r="IWN10" s="241"/>
      <c r="IWO10" s="241"/>
      <c r="IWP10" s="241"/>
      <c r="IWQ10" s="241"/>
      <c r="IWR10" s="241"/>
      <c r="IWS10" s="241"/>
      <c r="IWT10" s="241"/>
      <c r="IWU10" s="241"/>
      <c r="IWV10" s="241"/>
      <c r="IWW10" s="241"/>
      <c r="IWX10" s="241"/>
      <c r="IWY10" s="241"/>
      <c r="IWZ10" s="241"/>
      <c r="IXA10" s="241"/>
      <c r="IXB10" s="241"/>
      <c r="IXC10" s="241"/>
      <c r="IXD10" s="241"/>
      <c r="IXE10" s="241"/>
      <c r="IXF10" s="241"/>
      <c r="IXG10" s="241"/>
      <c r="IXH10" s="241"/>
      <c r="IXI10" s="241"/>
      <c r="IXJ10" s="241"/>
      <c r="IXK10" s="241"/>
      <c r="IXL10" s="241"/>
      <c r="IXM10" s="241"/>
      <c r="IXN10" s="241"/>
      <c r="IXO10" s="241"/>
      <c r="IXP10" s="241"/>
      <c r="IXQ10" s="241"/>
      <c r="IXR10" s="241"/>
      <c r="IXS10" s="241"/>
      <c r="IXT10" s="241"/>
      <c r="IXU10" s="241"/>
      <c r="IXV10" s="241"/>
      <c r="IXW10" s="241"/>
      <c r="IXX10" s="241"/>
      <c r="IXY10" s="241"/>
      <c r="IXZ10" s="241"/>
      <c r="IYA10" s="241"/>
      <c r="IYB10" s="241"/>
      <c r="IYC10" s="241"/>
      <c r="IYD10" s="241"/>
      <c r="IYE10" s="241"/>
      <c r="IYF10" s="241"/>
      <c r="IYG10" s="241"/>
      <c r="IYH10" s="241"/>
      <c r="IYI10" s="241"/>
      <c r="IYJ10" s="241"/>
      <c r="IYK10" s="241"/>
      <c r="IYL10" s="241"/>
      <c r="IYM10" s="241"/>
      <c r="IYN10" s="241"/>
      <c r="IYO10" s="241"/>
      <c r="IYP10" s="241"/>
      <c r="IYQ10" s="241"/>
      <c r="IYR10" s="241"/>
      <c r="IYS10" s="241"/>
      <c r="IYT10" s="241"/>
      <c r="IYU10" s="241"/>
      <c r="IYV10" s="241"/>
      <c r="IYW10" s="241"/>
      <c r="IYX10" s="241"/>
      <c r="IYY10" s="241"/>
      <c r="IYZ10" s="241"/>
      <c r="IZA10" s="241"/>
      <c r="IZB10" s="241"/>
      <c r="IZC10" s="241"/>
      <c r="IZD10" s="241"/>
      <c r="IZE10" s="241"/>
      <c r="IZF10" s="241"/>
      <c r="IZG10" s="241"/>
      <c r="IZH10" s="241"/>
      <c r="IZI10" s="241"/>
      <c r="IZJ10" s="241"/>
      <c r="IZK10" s="241"/>
      <c r="IZL10" s="241"/>
      <c r="IZM10" s="241"/>
      <c r="IZN10" s="241"/>
      <c r="IZO10" s="241"/>
      <c r="IZP10" s="241"/>
      <c r="IZQ10" s="241"/>
      <c r="IZR10" s="241"/>
      <c r="IZS10" s="241"/>
      <c r="IZT10" s="241"/>
      <c r="IZU10" s="241"/>
      <c r="IZV10" s="241"/>
      <c r="IZW10" s="241"/>
      <c r="IZX10" s="241"/>
      <c r="IZY10" s="241"/>
      <c r="IZZ10" s="241"/>
      <c r="JAA10" s="241"/>
      <c r="JAB10" s="241"/>
      <c r="JAC10" s="241"/>
      <c r="JAD10" s="241"/>
      <c r="JAE10" s="241"/>
      <c r="JAF10" s="241"/>
      <c r="JAG10" s="241"/>
      <c r="JAH10" s="241"/>
      <c r="JAI10" s="241"/>
      <c r="JAJ10" s="241"/>
      <c r="JAK10" s="241"/>
      <c r="JAL10" s="241"/>
      <c r="JAM10" s="241"/>
      <c r="JAN10" s="241"/>
      <c r="JAO10" s="241"/>
      <c r="JAP10" s="241"/>
      <c r="JAQ10" s="241"/>
      <c r="JAR10" s="241"/>
      <c r="JAS10" s="241"/>
      <c r="JAT10" s="241"/>
      <c r="JAU10" s="241"/>
      <c r="JAV10" s="241"/>
      <c r="JAW10" s="241"/>
      <c r="JAX10" s="241"/>
      <c r="JAY10" s="241"/>
      <c r="JAZ10" s="241"/>
      <c r="JBA10" s="241"/>
      <c r="JBB10" s="241"/>
      <c r="JBC10" s="241"/>
      <c r="JBD10" s="241"/>
      <c r="JBE10" s="241"/>
      <c r="JBF10" s="241"/>
      <c r="JBG10" s="241"/>
      <c r="JBH10" s="241"/>
      <c r="JBI10" s="241"/>
      <c r="JBJ10" s="241"/>
      <c r="JBK10" s="241"/>
      <c r="JBL10" s="241"/>
      <c r="JBM10" s="241"/>
      <c r="JBN10" s="241"/>
      <c r="JBO10" s="241"/>
      <c r="JBP10" s="241"/>
      <c r="JBQ10" s="241"/>
      <c r="JBR10" s="241"/>
      <c r="JBS10" s="241"/>
      <c r="JBT10" s="241"/>
      <c r="JBU10" s="241"/>
      <c r="JBV10" s="241"/>
      <c r="JBW10" s="241"/>
      <c r="JBX10" s="241"/>
      <c r="JBY10" s="241"/>
      <c r="JBZ10" s="241"/>
      <c r="JCA10" s="241"/>
      <c r="JCB10" s="241"/>
      <c r="JCC10" s="241"/>
      <c r="JCD10" s="241"/>
      <c r="JCE10" s="241"/>
      <c r="JCF10" s="241"/>
      <c r="JCG10" s="241"/>
      <c r="JCH10" s="241"/>
      <c r="JCI10" s="241"/>
      <c r="JCJ10" s="241"/>
      <c r="JCK10" s="241"/>
      <c r="JCL10" s="241"/>
      <c r="JCM10" s="241"/>
      <c r="JCN10" s="241"/>
      <c r="JCO10" s="241"/>
      <c r="JCP10" s="241"/>
      <c r="JCQ10" s="241"/>
      <c r="JCR10" s="241"/>
      <c r="JCS10" s="241"/>
      <c r="JCT10" s="241"/>
      <c r="JCU10" s="241"/>
      <c r="JCV10" s="241"/>
      <c r="JCW10" s="241"/>
      <c r="JCX10" s="241"/>
      <c r="JCY10" s="241"/>
      <c r="JCZ10" s="241"/>
      <c r="JDA10" s="241"/>
      <c r="JDB10" s="241"/>
      <c r="JDC10" s="241"/>
      <c r="JDD10" s="241"/>
      <c r="JDE10" s="241"/>
      <c r="JDF10" s="241"/>
      <c r="JDG10" s="241"/>
      <c r="JDH10" s="241"/>
      <c r="JDI10" s="241"/>
      <c r="JDJ10" s="241"/>
      <c r="JDK10" s="241"/>
      <c r="JDL10" s="241"/>
      <c r="JDM10" s="241"/>
      <c r="JDN10" s="241"/>
      <c r="JDO10" s="241"/>
      <c r="JDP10" s="241"/>
      <c r="JDQ10" s="241"/>
      <c r="JDR10" s="241"/>
      <c r="JDS10" s="241"/>
      <c r="JDT10" s="241"/>
      <c r="JDU10" s="241"/>
      <c r="JDV10" s="241"/>
      <c r="JDW10" s="241"/>
      <c r="JDX10" s="241"/>
      <c r="JDY10" s="241"/>
      <c r="JDZ10" s="241"/>
      <c r="JEA10" s="241"/>
      <c r="JEB10" s="241"/>
      <c r="JEC10" s="241"/>
      <c r="JED10" s="241"/>
      <c r="JEE10" s="241"/>
      <c r="JEF10" s="241"/>
      <c r="JEG10" s="241"/>
      <c r="JEH10" s="241"/>
      <c r="JEI10" s="241"/>
      <c r="JEJ10" s="241"/>
      <c r="JEK10" s="241"/>
      <c r="JEL10" s="241"/>
      <c r="JEM10" s="241"/>
      <c r="JEN10" s="241"/>
      <c r="JEO10" s="241"/>
      <c r="JEP10" s="241"/>
      <c r="JEQ10" s="241"/>
      <c r="JER10" s="241"/>
      <c r="JES10" s="241"/>
      <c r="JET10" s="241"/>
      <c r="JEU10" s="241"/>
      <c r="JEV10" s="241"/>
      <c r="JEW10" s="241"/>
      <c r="JEX10" s="241"/>
      <c r="JEY10" s="241"/>
      <c r="JEZ10" s="241"/>
      <c r="JFA10" s="241"/>
      <c r="JFB10" s="241"/>
      <c r="JFC10" s="241"/>
      <c r="JFD10" s="241"/>
      <c r="JFE10" s="241"/>
      <c r="JFF10" s="241"/>
      <c r="JFG10" s="241"/>
      <c r="JFH10" s="241"/>
      <c r="JFI10" s="241"/>
      <c r="JFJ10" s="241"/>
      <c r="JFK10" s="241"/>
      <c r="JFL10" s="241"/>
      <c r="JFM10" s="241"/>
      <c r="JFN10" s="241"/>
      <c r="JFO10" s="241"/>
      <c r="JFP10" s="241"/>
      <c r="JFQ10" s="241"/>
      <c r="JFR10" s="241"/>
      <c r="JFS10" s="241"/>
      <c r="JFT10" s="241"/>
      <c r="JFU10" s="241"/>
      <c r="JFV10" s="241"/>
      <c r="JFW10" s="241"/>
      <c r="JFX10" s="241"/>
      <c r="JFY10" s="241"/>
      <c r="JFZ10" s="241"/>
      <c r="JGA10" s="241"/>
      <c r="JGB10" s="241"/>
      <c r="JGC10" s="241"/>
      <c r="JGD10" s="241"/>
      <c r="JGE10" s="241"/>
      <c r="JGF10" s="241"/>
      <c r="JGG10" s="241"/>
      <c r="JGH10" s="241"/>
      <c r="JGI10" s="241"/>
      <c r="JGJ10" s="241"/>
      <c r="JGK10" s="241"/>
      <c r="JGL10" s="241"/>
      <c r="JGM10" s="241"/>
      <c r="JGN10" s="241"/>
      <c r="JGO10" s="241"/>
      <c r="JGP10" s="241"/>
      <c r="JGQ10" s="241"/>
      <c r="JGR10" s="241"/>
      <c r="JGS10" s="241"/>
      <c r="JGT10" s="241"/>
      <c r="JGU10" s="241"/>
      <c r="JGV10" s="241"/>
      <c r="JGW10" s="241"/>
      <c r="JGX10" s="241"/>
      <c r="JGY10" s="241"/>
      <c r="JGZ10" s="241"/>
      <c r="JHA10" s="241"/>
      <c r="JHB10" s="241"/>
      <c r="JHC10" s="241"/>
      <c r="JHD10" s="241"/>
      <c r="JHE10" s="241"/>
      <c r="JHF10" s="241"/>
      <c r="JHG10" s="241"/>
      <c r="JHH10" s="241"/>
      <c r="JHI10" s="241"/>
      <c r="JHJ10" s="241"/>
      <c r="JHK10" s="241"/>
      <c r="JHL10" s="241"/>
      <c r="JHM10" s="241"/>
      <c r="JHN10" s="241"/>
      <c r="JHO10" s="241"/>
      <c r="JHP10" s="241"/>
      <c r="JHQ10" s="241"/>
      <c r="JHR10" s="241"/>
      <c r="JHS10" s="241"/>
      <c r="JHT10" s="241"/>
      <c r="JHU10" s="241"/>
      <c r="JHV10" s="241"/>
      <c r="JHW10" s="241"/>
      <c r="JHX10" s="241"/>
      <c r="JHY10" s="241"/>
      <c r="JHZ10" s="241"/>
      <c r="JIA10" s="241"/>
      <c r="JIB10" s="241"/>
      <c r="JIC10" s="241"/>
      <c r="JID10" s="241"/>
      <c r="JIE10" s="241"/>
      <c r="JIF10" s="241"/>
      <c r="JIG10" s="241"/>
      <c r="JIH10" s="241"/>
      <c r="JII10" s="241"/>
      <c r="JIJ10" s="241"/>
      <c r="JIK10" s="241"/>
      <c r="JIL10" s="241"/>
      <c r="JIM10" s="241"/>
      <c r="JIN10" s="241"/>
      <c r="JIO10" s="241"/>
      <c r="JIP10" s="241"/>
      <c r="JIQ10" s="241"/>
      <c r="JIR10" s="241"/>
      <c r="JIS10" s="241"/>
      <c r="JIT10" s="241"/>
      <c r="JIU10" s="241"/>
      <c r="JIV10" s="241"/>
      <c r="JIW10" s="241"/>
      <c r="JIX10" s="241"/>
      <c r="JIY10" s="241"/>
      <c r="JIZ10" s="241"/>
      <c r="JJA10" s="241"/>
      <c r="JJB10" s="241"/>
      <c r="JJC10" s="241"/>
      <c r="JJD10" s="241"/>
      <c r="JJE10" s="241"/>
      <c r="JJF10" s="241"/>
      <c r="JJG10" s="241"/>
      <c r="JJH10" s="241"/>
      <c r="JJI10" s="241"/>
      <c r="JJJ10" s="241"/>
      <c r="JJK10" s="241"/>
      <c r="JJL10" s="241"/>
      <c r="JJM10" s="241"/>
      <c r="JJN10" s="241"/>
      <c r="JJO10" s="241"/>
      <c r="JJP10" s="241"/>
      <c r="JJQ10" s="241"/>
      <c r="JJR10" s="241"/>
      <c r="JJS10" s="241"/>
      <c r="JJT10" s="241"/>
      <c r="JJU10" s="241"/>
      <c r="JJV10" s="241"/>
      <c r="JJW10" s="241"/>
      <c r="JJX10" s="241"/>
      <c r="JJY10" s="241"/>
      <c r="JJZ10" s="241"/>
      <c r="JKA10" s="241"/>
      <c r="JKB10" s="241"/>
      <c r="JKC10" s="241"/>
      <c r="JKD10" s="241"/>
      <c r="JKE10" s="241"/>
      <c r="JKF10" s="241"/>
      <c r="JKG10" s="241"/>
      <c r="JKH10" s="241"/>
      <c r="JKI10" s="241"/>
      <c r="JKJ10" s="241"/>
      <c r="JKK10" s="241"/>
      <c r="JKL10" s="241"/>
      <c r="JKM10" s="241"/>
      <c r="JKN10" s="241"/>
      <c r="JKO10" s="241"/>
      <c r="JKP10" s="241"/>
      <c r="JKQ10" s="241"/>
      <c r="JKR10" s="241"/>
      <c r="JKS10" s="241"/>
      <c r="JKT10" s="241"/>
      <c r="JKU10" s="241"/>
      <c r="JKV10" s="241"/>
      <c r="JKW10" s="241"/>
      <c r="JKX10" s="241"/>
      <c r="JKY10" s="241"/>
      <c r="JKZ10" s="241"/>
      <c r="JLA10" s="241"/>
      <c r="JLB10" s="241"/>
      <c r="JLC10" s="241"/>
      <c r="JLD10" s="241"/>
      <c r="JLE10" s="241"/>
      <c r="JLF10" s="241"/>
      <c r="JLG10" s="241"/>
      <c r="JLH10" s="241"/>
      <c r="JLI10" s="241"/>
      <c r="JLJ10" s="241"/>
      <c r="JLK10" s="241"/>
      <c r="JLL10" s="241"/>
      <c r="JLM10" s="241"/>
      <c r="JLN10" s="241"/>
      <c r="JLO10" s="241"/>
      <c r="JLP10" s="241"/>
      <c r="JLQ10" s="241"/>
      <c r="JLR10" s="241"/>
      <c r="JLS10" s="241"/>
      <c r="JLT10" s="241"/>
      <c r="JLU10" s="241"/>
      <c r="JLV10" s="241"/>
      <c r="JLW10" s="241"/>
      <c r="JLX10" s="241"/>
      <c r="JLY10" s="241"/>
      <c r="JLZ10" s="241"/>
      <c r="JMA10" s="241"/>
      <c r="JMB10" s="241"/>
      <c r="JMC10" s="241"/>
      <c r="JMD10" s="241"/>
      <c r="JME10" s="241"/>
      <c r="JMF10" s="241"/>
      <c r="JMG10" s="241"/>
      <c r="JMH10" s="241"/>
      <c r="JMI10" s="241"/>
      <c r="JMJ10" s="241"/>
      <c r="JMK10" s="241"/>
      <c r="JML10" s="241"/>
      <c r="JMM10" s="241"/>
      <c r="JMN10" s="241"/>
      <c r="JMO10" s="241"/>
      <c r="JMP10" s="241"/>
      <c r="JMQ10" s="241"/>
      <c r="JMR10" s="241"/>
      <c r="JMS10" s="241"/>
      <c r="JMT10" s="241"/>
      <c r="JMU10" s="241"/>
      <c r="JMV10" s="241"/>
      <c r="JMW10" s="241"/>
      <c r="JMX10" s="241"/>
      <c r="JMY10" s="241"/>
      <c r="JMZ10" s="241"/>
      <c r="JNA10" s="241"/>
      <c r="JNB10" s="241"/>
      <c r="JNC10" s="241"/>
      <c r="JND10" s="241"/>
      <c r="JNE10" s="241"/>
      <c r="JNF10" s="241"/>
      <c r="JNG10" s="241"/>
      <c r="JNH10" s="241"/>
      <c r="JNI10" s="241"/>
      <c r="JNJ10" s="241"/>
      <c r="JNK10" s="241"/>
      <c r="JNL10" s="241"/>
      <c r="JNM10" s="241"/>
      <c r="JNN10" s="241"/>
      <c r="JNO10" s="241"/>
      <c r="JNP10" s="241"/>
      <c r="JNQ10" s="241"/>
      <c r="JNR10" s="241"/>
      <c r="JNS10" s="241"/>
      <c r="JNT10" s="241"/>
      <c r="JNU10" s="241"/>
      <c r="JNV10" s="241"/>
      <c r="JNW10" s="241"/>
      <c r="JNX10" s="241"/>
      <c r="JNY10" s="241"/>
      <c r="JNZ10" s="241"/>
      <c r="JOA10" s="241"/>
      <c r="JOB10" s="241"/>
      <c r="JOC10" s="241"/>
      <c r="JOD10" s="241"/>
      <c r="JOE10" s="241"/>
      <c r="JOF10" s="241"/>
      <c r="JOG10" s="241"/>
      <c r="JOH10" s="241"/>
      <c r="JOI10" s="241"/>
      <c r="JOJ10" s="241"/>
      <c r="JOK10" s="241"/>
      <c r="JOL10" s="241"/>
      <c r="JOM10" s="241"/>
      <c r="JON10" s="241"/>
      <c r="JOO10" s="241"/>
      <c r="JOP10" s="241"/>
      <c r="JOQ10" s="241"/>
      <c r="JOR10" s="241"/>
      <c r="JOS10" s="241"/>
      <c r="JOT10" s="241"/>
      <c r="JOU10" s="241"/>
      <c r="JOV10" s="241"/>
      <c r="JOW10" s="241"/>
      <c r="JOX10" s="241"/>
      <c r="JOY10" s="241"/>
      <c r="JOZ10" s="241"/>
      <c r="JPA10" s="241"/>
      <c r="JPB10" s="241"/>
      <c r="JPC10" s="241"/>
      <c r="JPD10" s="241"/>
      <c r="JPE10" s="241"/>
      <c r="JPF10" s="241"/>
      <c r="JPG10" s="241"/>
      <c r="JPH10" s="241"/>
      <c r="JPI10" s="241"/>
      <c r="JPJ10" s="241"/>
      <c r="JPK10" s="241"/>
      <c r="JPL10" s="241"/>
      <c r="JPM10" s="241"/>
      <c r="JPN10" s="241"/>
      <c r="JPO10" s="241"/>
      <c r="JPP10" s="241"/>
      <c r="JPQ10" s="241"/>
      <c r="JPR10" s="241"/>
      <c r="JPS10" s="241"/>
      <c r="JPT10" s="241"/>
      <c r="JPU10" s="241"/>
      <c r="JPV10" s="241"/>
      <c r="JPW10" s="241"/>
      <c r="JPX10" s="241"/>
      <c r="JPY10" s="241"/>
      <c r="JPZ10" s="241"/>
      <c r="JQA10" s="241"/>
      <c r="JQB10" s="241"/>
      <c r="JQC10" s="241"/>
      <c r="JQD10" s="241"/>
      <c r="JQE10" s="241"/>
      <c r="JQF10" s="241"/>
      <c r="JQG10" s="241"/>
      <c r="JQH10" s="241"/>
      <c r="JQI10" s="241"/>
      <c r="JQJ10" s="241"/>
      <c r="JQK10" s="241"/>
      <c r="JQL10" s="241"/>
      <c r="JQM10" s="241"/>
      <c r="JQN10" s="241"/>
      <c r="JQO10" s="241"/>
      <c r="JQP10" s="241"/>
      <c r="JQQ10" s="241"/>
      <c r="JQR10" s="241"/>
      <c r="JQS10" s="241"/>
      <c r="JQT10" s="241"/>
      <c r="JQU10" s="241"/>
      <c r="JQV10" s="241"/>
      <c r="JQW10" s="241"/>
      <c r="JQX10" s="241"/>
      <c r="JQY10" s="241"/>
      <c r="JQZ10" s="241"/>
      <c r="JRA10" s="241"/>
      <c r="JRB10" s="241"/>
      <c r="JRC10" s="241"/>
      <c r="JRD10" s="241"/>
      <c r="JRE10" s="241"/>
      <c r="JRF10" s="241"/>
      <c r="JRG10" s="241"/>
      <c r="JRH10" s="241"/>
      <c r="JRI10" s="241"/>
      <c r="JRJ10" s="241"/>
      <c r="JRK10" s="241"/>
      <c r="JRL10" s="241"/>
      <c r="JRM10" s="241"/>
      <c r="JRN10" s="241"/>
      <c r="JRO10" s="241"/>
      <c r="JRP10" s="241"/>
      <c r="JRQ10" s="241"/>
      <c r="JRR10" s="241"/>
      <c r="JRS10" s="241"/>
      <c r="JRT10" s="241"/>
      <c r="JRU10" s="241"/>
      <c r="JRV10" s="241"/>
      <c r="JRW10" s="241"/>
      <c r="JRX10" s="241"/>
      <c r="JRY10" s="241"/>
      <c r="JRZ10" s="241"/>
      <c r="JSA10" s="241"/>
      <c r="JSB10" s="241"/>
      <c r="JSC10" s="241"/>
      <c r="JSD10" s="241"/>
      <c r="JSE10" s="241"/>
      <c r="JSF10" s="241"/>
      <c r="JSG10" s="241"/>
      <c r="JSH10" s="241"/>
      <c r="JSI10" s="241"/>
      <c r="JSJ10" s="241"/>
      <c r="JSK10" s="241"/>
      <c r="JSL10" s="241"/>
      <c r="JSM10" s="241"/>
      <c r="JSN10" s="241"/>
      <c r="JSO10" s="241"/>
      <c r="JSP10" s="241"/>
      <c r="JSQ10" s="241"/>
      <c r="JSR10" s="241"/>
      <c r="JSS10" s="241"/>
      <c r="JST10" s="241"/>
      <c r="JSU10" s="241"/>
      <c r="JSV10" s="241"/>
      <c r="JSW10" s="241"/>
      <c r="JSX10" s="241"/>
      <c r="JSY10" s="241"/>
      <c r="JSZ10" s="241"/>
      <c r="JTA10" s="241"/>
      <c r="JTB10" s="241"/>
      <c r="JTC10" s="241"/>
      <c r="JTD10" s="241"/>
      <c r="JTE10" s="241"/>
      <c r="JTF10" s="241"/>
      <c r="JTG10" s="241"/>
      <c r="JTH10" s="241"/>
      <c r="JTI10" s="241"/>
      <c r="JTJ10" s="241"/>
      <c r="JTK10" s="241"/>
      <c r="JTL10" s="241"/>
      <c r="JTM10" s="241"/>
      <c r="JTN10" s="241"/>
      <c r="JTO10" s="241"/>
      <c r="JTP10" s="241"/>
      <c r="JTQ10" s="241"/>
      <c r="JTR10" s="241"/>
      <c r="JTS10" s="241"/>
      <c r="JTT10" s="241"/>
      <c r="JTU10" s="241"/>
      <c r="JTV10" s="241"/>
      <c r="JTW10" s="241"/>
      <c r="JTX10" s="241"/>
      <c r="JTY10" s="241"/>
      <c r="JTZ10" s="241"/>
      <c r="JUA10" s="241"/>
      <c r="JUB10" s="241"/>
      <c r="JUC10" s="241"/>
      <c r="JUD10" s="241"/>
      <c r="JUE10" s="241"/>
      <c r="JUF10" s="241"/>
      <c r="JUG10" s="241"/>
      <c r="JUH10" s="241"/>
      <c r="JUI10" s="241"/>
      <c r="JUJ10" s="241"/>
      <c r="JUK10" s="241"/>
      <c r="JUL10" s="241"/>
      <c r="JUM10" s="241"/>
      <c r="JUN10" s="241"/>
      <c r="JUO10" s="241"/>
      <c r="JUP10" s="241"/>
      <c r="JUQ10" s="241"/>
      <c r="JUR10" s="241"/>
      <c r="JUS10" s="241"/>
      <c r="JUT10" s="241"/>
      <c r="JUU10" s="241"/>
      <c r="JUV10" s="241"/>
      <c r="JUW10" s="241"/>
      <c r="JUX10" s="241"/>
      <c r="JUY10" s="241"/>
      <c r="JUZ10" s="241"/>
      <c r="JVA10" s="241"/>
      <c r="JVB10" s="241"/>
      <c r="JVC10" s="241"/>
      <c r="JVD10" s="241"/>
      <c r="JVE10" s="241"/>
      <c r="JVF10" s="241"/>
      <c r="JVG10" s="241"/>
      <c r="JVH10" s="241"/>
      <c r="JVI10" s="241"/>
      <c r="JVJ10" s="241"/>
      <c r="JVK10" s="241"/>
      <c r="JVL10" s="241"/>
      <c r="JVM10" s="241"/>
      <c r="JVN10" s="241"/>
      <c r="JVO10" s="241"/>
      <c r="JVP10" s="241"/>
      <c r="JVQ10" s="241"/>
      <c r="JVR10" s="241"/>
      <c r="JVS10" s="241"/>
      <c r="JVT10" s="241"/>
      <c r="JVU10" s="241"/>
      <c r="JVV10" s="241"/>
      <c r="JVW10" s="241"/>
      <c r="JVX10" s="241"/>
      <c r="JVY10" s="241"/>
      <c r="JVZ10" s="241"/>
      <c r="JWA10" s="241"/>
      <c r="JWB10" s="241"/>
      <c r="JWC10" s="241"/>
      <c r="JWD10" s="241"/>
      <c r="JWE10" s="241"/>
      <c r="JWF10" s="241"/>
      <c r="JWG10" s="241"/>
      <c r="JWH10" s="241"/>
      <c r="JWI10" s="241"/>
      <c r="JWJ10" s="241"/>
      <c r="JWK10" s="241"/>
      <c r="JWL10" s="241"/>
      <c r="JWM10" s="241"/>
      <c r="JWN10" s="241"/>
      <c r="JWO10" s="241"/>
      <c r="JWP10" s="241"/>
      <c r="JWQ10" s="241"/>
      <c r="JWR10" s="241"/>
      <c r="JWS10" s="241"/>
      <c r="JWT10" s="241"/>
      <c r="JWU10" s="241"/>
      <c r="JWV10" s="241"/>
      <c r="JWW10" s="241"/>
      <c r="JWX10" s="241"/>
      <c r="JWY10" s="241"/>
      <c r="JWZ10" s="241"/>
      <c r="JXA10" s="241"/>
      <c r="JXB10" s="241"/>
      <c r="JXC10" s="241"/>
      <c r="JXD10" s="241"/>
      <c r="JXE10" s="241"/>
      <c r="JXF10" s="241"/>
      <c r="JXG10" s="241"/>
      <c r="JXH10" s="241"/>
      <c r="JXI10" s="241"/>
      <c r="JXJ10" s="241"/>
      <c r="JXK10" s="241"/>
      <c r="JXL10" s="241"/>
      <c r="JXM10" s="241"/>
      <c r="JXN10" s="241"/>
      <c r="JXO10" s="241"/>
      <c r="JXP10" s="241"/>
      <c r="JXQ10" s="241"/>
      <c r="JXR10" s="241"/>
      <c r="JXS10" s="241"/>
      <c r="JXT10" s="241"/>
      <c r="JXU10" s="241"/>
      <c r="JXV10" s="241"/>
      <c r="JXW10" s="241"/>
      <c r="JXX10" s="241"/>
      <c r="JXY10" s="241"/>
      <c r="JXZ10" s="241"/>
      <c r="JYA10" s="241"/>
      <c r="JYB10" s="241"/>
      <c r="JYC10" s="241"/>
      <c r="JYD10" s="241"/>
      <c r="JYE10" s="241"/>
      <c r="JYF10" s="241"/>
      <c r="JYG10" s="241"/>
      <c r="JYH10" s="241"/>
      <c r="JYI10" s="241"/>
      <c r="JYJ10" s="241"/>
      <c r="JYK10" s="241"/>
      <c r="JYL10" s="241"/>
      <c r="JYM10" s="241"/>
      <c r="JYN10" s="241"/>
      <c r="JYO10" s="241"/>
      <c r="JYP10" s="241"/>
      <c r="JYQ10" s="241"/>
      <c r="JYR10" s="241"/>
      <c r="JYS10" s="241"/>
      <c r="JYT10" s="241"/>
      <c r="JYU10" s="241"/>
      <c r="JYV10" s="241"/>
      <c r="JYW10" s="241"/>
      <c r="JYX10" s="241"/>
      <c r="JYY10" s="241"/>
      <c r="JYZ10" s="241"/>
      <c r="JZA10" s="241"/>
      <c r="JZB10" s="241"/>
      <c r="JZC10" s="241"/>
      <c r="JZD10" s="241"/>
      <c r="JZE10" s="241"/>
      <c r="JZF10" s="241"/>
      <c r="JZG10" s="241"/>
      <c r="JZH10" s="241"/>
      <c r="JZI10" s="241"/>
      <c r="JZJ10" s="241"/>
      <c r="JZK10" s="241"/>
      <c r="JZL10" s="241"/>
      <c r="JZM10" s="241"/>
      <c r="JZN10" s="241"/>
      <c r="JZO10" s="241"/>
      <c r="JZP10" s="241"/>
      <c r="JZQ10" s="241"/>
      <c r="JZR10" s="241"/>
      <c r="JZS10" s="241"/>
      <c r="JZT10" s="241"/>
      <c r="JZU10" s="241"/>
      <c r="JZV10" s="241"/>
      <c r="JZW10" s="241"/>
      <c r="JZX10" s="241"/>
      <c r="JZY10" s="241"/>
      <c r="JZZ10" s="241"/>
      <c r="KAA10" s="241"/>
      <c r="KAB10" s="241"/>
      <c r="KAC10" s="241"/>
      <c r="KAD10" s="241"/>
      <c r="KAE10" s="241"/>
      <c r="KAF10" s="241"/>
      <c r="KAG10" s="241"/>
      <c r="KAH10" s="241"/>
      <c r="KAI10" s="241"/>
      <c r="KAJ10" s="241"/>
      <c r="KAK10" s="241"/>
      <c r="KAL10" s="241"/>
      <c r="KAM10" s="241"/>
      <c r="KAN10" s="241"/>
      <c r="KAO10" s="241"/>
      <c r="KAP10" s="241"/>
      <c r="KAQ10" s="241"/>
      <c r="KAR10" s="241"/>
      <c r="KAS10" s="241"/>
      <c r="KAT10" s="241"/>
      <c r="KAU10" s="241"/>
      <c r="KAV10" s="241"/>
      <c r="KAW10" s="241"/>
      <c r="KAX10" s="241"/>
      <c r="KAY10" s="241"/>
      <c r="KAZ10" s="241"/>
      <c r="KBA10" s="241"/>
      <c r="KBB10" s="241"/>
      <c r="KBC10" s="241"/>
      <c r="KBD10" s="241"/>
      <c r="KBE10" s="241"/>
      <c r="KBF10" s="241"/>
      <c r="KBG10" s="241"/>
      <c r="KBH10" s="241"/>
      <c r="KBI10" s="241"/>
      <c r="KBJ10" s="241"/>
      <c r="KBK10" s="241"/>
      <c r="KBL10" s="241"/>
      <c r="KBM10" s="241"/>
      <c r="KBN10" s="241"/>
      <c r="KBO10" s="241"/>
      <c r="KBP10" s="241"/>
      <c r="KBQ10" s="241"/>
      <c r="KBR10" s="241"/>
      <c r="KBS10" s="241"/>
      <c r="KBT10" s="241"/>
      <c r="KBU10" s="241"/>
      <c r="KBV10" s="241"/>
      <c r="KBW10" s="241"/>
      <c r="KBX10" s="241"/>
      <c r="KBY10" s="241"/>
      <c r="KBZ10" s="241"/>
      <c r="KCA10" s="241"/>
      <c r="KCB10" s="241"/>
      <c r="KCC10" s="241"/>
      <c r="KCD10" s="241"/>
      <c r="KCE10" s="241"/>
      <c r="KCF10" s="241"/>
      <c r="KCG10" s="241"/>
      <c r="KCH10" s="241"/>
      <c r="KCI10" s="241"/>
      <c r="KCJ10" s="241"/>
      <c r="KCK10" s="241"/>
      <c r="KCL10" s="241"/>
      <c r="KCM10" s="241"/>
      <c r="KCN10" s="241"/>
      <c r="KCO10" s="241"/>
      <c r="KCP10" s="241"/>
      <c r="KCQ10" s="241"/>
      <c r="KCR10" s="241"/>
      <c r="KCS10" s="241"/>
      <c r="KCT10" s="241"/>
      <c r="KCU10" s="241"/>
      <c r="KCV10" s="241"/>
      <c r="KCW10" s="241"/>
      <c r="KCX10" s="241"/>
      <c r="KCY10" s="241"/>
      <c r="KCZ10" s="241"/>
      <c r="KDA10" s="241"/>
      <c r="KDB10" s="241"/>
      <c r="KDC10" s="241"/>
      <c r="KDD10" s="241"/>
      <c r="KDE10" s="241"/>
      <c r="KDF10" s="241"/>
      <c r="KDG10" s="241"/>
      <c r="KDH10" s="241"/>
      <c r="KDI10" s="241"/>
      <c r="KDJ10" s="241"/>
      <c r="KDK10" s="241"/>
      <c r="KDL10" s="241"/>
      <c r="KDM10" s="241"/>
      <c r="KDN10" s="241"/>
      <c r="KDO10" s="241"/>
      <c r="KDP10" s="241"/>
      <c r="KDQ10" s="241"/>
      <c r="KDR10" s="241"/>
      <c r="KDS10" s="241"/>
      <c r="KDT10" s="241"/>
      <c r="KDU10" s="241"/>
      <c r="KDV10" s="241"/>
      <c r="KDW10" s="241"/>
      <c r="KDX10" s="241"/>
      <c r="KDY10" s="241"/>
      <c r="KDZ10" s="241"/>
      <c r="KEA10" s="241"/>
      <c r="KEB10" s="241"/>
      <c r="KEC10" s="241"/>
      <c r="KED10" s="241"/>
      <c r="KEE10" s="241"/>
      <c r="KEF10" s="241"/>
      <c r="KEG10" s="241"/>
      <c r="KEH10" s="241"/>
      <c r="KEI10" s="241"/>
      <c r="KEJ10" s="241"/>
      <c r="KEK10" s="241"/>
      <c r="KEL10" s="241"/>
      <c r="KEM10" s="241"/>
      <c r="KEN10" s="241"/>
      <c r="KEO10" s="241"/>
      <c r="KEP10" s="241"/>
      <c r="KEQ10" s="241"/>
      <c r="KER10" s="241"/>
      <c r="KES10" s="241"/>
      <c r="KET10" s="241"/>
      <c r="KEU10" s="241"/>
      <c r="KEV10" s="241"/>
      <c r="KEW10" s="241"/>
      <c r="KEX10" s="241"/>
      <c r="KEY10" s="241"/>
      <c r="KEZ10" s="241"/>
      <c r="KFA10" s="241"/>
      <c r="KFB10" s="241"/>
      <c r="KFC10" s="241"/>
      <c r="KFD10" s="241"/>
      <c r="KFE10" s="241"/>
      <c r="KFF10" s="241"/>
      <c r="KFG10" s="241"/>
      <c r="KFH10" s="241"/>
      <c r="KFI10" s="241"/>
      <c r="KFJ10" s="241"/>
      <c r="KFK10" s="241"/>
      <c r="KFL10" s="241"/>
      <c r="KFM10" s="241"/>
      <c r="KFN10" s="241"/>
      <c r="KFO10" s="241"/>
      <c r="KFP10" s="241"/>
      <c r="KFQ10" s="241"/>
      <c r="KFR10" s="241"/>
      <c r="KFS10" s="241"/>
      <c r="KFT10" s="241"/>
      <c r="KFU10" s="241"/>
      <c r="KFV10" s="241"/>
      <c r="KFW10" s="241"/>
      <c r="KFX10" s="241"/>
      <c r="KFY10" s="241"/>
      <c r="KFZ10" s="241"/>
      <c r="KGA10" s="241"/>
      <c r="KGB10" s="241"/>
      <c r="KGC10" s="241"/>
      <c r="KGD10" s="241"/>
      <c r="KGE10" s="241"/>
      <c r="KGF10" s="241"/>
      <c r="KGG10" s="241"/>
      <c r="KGH10" s="241"/>
      <c r="KGI10" s="241"/>
      <c r="KGJ10" s="241"/>
      <c r="KGK10" s="241"/>
      <c r="KGL10" s="241"/>
      <c r="KGM10" s="241"/>
      <c r="KGN10" s="241"/>
      <c r="KGO10" s="241"/>
      <c r="KGP10" s="241"/>
      <c r="KGQ10" s="241"/>
      <c r="KGR10" s="241"/>
      <c r="KGS10" s="241"/>
      <c r="KGT10" s="241"/>
      <c r="KGU10" s="241"/>
      <c r="KGV10" s="241"/>
      <c r="KGW10" s="241"/>
      <c r="KGX10" s="241"/>
      <c r="KGY10" s="241"/>
      <c r="KGZ10" s="241"/>
      <c r="KHA10" s="241"/>
      <c r="KHB10" s="241"/>
      <c r="KHC10" s="241"/>
      <c r="KHD10" s="241"/>
      <c r="KHE10" s="241"/>
      <c r="KHF10" s="241"/>
      <c r="KHG10" s="241"/>
      <c r="KHH10" s="241"/>
      <c r="KHI10" s="241"/>
      <c r="KHJ10" s="241"/>
      <c r="KHK10" s="241"/>
      <c r="KHL10" s="241"/>
      <c r="KHM10" s="241"/>
      <c r="KHN10" s="241"/>
      <c r="KHO10" s="241"/>
      <c r="KHP10" s="241"/>
      <c r="KHQ10" s="241"/>
      <c r="KHR10" s="241"/>
      <c r="KHS10" s="241"/>
      <c r="KHT10" s="241"/>
      <c r="KHU10" s="241"/>
      <c r="KHV10" s="241"/>
      <c r="KHW10" s="241"/>
      <c r="KHX10" s="241"/>
      <c r="KHY10" s="241"/>
      <c r="KHZ10" s="241"/>
      <c r="KIA10" s="241"/>
      <c r="KIB10" s="241"/>
      <c r="KIC10" s="241"/>
      <c r="KID10" s="241"/>
      <c r="KIE10" s="241"/>
      <c r="KIF10" s="241"/>
      <c r="KIG10" s="241"/>
      <c r="KIH10" s="241"/>
      <c r="KII10" s="241"/>
      <c r="KIJ10" s="241"/>
      <c r="KIK10" s="241"/>
      <c r="KIL10" s="241"/>
      <c r="KIM10" s="241"/>
      <c r="KIN10" s="241"/>
      <c r="KIO10" s="241"/>
      <c r="KIP10" s="241"/>
      <c r="KIQ10" s="241"/>
      <c r="KIR10" s="241"/>
      <c r="KIS10" s="241"/>
      <c r="KIT10" s="241"/>
      <c r="KIU10" s="241"/>
      <c r="KIV10" s="241"/>
      <c r="KIW10" s="241"/>
      <c r="KIX10" s="241"/>
      <c r="KIY10" s="241"/>
      <c r="KIZ10" s="241"/>
      <c r="KJA10" s="241"/>
      <c r="KJB10" s="241"/>
      <c r="KJC10" s="241"/>
      <c r="KJD10" s="241"/>
      <c r="KJE10" s="241"/>
      <c r="KJF10" s="241"/>
      <c r="KJG10" s="241"/>
      <c r="KJH10" s="241"/>
      <c r="KJI10" s="241"/>
      <c r="KJJ10" s="241"/>
      <c r="KJK10" s="241"/>
      <c r="KJL10" s="241"/>
      <c r="KJM10" s="241"/>
      <c r="KJN10" s="241"/>
      <c r="KJO10" s="241"/>
      <c r="KJP10" s="241"/>
      <c r="KJQ10" s="241"/>
      <c r="KJR10" s="241"/>
      <c r="KJS10" s="241"/>
      <c r="KJT10" s="241"/>
      <c r="KJU10" s="241"/>
      <c r="KJV10" s="241"/>
      <c r="KJW10" s="241"/>
      <c r="KJX10" s="241"/>
      <c r="KJY10" s="241"/>
      <c r="KJZ10" s="241"/>
      <c r="KKA10" s="241"/>
      <c r="KKB10" s="241"/>
      <c r="KKC10" s="241"/>
      <c r="KKD10" s="241"/>
      <c r="KKE10" s="241"/>
      <c r="KKF10" s="241"/>
      <c r="KKG10" s="241"/>
      <c r="KKH10" s="241"/>
      <c r="KKI10" s="241"/>
      <c r="KKJ10" s="241"/>
      <c r="KKK10" s="241"/>
      <c r="KKL10" s="241"/>
      <c r="KKM10" s="241"/>
      <c r="KKN10" s="241"/>
      <c r="KKO10" s="241"/>
      <c r="KKP10" s="241"/>
      <c r="KKQ10" s="241"/>
      <c r="KKR10" s="241"/>
      <c r="KKS10" s="241"/>
      <c r="KKT10" s="241"/>
      <c r="KKU10" s="241"/>
      <c r="KKV10" s="241"/>
      <c r="KKW10" s="241"/>
      <c r="KKX10" s="241"/>
      <c r="KKY10" s="241"/>
      <c r="KKZ10" s="241"/>
      <c r="KLA10" s="241"/>
      <c r="KLB10" s="241"/>
      <c r="KLC10" s="241"/>
      <c r="KLD10" s="241"/>
      <c r="KLE10" s="241"/>
      <c r="KLF10" s="241"/>
      <c r="KLG10" s="241"/>
      <c r="KLH10" s="241"/>
      <c r="KLI10" s="241"/>
      <c r="KLJ10" s="241"/>
      <c r="KLK10" s="241"/>
      <c r="KLL10" s="241"/>
      <c r="KLM10" s="241"/>
      <c r="KLN10" s="241"/>
      <c r="KLO10" s="241"/>
      <c r="KLP10" s="241"/>
      <c r="KLQ10" s="241"/>
      <c r="KLR10" s="241"/>
      <c r="KLS10" s="241"/>
      <c r="KLT10" s="241"/>
      <c r="KLU10" s="241"/>
      <c r="KLV10" s="241"/>
      <c r="KLW10" s="241"/>
      <c r="KLX10" s="241"/>
      <c r="KLY10" s="241"/>
      <c r="KLZ10" s="241"/>
      <c r="KMA10" s="241"/>
      <c r="KMB10" s="241"/>
      <c r="KMC10" s="241"/>
      <c r="KMD10" s="241"/>
      <c r="KME10" s="241"/>
      <c r="KMF10" s="241"/>
      <c r="KMG10" s="241"/>
      <c r="KMH10" s="241"/>
      <c r="KMI10" s="241"/>
      <c r="KMJ10" s="241"/>
      <c r="KMK10" s="241"/>
      <c r="KML10" s="241"/>
      <c r="KMM10" s="241"/>
      <c r="KMN10" s="241"/>
      <c r="KMO10" s="241"/>
      <c r="KMP10" s="241"/>
      <c r="KMQ10" s="241"/>
      <c r="KMR10" s="241"/>
      <c r="KMS10" s="241"/>
      <c r="KMT10" s="241"/>
      <c r="KMU10" s="241"/>
      <c r="KMV10" s="241"/>
      <c r="KMW10" s="241"/>
      <c r="KMX10" s="241"/>
      <c r="KMY10" s="241"/>
      <c r="KMZ10" s="241"/>
      <c r="KNA10" s="241"/>
      <c r="KNB10" s="241"/>
      <c r="KNC10" s="241"/>
      <c r="KND10" s="241"/>
      <c r="KNE10" s="241"/>
      <c r="KNF10" s="241"/>
      <c r="KNG10" s="241"/>
      <c r="KNH10" s="241"/>
      <c r="KNI10" s="241"/>
      <c r="KNJ10" s="241"/>
      <c r="KNK10" s="241"/>
      <c r="KNL10" s="241"/>
      <c r="KNM10" s="241"/>
      <c r="KNN10" s="241"/>
      <c r="KNO10" s="241"/>
      <c r="KNP10" s="241"/>
      <c r="KNQ10" s="241"/>
      <c r="KNR10" s="241"/>
      <c r="KNS10" s="241"/>
      <c r="KNT10" s="241"/>
      <c r="KNU10" s="241"/>
      <c r="KNV10" s="241"/>
      <c r="KNW10" s="241"/>
      <c r="KNX10" s="241"/>
      <c r="KNY10" s="241"/>
      <c r="KNZ10" s="241"/>
      <c r="KOA10" s="241"/>
      <c r="KOB10" s="241"/>
      <c r="KOC10" s="241"/>
      <c r="KOD10" s="241"/>
      <c r="KOE10" s="241"/>
      <c r="KOF10" s="241"/>
      <c r="KOG10" s="241"/>
      <c r="KOH10" s="241"/>
      <c r="KOI10" s="241"/>
      <c r="KOJ10" s="241"/>
      <c r="KOK10" s="241"/>
      <c r="KOL10" s="241"/>
      <c r="KOM10" s="241"/>
      <c r="KON10" s="241"/>
      <c r="KOO10" s="241"/>
      <c r="KOP10" s="241"/>
      <c r="KOQ10" s="241"/>
      <c r="KOR10" s="241"/>
      <c r="KOS10" s="241"/>
      <c r="KOT10" s="241"/>
      <c r="KOU10" s="241"/>
      <c r="KOV10" s="241"/>
      <c r="KOW10" s="241"/>
      <c r="KOX10" s="241"/>
      <c r="KOY10" s="241"/>
      <c r="KOZ10" s="241"/>
      <c r="KPA10" s="241"/>
      <c r="KPB10" s="241"/>
      <c r="KPC10" s="241"/>
      <c r="KPD10" s="241"/>
      <c r="KPE10" s="241"/>
      <c r="KPF10" s="241"/>
      <c r="KPG10" s="241"/>
      <c r="KPH10" s="241"/>
      <c r="KPI10" s="241"/>
      <c r="KPJ10" s="241"/>
      <c r="KPK10" s="241"/>
      <c r="KPL10" s="241"/>
      <c r="KPM10" s="241"/>
      <c r="KPN10" s="241"/>
      <c r="KPO10" s="241"/>
      <c r="KPP10" s="241"/>
      <c r="KPQ10" s="241"/>
      <c r="KPR10" s="241"/>
      <c r="KPS10" s="241"/>
      <c r="KPT10" s="241"/>
      <c r="KPU10" s="241"/>
      <c r="KPV10" s="241"/>
      <c r="KPW10" s="241"/>
      <c r="KPX10" s="241"/>
      <c r="KPY10" s="241"/>
      <c r="KPZ10" s="241"/>
      <c r="KQA10" s="241"/>
      <c r="KQB10" s="241"/>
      <c r="KQC10" s="241"/>
      <c r="KQD10" s="241"/>
      <c r="KQE10" s="241"/>
      <c r="KQF10" s="241"/>
      <c r="KQG10" s="241"/>
      <c r="KQH10" s="241"/>
      <c r="KQI10" s="241"/>
      <c r="KQJ10" s="241"/>
      <c r="KQK10" s="241"/>
      <c r="KQL10" s="241"/>
      <c r="KQM10" s="241"/>
      <c r="KQN10" s="241"/>
      <c r="KQO10" s="241"/>
      <c r="KQP10" s="241"/>
      <c r="KQQ10" s="241"/>
      <c r="KQR10" s="241"/>
      <c r="KQS10" s="241"/>
      <c r="KQT10" s="241"/>
      <c r="KQU10" s="241"/>
      <c r="KQV10" s="241"/>
      <c r="KQW10" s="241"/>
      <c r="KQX10" s="241"/>
      <c r="KQY10" s="241"/>
      <c r="KQZ10" s="241"/>
      <c r="KRA10" s="241"/>
      <c r="KRB10" s="241"/>
      <c r="KRC10" s="241"/>
      <c r="KRD10" s="241"/>
      <c r="KRE10" s="241"/>
      <c r="KRF10" s="241"/>
      <c r="KRG10" s="241"/>
      <c r="KRH10" s="241"/>
      <c r="KRI10" s="241"/>
      <c r="KRJ10" s="241"/>
      <c r="KRK10" s="241"/>
      <c r="KRL10" s="241"/>
      <c r="KRM10" s="241"/>
      <c r="KRN10" s="241"/>
      <c r="KRO10" s="241"/>
      <c r="KRP10" s="241"/>
      <c r="KRQ10" s="241"/>
      <c r="KRR10" s="241"/>
      <c r="KRS10" s="241"/>
      <c r="KRT10" s="241"/>
      <c r="KRU10" s="241"/>
      <c r="KRV10" s="241"/>
      <c r="KRW10" s="241"/>
      <c r="KRX10" s="241"/>
      <c r="KRY10" s="241"/>
      <c r="KRZ10" s="241"/>
      <c r="KSA10" s="241"/>
      <c r="KSB10" s="241"/>
      <c r="KSC10" s="241"/>
      <c r="KSD10" s="241"/>
      <c r="KSE10" s="241"/>
      <c r="KSF10" s="241"/>
      <c r="KSG10" s="241"/>
      <c r="KSH10" s="241"/>
      <c r="KSI10" s="241"/>
      <c r="KSJ10" s="241"/>
      <c r="KSK10" s="241"/>
      <c r="KSL10" s="241"/>
      <c r="KSM10" s="241"/>
      <c r="KSN10" s="241"/>
      <c r="KSO10" s="241"/>
      <c r="KSP10" s="241"/>
      <c r="KSQ10" s="241"/>
      <c r="KSR10" s="241"/>
      <c r="KSS10" s="241"/>
      <c r="KST10" s="241"/>
      <c r="KSU10" s="241"/>
      <c r="KSV10" s="241"/>
      <c r="KSW10" s="241"/>
      <c r="KSX10" s="241"/>
      <c r="KSY10" s="241"/>
      <c r="KSZ10" s="241"/>
      <c r="KTA10" s="241"/>
      <c r="KTB10" s="241"/>
      <c r="KTC10" s="241"/>
      <c r="KTD10" s="241"/>
      <c r="KTE10" s="241"/>
      <c r="KTF10" s="241"/>
      <c r="KTG10" s="241"/>
      <c r="KTH10" s="241"/>
      <c r="KTI10" s="241"/>
      <c r="KTJ10" s="241"/>
      <c r="KTK10" s="241"/>
      <c r="KTL10" s="241"/>
      <c r="KTM10" s="241"/>
      <c r="KTN10" s="241"/>
      <c r="KTO10" s="241"/>
      <c r="KTP10" s="241"/>
      <c r="KTQ10" s="241"/>
      <c r="KTR10" s="241"/>
      <c r="KTS10" s="241"/>
      <c r="KTT10" s="241"/>
      <c r="KTU10" s="241"/>
      <c r="KTV10" s="241"/>
      <c r="KTW10" s="241"/>
      <c r="KTX10" s="241"/>
      <c r="KTY10" s="241"/>
      <c r="KTZ10" s="241"/>
      <c r="KUA10" s="241"/>
      <c r="KUB10" s="241"/>
      <c r="KUC10" s="241"/>
      <c r="KUD10" s="241"/>
      <c r="KUE10" s="241"/>
      <c r="KUF10" s="241"/>
      <c r="KUG10" s="241"/>
      <c r="KUH10" s="241"/>
      <c r="KUI10" s="241"/>
      <c r="KUJ10" s="241"/>
      <c r="KUK10" s="241"/>
      <c r="KUL10" s="241"/>
      <c r="KUM10" s="241"/>
      <c r="KUN10" s="241"/>
      <c r="KUO10" s="241"/>
      <c r="KUP10" s="241"/>
      <c r="KUQ10" s="241"/>
      <c r="KUR10" s="241"/>
      <c r="KUS10" s="241"/>
      <c r="KUT10" s="241"/>
      <c r="KUU10" s="241"/>
      <c r="KUV10" s="241"/>
      <c r="KUW10" s="241"/>
      <c r="KUX10" s="241"/>
      <c r="KUY10" s="241"/>
      <c r="KUZ10" s="241"/>
      <c r="KVA10" s="241"/>
      <c r="KVB10" s="241"/>
      <c r="KVC10" s="241"/>
      <c r="KVD10" s="241"/>
      <c r="KVE10" s="241"/>
      <c r="KVF10" s="241"/>
      <c r="KVG10" s="241"/>
      <c r="KVH10" s="241"/>
      <c r="KVI10" s="241"/>
      <c r="KVJ10" s="241"/>
      <c r="KVK10" s="241"/>
      <c r="KVL10" s="241"/>
      <c r="KVM10" s="241"/>
      <c r="KVN10" s="241"/>
      <c r="KVO10" s="241"/>
      <c r="KVP10" s="241"/>
      <c r="KVQ10" s="241"/>
      <c r="KVR10" s="241"/>
      <c r="KVS10" s="241"/>
      <c r="KVT10" s="241"/>
      <c r="KVU10" s="241"/>
      <c r="KVV10" s="241"/>
      <c r="KVW10" s="241"/>
      <c r="KVX10" s="241"/>
      <c r="KVY10" s="241"/>
      <c r="KVZ10" s="241"/>
      <c r="KWA10" s="241"/>
      <c r="KWB10" s="241"/>
      <c r="KWC10" s="241"/>
      <c r="KWD10" s="241"/>
      <c r="KWE10" s="241"/>
      <c r="KWF10" s="241"/>
      <c r="KWG10" s="241"/>
      <c r="KWH10" s="241"/>
      <c r="KWI10" s="241"/>
      <c r="KWJ10" s="241"/>
      <c r="KWK10" s="241"/>
      <c r="KWL10" s="241"/>
      <c r="KWM10" s="241"/>
      <c r="KWN10" s="241"/>
      <c r="KWO10" s="241"/>
      <c r="KWP10" s="241"/>
      <c r="KWQ10" s="241"/>
      <c r="KWR10" s="241"/>
      <c r="KWS10" s="241"/>
      <c r="KWT10" s="241"/>
      <c r="KWU10" s="241"/>
      <c r="KWV10" s="241"/>
      <c r="KWW10" s="241"/>
      <c r="KWX10" s="241"/>
      <c r="KWY10" s="241"/>
      <c r="KWZ10" s="241"/>
      <c r="KXA10" s="241"/>
      <c r="KXB10" s="241"/>
      <c r="KXC10" s="241"/>
      <c r="KXD10" s="241"/>
      <c r="KXE10" s="241"/>
      <c r="KXF10" s="241"/>
      <c r="KXG10" s="241"/>
      <c r="KXH10" s="241"/>
      <c r="KXI10" s="241"/>
      <c r="KXJ10" s="241"/>
      <c r="KXK10" s="241"/>
      <c r="KXL10" s="241"/>
      <c r="KXM10" s="241"/>
      <c r="KXN10" s="241"/>
      <c r="KXO10" s="241"/>
      <c r="KXP10" s="241"/>
      <c r="KXQ10" s="241"/>
      <c r="KXR10" s="241"/>
      <c r="KXS10" s="241"/>
      <c r="KXT10" s="241"/>
      <c r="KXU10" s="241"/>
      <c r="KXV10" s="241"/>
      <c r="KXW10" s="241"/>
      <c r="KXX10" s="241"/>
      <c r="KXY10" s="241"/>
      <c r="KXZ10" s="241"/>
      <c r="KYA10" s="241"/>
      <c r="KYB10" s="241"/>
      <c r="KYC10" s="241"/>
      <c r="KYD10" s="241"/>
      <c r="KYE10" s="241"/>
      <c r="KYF10" s="241"/>
      <c r="KYG10" s="241"/>
      <c r="KYH10" s="241"/>
      <c r="KYI10" s="241"/>
      <c r="KYJ10" s="241"/>
      <c r="KYK10" s="241"/>
      <c r="KYL10" s="241"/>
      <c r="KYM10" s="241"/>
      <c r="KYN10" s="241"/>
      <c r="KYO10" s="241"/>
      <c r="KYP10" s="241"/>
      <c r="KYQ10" s="241"/>
      <c r="KYR10" s="241"/>
      <c r="KYS10" s="241"/>
      <c r="KYT10" s="241"/>
      <c r="KYU10" s="241"/>
      <c r="KYV10" s="241"/>
      <c r="KYW10" s="241"/>
      <c r="KYX10" s="241"/>
      <c r="KYY10" s="241"/>
      <c r="KYZ10" s="241"/>
      <c r="KZA10" s="241"/>
      <c r="KZB10" s="241"/>
      <c r="KZC10" s="241"/>
      <c r="KZD10" s="241"/>
      <c r="KZE10" s="241"/>
      <c r="KZF10" s="241"/>
      <c r="KZG10" s="241"/>
      <c r="KZH10" s="241"/>
      <c r="KZI10" s="241"/>
      <c r="KZJ10" s="241"/>
      <c r="KZK10" s="241"/>
      <c r="KZL10" s="241"/>
      <c r="KZM10" s="241"/>
      <c r="KZN10" s="241"/>
      <c r="KZO10" s="241"/>
      <c r="KZP10" s="241"/>
      <c r="KZQ10" s="241"/>
      <c r="KZR10" s="241"/>
      <c r="KZS10" s="241"/>
      <c r="KZT10" s="241"/>
      <c r="KZU10" s="241"/>
      <c r="KZV10" s="241"/>
      <c r="KZW10" s="241"/>
      <c r="KZX10" s="241"/>
      <c r="KZY10" s="241"/>
      <c r="KZZ10" s="241"/>
      <c r="LAA10" s="241"/>
      <c r="LAB10" s="241"/>
      <c r="LAC10" s="241"/>
      <c r="LAD10" s="241"/>
      <c r="LAE10" s="241"/>
      <c r="LAF10" s="241"/>
      <c r="LAG10" s="241"/>
      <c r="LAH10" s="241"/>
      <c r="LAI10" s="241"/>
      <c r="LAJ10" s="241"/>
      <c r="LAK10" s="241"/>
      <c r="LAL10" s="241"/>
      <c r="LAM10" s="241"/>
      <c r="LAN10" s="241"/>
      <c r="LAO10" s="241"/>
      <c r="LAP10" s="241"/>
      <c r="LAQ10" s="241"/>
      <c r="LAR10" s="241"/>
      <c r="LAS10" s="241"/>
      <c r="LAT10" s="241"/>
      <c r="LAU10" s="241"/>
      <c r="LAV10" s="241"/>
      <c r="LAW10" s="241"/>
      <c r="LAX10" s="241"/>
      <c r="LAY10" s="241"/>
      <c r="LAZ10" s="241"/>
      <c r="LBA10" s="241"/>
      <c r="LBB10" s="241"/>
      <c r="LBC10" s="241"/>
      <c r="LBD10" s="241"/>
      <c r="LBE10" s="241"/>
      <c r="LBF10" s="241"/>
      <c r="LBG10" s="241"/>
      <c r="LBH10" s="241"/>
      <c r="LBI10" s="241"/>
      <c r="LBJ10" s="241"/>
      <c r="LBK10" s="241"/>
      <c r="LBL10" s="241"/>
      <c r="LBM10" s="241"/>
      <c r="LBN10" s="241"/>
      <c r="LBO10" s="241"/>
      <c r="LBP10" s="241"/>
      <c r="LBQ10" s="241"/>
      <c r="LBR10" s="241"/>
      <c r="LBS10" s="241"/>
      <c r="LBT10" s="241"/>
      <c r="LBU10" s="241"/>
      <c r="LBV10" s="241"/>
      <c r="LBW10" s="241"/>
      <c r="LBX10" s="241"/>
      <c r="LBY10" s="241"/>
      <c r="LBZ10" s="241"/>
      <c r="LCA10" s="241"/>
      <c r="LCB10" s="241"/>
      <c r="LCC10" s="241"/>
      <c r="LCD10" s="241"/>
      <c r="LCE10" s="241"/>
      <c r="LCF10" s="241"/>
      <c r="LCG10" s="241"/>
      <c r="LCH10" s="241"/>
      <c r="LCI10" s="241"/>
      <c r="LCJ10" s="241"/>
      <c r="LCK10" s="241"/>
      <c r="LCL10" s="241"/>
      <c r="LCM10" s="241"/>
      <c r="LCN10" s="241"/>
      <c r="LCO10" s="241"/>
      <c r="LCP10" s="241"/>
      <c r="LCQ10" s="241"/>
      <c r="LCR10" s="241"/>
      <c r="LCS10" s="241"/>
      <c r="LCT10" s="241"/>
      <c r="LCU10" s="241"/>
      <c r="LCV10" s="241"/>
      <c r="LCW10" s="241"/>
      <c r="LCX10" s="241"/>
      <c r="LCY10" s="241"/>
      <c r="LCZ10" s="241"/>
      <c r="LDA10" s="241"/>
      <c r="LDB10" s="241"/>
      <c r="LDC10" s="241"/>
      <c r="LDD10" s="241"/>
      <c r="LDE10" s="241"/>
      <c r="LDF10" s="241"/>
      <c r="LDG10" s="241"/>
      <c r="LDH10" s="241"/>
      <c r="LDI10" s="241"/>
      <c r="LDJ10" s="241"/>
      <c r="LDK10" s="241"/>
      <c r="LDL10" s="241"/>
      <c r="LDM10" s="241"/>
      <c r="LDN10" s="241"/>
      <c r="LDO10" s="241"/>
      <c r="LDP10" s="241"/>
      <c r="LDQ10" s="241"/>
      <c r="LDR10" s="241"/>
      <c r="LDS10" s="241"/>
      <c r="LDT10" s="241"/>
      <c r="LDU10" s="241"/>
      <c r="LDV10" s="241"/>
      <c r="LDW10" s="241"/>
      <c r="LDX10" s="241"/>
      <c r="LDY10" s="241"/>
      <c r="LDZ10" s="241"/>
      <c r="LEA10" s="241"/>
      <c r="LEB10" s="241"/>
      <c r="LEC10" s="241"/>
      <c r="LED10" s="241"/>
      <c r="LEE10" s="241"/>
      <c r="LEF10" s="241"/>
      <c r="LEG10" s="241"/>
      <c r="LEH10" s="241"/>
      <c r="LEI10" s="241"/>
      <c r="LEJ10" s="241"/>
      <c r="LEK10" s="241"/>
      <c r="LEL10" s="241"/>
      <c r="LEM10" s="241"/>
      <c r="LEN10" s="241"/>
      <c r="LEO10" s="241"/>
      <c r="LEP10" s="241"/>
      <c r="LEQ10" s="241"/>
      <c r="LER10" s="241"/>
      <c r="LES10" s="241"/>
      <c r="LET10" s="241"/>
      <c r="LEU10" s="241"/>
      <c r="LEV10" s="241"/>
      <c r="LEW10" s="241"/>
      <c r="LEX10" s="241"/>
      <c r="LEY10" s="241"/>
      <c r="LEZ10" s="241"/>
      <c r="LFA10" s="241"/>
      <c r="LFB10" s="241"/>
      <c r="LFC10" s="241"/>
      <c r="LFD10" s="241"/>
      <c r="LFE10" s="241"/>
      <c r="LFF10" s="241"/>
      <c r="LFG10" s="241"/>
      <c r="LFH10" s="241"/>
      <c r="LFI10" s="241"/>
      <c r="LFJ10" s="241"/>
      <c r="LFK10" s="241"/>
      <c r="LFL10" s="241"/>
      <c r="LFM10" s="241"/>
      <c r="LFN10" s="241"/>
      <c r="LFO10" s="241"/>
      <c r="LFP10" s="241"/>
      <c r="LFQ10" s="241"/>
      <c r="LFR10" s="241"/>
      <c r="LFS10" s="241"/>
      <c r="LFT10" s="241"/>
      <c r="LFU10" s="241"/>
      <c r="LFV10" s="241"/>
      <c r="LFW10" s="241"/>
      <c r="LFX10" s="241"/>
      <c r="LFY10" s="241"/>
      <c r="LFZ10" s="241"/>
      <c r="LGA10" s="241"/>
      <c r="LGB10" s="241"/>
      <c r="LGC10" s="241"/>
      <c r="LGD10" s="241"/>
      <c r="LGE10" s="241"/>
      <c r="LGF10" s="241"/>
      <c r="LGG10" s="241"/>
      <c r="LGH10" s="241"/>
      <c r="LGI10" s="241"/>
      <c r="LGJ10" s="241"/>
      <c r="LGK10" s="241"/>
      <c r="LGL10" s="241"/>
      <c r="LGM10" s="241"/>
      <c r="LGN10" s="241"/>
      <c r="LGO10" s="241"/>
      <c r="LGP10" s="241"/>
      <c r="LGQ10" s="241"/>
      <c r="LGR10" s="241"/>
      <c r="LGS10" s="241"/>
      <c r="LGT10" s="241"/>
      <c r="LGU10" s="241"/>
      <c r="LGV10" s="241"/>
      <c r="LGW10" s="241"/>
      <c r="LGX10" s="241"/>
      <c r="LGY10" s="241"/>
      <c r="LGZ10" s="241"/>
      <c r="LHA10" s="241"/>
      <c r="LHB10" s="241"/>
      <c r="LHC10" s="241"/>
      <c r="LHD10" s="241"/>
      <c r="LHE10" s="241"/>
      <c r="LHF10" s="241"/>
      <c r="LHG10" s="241"/>
      <c r="LHH10" s="241"/>
      <c r="LHI10" s="241"/>
      <c r="LHJ10" s="241"/>
      <c r="LHK10" s="241"/>
      <c r="LHL10" s="241"/>
      <c r="LHM10" s="241"/>
      <c r="LHN10" s="241"/>
      <c r="LHO10" s="241"/>
      <c r="LHP10" s="241"/>
      <c r="LHQ10" s="241"/>
      <c r="LHR10" s="241"/>
      <c r="LHS10" s="241"/>
      <c r="LHT10" s="241"/>
      <c r="LHU10" s="241"/>
      <c r="LHV10" s="241"/>
      <c r="LHW10" s="241"/>
      <c r="LHX10" s="241"/>
      <c r="LHY10" s="241"/>
      <c r="LHZ10" s="241"/>
      <c r="LIA10" s="241"/>
      <c r="LIB10" s="241"/>
      <c r="LIC10" s="241"/>
      <c r="LID10" s="241"/>
      <c r="LIE10" s="241"/>
      <c r="LIF10" s="241"/>
      <c r="LIG10" s="241"/>
      <c r="LIH10" s="241"/>
      <c r="LII10" s="241"/>
      <c r="LIJ10" s="241"/>
      <c r="LIK10" s="241"/>
      <c r="LIL10" s="241"/>
      <c r="LIM10" s="241"/>
      <c r="LIN10" s="241"/>
      <c r="LIO10" s="241"/>
      <c r="LIP10" s="241"/>
      <c r="LIQ10" s="241"/>
      <c r="LIR10" s="241"/>
      <c r="LIS10" s="241"/>
      <c r="LIT10" s="241"/>
      <c r="LIU10" s="241"/>
      <c r="LIV10" s="241"/>
      <c r="LIW10" s="241"/>
      <c r="LIX10" s="241"/>
      <c r="LIY10" s="241"/>
      <c r="LIZ10" s="241"/>
      <c r="LJA10" s="241"/>
      <c r="LJB10" s="241"/>
      <c r="LJC10" s="241"/>
      <c r="LJD10" s="241"/>
      <c r="LJE10" s="241"/>
      <c r="LJF10" s="241"/>
      <c r="LJG10" s="241"/>
      <c r="LJH10" s="241"/>
      <c r="LJI10" s="241"/>
      <c r="LJJ10" s="241"/>
      <c r="LJK10" s="241"/>
      <c r="LJL10" s="241"/>
      <c r="LJM10" s="241"/>
      <c r="LJN10" s="241"/>
      <c r="LJO10" s="241"/>
      <c r="LJP10" s="241"/>
      <c r="LJQ10" s="241"/>
      <c r="LJR10" s="241"/>
      <c r="LJS10" s="241"/>
      <c r="LJT10" s="241"/>
      <c r="LJU10" s="241"/>
      <c r="LJV10" s="241"/>
      <c r="LJW10" s="241"/>
      <c r="LJX10" s="241"/>
      <c r="LJY10" s="241"/>
      <c r="LJZ10" s="241"/>
      <c r="LKA10" s="241"/>
      <c r="LKB10" s="241"/>
      <c r="LKC10" s="241"/>
      <c r="LKD10" s="241"/>
      <c r="LKE10" s="241"/>
      <c r="LKF10" s="241"/>
      <c r="LKG10" s="241"/>
      <c r="LKH10" s="241"/>
      <c r="LKI10" s="241"/>
      <c r="LKJ10" s="241"/>
      <c r="LKK10" s="241"/>
      <c r="LKL10" s="241"/>
      <c r="LKM10" s="241"/>
      <c r="LKN10" s="241"/>
      <c r="LKO10" s="241"/>
      <c r="LKP10" s="241"/>
      <c r="LKQ10" s="241"/>
      <c r="LKR10" s="241"/>
      <c r="LKS10" s="241"/>
      <c r="LKT10" s="241"/>
      <c r="LKU10" s="241"/>
      <c r="LKV10" s="241"/>
      <c r="LKW10" s="241"/>
      <c r="LKX10" s="241"/>
      <c r="LKY10" s="241"/>
      <c r="LKZ10" s="241"/>
      <c r="LLA10" s="241"/>
      <c r="LLB10" s="241"/>
      <c r="LLC10" s="241"/>
      <c r="LLD10" s="241"/>
      <c r="LLE10" s="241"/>
      <c r="LLF10" s="241"/>
      <c r="LLG10" s="241"/>
      <c r="LLH10" s="241"/>
      <c r="LLI10" s="241"/>
      <c r="LLJ10" s="241"/>
      <c r="LLK10" s="241"/>
      <c r="LLL10" s="241"/>
      <c r="LLM10" s="241"/>
      <c r="LLN10" s="241"/>
      <c r="LLO10" s="241"/>
      <c r="LLP10" s="241"/>
      <c r="LLQ10" s="241"/>
      <c r="LLR10" s="241"/>
      <c r="LLS10" s="241"/>
      <c r="LLT10" s="241"/>
      <c r="LLU10" s="241"/>
      <c r="LLV10" s="241"/>
      <c r="LLW10" s="241"/>
      <c r="LLX10" s="241"/>
      <c r="LLY10" s="241"/>
      <c r="LLZ10" s="241"/>
      <c r="LMA10" s="241"/>
      <c r="LMB10" s="241"/>
      <c r="LMC10" s="241"/>
      <c r="LMD10" s="241"/>
      <c r="LME10" s="241"/>
      <c r="LMF10" s="241"/>
      <c r="LMG10" s="241"/>
      <c r="LMH10" s="241"/>
      <c r="LMI10" s="241"/>
      <c r="LMJ10" s="241"/>
      <c r="LMK10" s="241"/>
      <c r="LML10" s="241"/>
      <c r="LMM10" s="241"/>
      <c r="LMN10" s="241"/>
      <c r="LMO10" s="241"/>
      <c r="LMP10" s="241"/>
      <c r="LMQ10" s="241"/>
      <c r="LMR10" s="241"/>
      <c r="LMS10" s="241"/>
      <c r="LMT10" s="241"/>
      <c r="LMU10" s="241"/>
      <c r="LMV10" s="241"/>
      <c r="LMW10" s="241"/>
      <c r="LMX10" s="241"/>
      <c r="LMY10" s="241"/>
      <c r="LMZ10" s="241"/>
      <c r="LNA10" s="241"/>
      <c r="LNB10" s="241"/>
      <c r="LNC10" s="241"/>
      <c r="LND10" s="241"/>
      <c r="LNE10" s="241"/>
      <c r="LNF10" s="241"/>
      <c r="LNG10" s="241"/>
      <c r="LNH10" s="241"/>
      <c r="LNI10" s="241"/>
      <c r="LNJ10" s="241"/>
      <c r="LNK10" s="241"/>
      <c r="LNL10" s="241"/>
      <c r="LNM10" s="241"/>
      <c r="LNN10" s="241"/>
      <c r="LNO10" s="241"/>
      <c r="LNP10" s="241"/>
      <c r="LNQ10" s="241"/>
      <c r="LNR10" s="241"/>
      <c r="LNS10" s="241"/>
      <c r="LNT10" s="241"/>
      <c r="LNU10" s="241"/>
      <c r="LNV10" s="241"/>
      <c r="LNW10" s="241"/>
      <c r="LNX10" s="241"/>
      <c r="LNY10" s="241"/>
      <c r="LNZ10" s="241"/>
      <c r="LOA10" s="241"/>
      <c r="LOB10" s="241"/>
      <c r="LOC10" s="241"/>
      <c r="LOD10" s="241"/>
      <c r="LOE10" s="241"/>
      <c r="LOF10" s="241"/>
      <c r="LOG10" s="241"/>
      <c r="LOH10" s="241"/>
      <c r="LOI10" s="241"/>
      <c r="LOJ10" s="241"/>
      <c r="LOK10" s="241"/>
      <c r="LOL10" s="241"/>
      <c r="LOM10" s="241"/>
      <c r="LON10" s="241"/>
      <c r="LOO10" s="241"/>
      <c r="LOP10" s="241"/>
      <c r="LOQ10" s="241"/>
      <c r="LOR10" s="241"/>
      <c r="LOS10" s="241"/>
      <c r="LOT10" s="241"/>
      <c r="LOU10" s="241"/>
      <c r="LOV10" s="241"/>
      <c r="LOW10" s="241"/>
      <c r="LOX10" s="241"/>
      <c r="LOY10" s="241"/>
      <c r="LOZ10" s="241"/>
      <c r="LPA10" s="241"/>
      <c r="LPB10" s="241"/>
      <c r="LPC10" s="241"/>
      <c r="LPD10" s="241"/>
      <c r="LPE10" s="241"/>
      <c r="LPF10" s="241"/>
      <c r="LPG10" s="241"/>
      <c r="LPH10" s="241"/>
      <c r="LPI10" s="241"/>
      <c r="LPJ10" s="241"/>
      <c r="LPK10" s="241"/>
      <c r="LPL10" s="241"/>
      <c r="LPM10" s="241"/>
      <c r="LPN10" s="241"/>
      <c r="LPO10" s="241"/>
      <c r="LPP10" s="241"/>
      <c r="LPQ10" s="241"/>
      <c r="LPR10" s="241"/>
      <c r="LPS10" s="241"/>
      <c r="LPT10" s="241"/>
      <c r="LPU10" s="241"/>
      <c r="LPV10" s="241"/>
      <c r="LPW10" s="241"/>
      <c r="LPX10" s="241"/>
      <c r="LPY10" s="241"/>
      <c r="LPZ10" s="241"/>
      <c r="LQA10" s="241"/>
      <c r="LQB10" s="241"/>
      <c r="LQC10" s="241"/>
      <c r="LQD10" s="241"/>
      <c r="LQE10" s="241"/>
      <c r="LQF10" s="241"/>
      <c r="LQG10" s="241"/>
      <c r="LQH10" s="241"/>
      <c r="LQI10" s="241"/>
      <c r="LQJ10" s="241"/>
      <c r="LQK10" s="241"/>
      <c r="LQL10" s="241"/>
      <c r="LQM10" s="241"/>
      <c r="LQN10" s="241"/>
      <c r="LQO10" s="241"/>
      <c r="LQP10" s="241"/>
      <c r="LQQ10" s="241"/>
      <c r="LQR10" s="241"/>
      <c r="LQS10" s="241"/>
      <c r="LQT10" s="241"/>
      <c r="LQU10" s="241"/>
      <c r="LQV10" s="241"/>
      <c r="LQW10" s="241"/>
      <c r="LQX10" s="241"/>
      <c r="LQY10" s="241"/>
      <c r="LQZ10" s="241"/>
      <c r="LRA10" s="241"/>
      <c r="LRB10" s="241"/>
      <c r="LRC10" s="241"/>
      <c r="LRD10" s="241"/>
      <c r="LRE10" s="241"/>
      <c r="LRF10" s="241"/>
      <c r="LRG10" s="241"/>
      <c r="LRH10" s="241"/>
      <c r="LRI10" s="241"/>
      <c r="LRJ10" s="241"/>
      <c r="LRK10" s="241"/>
      <c r="LRL10" s="241"/>
      <c r="LRM10" s="241"/>
      <c r="LRN10" s="241"/>
      <c r="LRO10" s="241"/>
      <c r="LRP10" s="241"/>
      <c r="LRQ10" s="241"/>
      <c r="LRR10" s="241"/>
      <c r="LRS10" s="241"/>
      <c r="LRT10" s="241"/>
      <c r="LRU10" s="241"/>
      <c r="LRV10" s="241"/>
      <c r="LRW10" s="241"/>
      <c r="LRX10" s="241"/>
      <c r="LRY10" s="241"/>
      <c r="LRZ10" s="241"/>
      <c r="LSA10" s="241"/>
      <c r="LSB10" s="241"/>
      <c r="LSC10" s="241"/>
      <c r="LSD10" s="241"/>
      <c r="LSE10" s="241"/>
      <c r="LSF10" s="241"/>
      <c r="LSG10" s="241"/>
      <c r="LSH10" s="241"/>
      <c r="LSI10" s="241"/>
      <c r="LSJ10" s="241"/>
      <c r="LSK10" s="241"/>
      <c r="LSL10" s="241"/>
      <c r="LSM10" s="241"/>
      <c r="LSN10" s="241"/>
      <c r="LSO10" s="241"/>
      <c r="LSP10" s="241"/>
      <c r="LSQ10" s="241"/>
      <c r="LSR10" s="241"/>
      <c r="LSS10" s="241"/>
      <c r="LST10" s="241"/>
      <c r="LSU10" s="241"/>
      <c r="LSV10" s="241"/>
      <c r="LSW10" s="241"/>
      <c r="LSX10" s="241"/>
      <c r="LSY10" s="241"/>
      <c r="LSZ10" s="241"/>
      <c r="LTA10" s="241"/>
      <c r="LTB10" s="241"/>
      <c r="LTC10" s="241"/>
      <c r="LTD10" s="241"/>
      <c r="LTE10" s="241"/>
      <c r="LTF10" s="241"/>
      <c r="LTG10" s="241"/>
      <c r="LTH10" s="241"/>
      <c r="LTI10" s="241"/>
      <c r="LTJ10" s="241"/>
      <c r="LTK10" s="241"/>
      <c r="LTL10" s="241"/>
      <c r="LTM10" s="241"/>
      <c r="LTN10" s="241"/>
      <c r="LTO10" s="241"/>
      <c r="LTP10" s="241"/>
      <c r="LTQ10" s="241"/>
      <c r="LTR10" s="241"/>
      <c r="LTS10" s="241"/>
      <c r="LTT10" s="241"/>
      <c r="LTU10" s="241"/>
      <c r="LTV10" s="241"/>
      <c r="LTW10" s="241"/>
      <c r="LTX10" s="241"/>
      <c r="LTY10" s="241"/>
      <c r="LTZ10" s="241"/>
      <c r="LUA10" s="241"/>
      <c r="LUB10" s="241"/>
      <c r="LUC10" s="241"/>
      <c r="LUD10" s="241"/>
      <c r="LUE10" s="241"/>
      <c r="LUF10" s="241"/>
      <c r="LUG10" s="241"/>
      <c r="LUH10" s="241"/>
      <c r="LUI10" s="241"/>
      <c r="LUJ10" s="241"/>
      <c r="LUK10" s="241"/>
      <c r="LUL10" s="241"/>
      <c r="LUM10" s="241"/>
      <c r="LUN10" s="241"/>
      <c r="LUO10" s="241"/>
      <c r="LUP10" s="241"/>
      <c r="LUQ10" s="241"/>
      <c r="LUR10" s="241"/>
      <c r="LUS10" s="241"/>
      <c r="LUT10" s="241"/>
      <c r="LUU10" s="241"/>
      <c r="LUV10" s="241"/>
      <c r="LUW10" s="241"/>
      <c r="LUX10" s="241"/>
      <c r="LUY10" s="241"/>
      <c r="LUZ10" s="241"/>
      <c r="LVA10" s="241"/>
      <c r="LVB10" s="241"/>
      <c r="LVC10" s="241"/>
      <c r="LVD10" s="241"/>
      <c r="LVE10" s="241"/>
      <c r="LVF10" s="241"/>
      <c r="LVG10" s="241"/>
      <c r="LVH10" s="241"/>
      <c r="LVI10" s="241"/>
      <c r="LVJ10" s="241"/>
      <c r="LVK10" s="241"/>
      <c r="LVL10" s="241"/>
      <c r="LVM10" s="241"/>
      <c r="LVN10" s="241"/>
      <c r="LVO10" s="241"/>
      <c r="LVP10" s="241"/>
      <c r="LVQ10" s="241"/>
      <c r="LVR10" s="241"/>
      <c r="LVS10" s="241"/>
      <c r="LVT10" s="241"/>
      <c r="LVU10" s="241"/>
      <c r="LVV10" s="241"/>
      <c r="LVW10" s="241"/>
      <c r="LVX10" s="241"/>
      <c r="LVY10" s="241"/>
      <c r="LVZ10" s="241"/>
      <c r="LWA10" s="241"/>
      <c r="LWB10" s="241"/>
      <c r="LWC10" s="241"/>
      <c r="LWD10" s="241"/>
      <c r="LWE10" s="241"/>
      <c r="LWF10" s="241"/>
      <c r="LWG10" s="241"/>
      <c r="LWH10" s="241"/>
      <c r="LWI10" s="241"/>
      <c r="LWJ10" s="241"/>
      <c r="LWK10" s="241"/>
      <c r="LWL10" s="241"/>
      <c r="LWM10" s="241"/>
      <c r="LWN10" s="241"/>
      <c r="LWO10" s="241"/>
      <c r="LWP10" s="241"/>
      <c r="LWQ10" s="241"/>
      <c r="LWR10" s="241"/>
      <c r="LWS10" s="241"/>
      <c r="LWT10" s="241"/>
      <c r="LWU10" s="241"/>
      <c r="LWV10" s="241"/>
      <c r="LWW10" s="241"/>
      <c r="LWX10" s="241"/>
      <c r="LWY10" s="241"/>
      <c r="LWZ10" s="241"/>
      <c r="LXA10" s="241"/>
      <c r="LXB10" s="241"/>
      <c r="LXC10" s="241"/>
      <c r="LXD10" s="241"/>
      <c r="LXE10" s="241"/>
      <c r="LXF10" s="241"/>
      <c r="LXG10" s="241"/>
      <c r="LXH10" s="241"/>
      <c r="LXI10" s="241"/>
      <c r="LXJ10" s="241"/>
      <c r="LXK10" s="241"/>
      <c r="LXL10" s="241"/>
      <c r="LXM10" s="241"/>
      <c r="LXN10" s="241"/>
      <c r="LXO10" s="241"/>
      <c r="LXP10" s="241"/>
      <c r="LXQ10" s="241"/>
      <c r="LXR10" s="241"/>
      <c r="LXS10" s="241"/>
      <c r="LXT10" s="241"/>
      <c r="LXU10" s="241"/>
      <c r="LXV10" s="241"/>
      <c r="LXW10" s="241"/>
      <c r="LXX10" s="241"/>
      <c r="LXY10" s="241"/>
      <c r="LXZ10" s="241"/>
      <c r="LYA10" s="241"/>
      <c r="LYB10" s="241"/>
      <c r="LYC10" s="241"/>
      <c r="LYD10" s="241"/>
      <c r="LYE10" s="241"/>
      <c r="LYF10" s="241"/>
      <c r="LYG10" s="241"/>
      <c r="LYH10" s="241"/>
      <c r="LYI10" s="241"/>
      <c r="LYJ10" s="241"/>
      <c r="LYK10" s="241"/>
      <c r="LYL10" s="241"/>
      <c r="LYM10" s="241"/>
      <c r="LYN10" s="241"/>
      <c r="LYO10" s="241"/>
      <c r="LYP10" s="241"/>
      <c r="LYQ10" s="241"/>
      <c r="LYR10" s="241"/>
      <c r="LYS10" s="241"/>
      <c r="LYT10" s="241"/>
      <c r="LYU10" s="241"/>
      <c r="LYV10" s="241"/>
      <c r="LYW10" s="241"/>
      <c r="LYX10" s="241"/>
      <c r="LYY10" s="241"/>
      <c r="LYZ10" s="241"/>
      <c r="LZA10" s="241"/>
      <c r="LZB10" s="241"/>
      <c r="LZC10" s="241"/>
      <c r="LZD10" s="241"/>
      <c r="LZE10" s="241"/>
      <c r="LZF10" s="241"/>
      <c r="LZG10" s="241"/>
      <c r="LZH10" s="241"/>
      <c r="LZI10" s="241"/>
      <c r="LZJ10" s="241"/>
      <c r="LZK10" s="241"/>
      <c r="LZL10" s="241"/>
      <c r="LZM10" s="241"/>
      <c r="LZN10" s="241"/>
      <c r="LZO10" s="241"/>
      <c r="LZP10" s="241"/>
      <c r="LZQ10" s="241"/>
      <c r="LZR10" s="241"/>
      <c r="LZS10" s="241"/>
      <c r="LZT10" s="241"/>
      <c r="LZU10" s="241"/>
      <c r="LZV10" s="241"/>
      <c r="LZW10" s="241"/>
      <c r="LZX10" s="241"/>
      <c r="LZY10" s="241"/>
      <c r="LZZ10" s="241"/>
      <c r="MAA10" s="241"/>
      <c r="MAB10" s="241"/>
      <c r="MAC10" s="241"/>
      <c r="MAD10" s="241"/>
      <c r="MAE10" s="241"/>
      <c r="MAF10" s="241"/>
      <c r="MAG10" s="241"/>
      <c r="MAH10" s="241"/>
      <c r="MAI10" s="241"/>
      <c r="MAJ10" s="241"/>
      <c r="MAK10" s="241"/>
      <c r="MAL10" s="241"/>
      <c r="MAM10" s="241"/>
      <c r="MAN10" s="241"/>
      <c r="MAO10" s="241"/>
      <c r="MAP10" s="241"/>
      <c r="MAQ10" s="241"/>
      <c r="MAR10" s="241"/>
      <c r="MAS10" s="241"/>
      <c r="MAT10" s="241"/>
      <c r="MAU10" s="241"/>
      <c r="MAV10" s="241"/>
      <c r="MAW10" s="241"/>
      <c r="MAX10" s="241"/>
      <c r="MAY10" s="241"/>
      <c r="MAZ10" s="241"/>
      <c r="MBA10" s="241"/>
      <c r="MBB10" s="241"/>
      <c r="MBC10" s="241"/>
      <c r="MBD10" s="241"/>
      <c r="MBE10" s="241"/>
      <c r="MBF10" s="241"/>
      <c r="MBG10" s="241"/>
      <c r="MBH10" s="241"/>
      <c r="MBI10" s="241"/>
      <c r="MBJ10" s="241"/>
      <c r="MBK10" s="241"/>
      <c r="MBL10" s="241"/>
      <c r="MBM10" s="241"/>
      <c r="MBN10" s="241"/>
      <c r="MBO10" s="241"/>
      <c r="MBP10" s="241"/>
      <c r="MBQ10" s="241"/>
      <c r="MBR10" s="241"/>
      <c r="MBS10" s="241"/>
      <c r="MBT10" s="241"/>
      <c r="MBU10" s="241"/>
      <c r="MBV10" s="241"/>
      <c r="MBW10" s="241"/>
      <c r="MBX10" s="241"/>
      <c r="MBY10" s="241"/>
      <c r="MBZ10" s="241"/>
      <c r="MCA10" s="241"/>
      <c r="MCB10" s="241"/>
      <c r="MCC10" s="241"/>
      <c r="MCD10" s="241"/>
      <c r="MCE10" s="241"/>
      <c r="MCF10" s="241"/>
      <c r="MCG10" s="241"/>
      <c r="MCH10" s="241"/>
      <c r="MCI10" s="241"/>
      <c r="MCJ10" s="241"/>
      <c r="MCK10" s="241"/>
      <c r="MCL10" s="241"/>
      <c r="MCM10" s="241"/>
      <c r="MCN10" s="241"/>
      <c r="MCO10" s="241"/>
      <c r="MCP10" s="241"/>
      <c r="MCQ10" s="241"/>
      <c r="MCR10" s="241"/>
      <c r="MCS10" s="241"/>
      <c r="MCT10" s="241"/>
      <c r="MCU10" s="241"/>
      <c r="MCV10" s="241"/>
      <c r="MCW10" s="241"/>
      <c r="MCX10" s="241"/>
      <c r="MCY10" s="241"/>
      <c r="MCZ10" s="241"/>
      <c r="MDA10" s="241"/>
      <c r="MDB10" s="241"/>
      <c r="MDC10" s="241"/>
      <c r="MDD10" s="241"/>
      <c r="MDE10" s="241"/>
      <c r="MDF10" s="241"/>
      <c r="MDG10" s="241"/>
      <c r="MDH10" s="241"/>
      <c r="MDI10" s="241"/>
      <c r="MDJ10" s="241"/>
      <c r="MDK10" s="241"/>
      <c r="MDL10" s="241"/>
      <c r="MDM10" s="241"/>
      <c r="MDN10" s="241"/>
      <c r="MDO10" s="241"/>
      <c r="MDP10" s="241"/>
      <c r="MDQ10" s="241"/>
      <c r="MDR10" s="241"/>
      <c r="MDS10" s="241"/>
      <c r="MDT10" s="241"/>
      <c r="MDU10" s="241"/>
      <c r="MDV10" s="241"/>
      <c r="MDW10" s="241"/>
      <c r="MDX10" s="241"/>
      <c r="MDY10" s="241"/>
      <c r="MDZ10" s="241"/>
      <c r="MEA10" s="241"/>
      <c r="MEB10" s="241"/>
      <c r="MEC10" s="241"/>
      <c r="MED10" s="241"/>
      <c r="MEE10" s="241"/>
      <c r="MEF10" s="241"/>
      <c r="MEG10" s="241"/>
      <c r="MEH10" s="241"/>
      <c r="MEI10" s="241"/>
      <c r="MEJ10" s="241"/>
      <c r="MEK10" s="241"/>
      <c r="MEL10" s="241"/>
      <c r="MEM10" s="241"/>
      <c r="MEN10" s="241"/>
      <c r="MEO10" s="241"/>
      <c r="MEP10" s="241"/>
      <c r="MEQ10" s="241"/>
      <c r="MER10" s="241"/>
      <c r="MES10" s="241"/>
      <c r="MET10" s="241"/>
      <c r="MEU10" s="241"/>
      <c r="MEV10" s="241"/>
      <c r="MEW10" s="241"/>
      <c r="MEX10" s="241"/>
      <c r="MEY10" s="241"/>
      <c r="MEZ10" s="241"/>
      <c r="MFA10" s="241"/>
      <c r="MFB10" s="241"/>
      <c r="MFC10" s="241"/>
      <c r="MFD10" s="241"/>
      <c r="MFE10" s="241"/>
      <c r="MFF10" s="241"/>
      <c r="MFG10" s="241"/>
      <c r="MFH10" s="241"/>
      <c r="MFI10" s="241"/>
      <c r="MFJ10" s="241"/>
      <c r="MFK10" s="241"/>
      <c r="MFL10" s="241"/>
      <c r="MFM10" s="241"/>
      <c r="MFN10" s="241"/>
      <c r="MFO10" s="241"/>
      <c r="MFP10" s="241"/>
      <c r="MFQ10" s="241"/>
      <c r="MFR10" s="241"/>
      <c r="MFS10" s="241"/>
      <c r="MFT10" s="241"/>
      <c r="MFU10" s="241"/>
      <c r="MFV10" s="241"/>
      <c r="MFW10" s="241"/>
      <c r="MFX10" s="241"/>
      <c r="MFY10" s="241"/>
      <c r="MFZ10" s="241"/>
      <c r="MGA10" s="241"/>
      <c r="MGB10" s="241"/>
      <c r="MGC10" s="241"/>
      <c r="MGD10" s="241"/>
      <c r="MGE10" s="241"/>
      <c r="MGF10" s="241"/>
      <c r="MGG10" s="241"/>
      <c r="MGH10" s="241"/>
      <c r="MGI10" s="241"/>
      <c r="MGJ10" s="241"/>
      <c r="MGK10" s="241"/>
      <c r="MGL10" s="241"/>
      <c r="MGM10" s="241"/>
      <c r="MGN10" s="241"/>
      <c r="MGO10" s="241"/>
      <c r="MGP10" s="241"/>
      <c r="MGQ10" s="241"/>
      <c r="MGR10" s="241"/>
      <c r="MGS10" s="241"/>
      <c r="MGT10" s="241"/>
      <c r="MGU10" s="241"/>
      <c r="MGV10" s="241"/>
      <c r="MGW10" s="241"/>
      <c r="MGX10" s="241"/>
      <c r="MGY10" s="241"/>
      <c r="MGZ10" s="241"/>
      <c r="MHA10" s="241"/>
      <c r="MHB10" s="241"/>
      <c r="MHC10" s="241"/>
      <c r="MHD10" s="241"/>
      <c r="MHE10" s="241"/>
      <c r="MHF10" s="241"/>
      <c r="MHG10" s="241"/>
      <c r="MHH10" s="241"/>
      <c r="MHI10" s="241"/>
      <c r="MHJ10" s="241"/>
      <c r="MHK10" s="241"/>
      <c r="MHL10" s="241"/>
      <c r="MHM10" s="241"/>
      <c r="MHN10" s="241"/>
      <c r="MHO10" s="241"/>
      <c r="MHP10" s="241"/>
      <c r="MHQ10" s="241"/>
      <c r="MHR10" s="241"/>
      <c r="MHS10" s="241"/>
      <c r="MHT10" s="241"/>
      <c r="MHU10" s="241"/>
      <c r="MHV10" s="241"/>
      <c r="MHW10" s="241"/>
      <c r="MHX10" s="241"/>
      <c r="MHY10" s="241"/>
      <c r="MHZ10" s="241"/>
      <c r="MIA10" s="241"/>
      <c r="MIB10" s="241"/>
      <c r="MIC10" s="241"/>
      <c r="MID10" s="241"/>
      <c r="MIE10" s="241"/>
      <c r="MIF10" s="241"/>
      <c r="MIG10" s="241"/>
      <c r="MIH10" s="241"/>
      <c r="MII10" s="241"/>
      <c r="MIJ10" s="241"/>
      <c r="MIK10" s="241"/>
      <c r="MIL10" s="241"/>
      <c r="MIM10" s="241"/>
      <c r="MIN10" s="241"/>
      <c r="MIO10" s="241"/>
      <c r="MIP10" s="241"/>
      <c r="MIQ10" s="241"/>
      <c r="MIR10" s="241"/>
      <c r="MIS10" s="241"/>
      <c r="MIT10" s="241"/>
      <c r="MIU10" s="241"/>
      <c r="MIV10" s="241"/>
      <c r="MIW10" s="241"/>
      <c r="MIX10" s="241"/>
      <c r="MIY10" s="241"/>
      <c r="MIZ10" s="241"/>
      <c r="MJA10" s="241"/>
      <c r="MJB10" s="241"/>
      <c r="MJC10" s="241"/>
      <c r="MJD10" s="241"/>
      <c r="MJE10" s="241"/>
      <c r="MJF10" s="241"/>
      <c r="MJG10" s="241"/>
      <c r="MJH10" s="241"/>
      <c r="MJI10" s="241"/>
      <c r="MJJ10" s="241"/>
      <c r="MJK10" s="241"/>
      <c r="MJL10" s="241"/>
      <c r="MJM10" s="241"/>
      <c r="MJN10" s="241"/>
      <c r="MJO10" s="241"/>
      <c r="MJP10" s="241"/>
      <c r="MJQ10" s="241"/>
      <c r="MJR10" s="241"/>
      <c r="MJS10" s="241"/>
      <c r="MJT10" s="241"/>
      <c r="MJU10" s="241"/>
      <c r="MJV10" s="241"/>
      <c r="MJW10" s="241"/>
      <c r="MJX10" s="241"/>
      <c r="MJY10" s="241"/>
      <c r="MJZ10" s="241"/>
      <c r="MKA10" s="241"/>
      <c r="MKB10" s="241"/>
      <c r="MKC10" s="241"/>
      <c r="MKD10" s="241"/>
      <c r="MKE10" s="241"/>
      <c r="MKF10" s="241"/>
      <c r="MKG10" s="241"/>
      <c r="MKH10" s="241"/>
      <c r="MKI10" s="241"/>
      <c r="MKJ10" s="241"/>
      <c r="MKK10" s="241"/>
      <c r="MKL10" s="241"/>
      <c r="MKM10" s="241"/>
      <c r="MKN10" s="241"/>
      <c r="MKO10" s="241"/>
      <c r="MKP10" s="241"/>
      <c r="MKQ10" s="241"/>
      <c r="MKR10" s="241"/>
      <c r="MKS10" s="241"/>
      <c r="MKT10" s="241"/>
      <c r="MKU10" s="241"/>
      <c r="MKV10" s="241"/>
      <c r="MKW10" s="241"/>
      <c r="MKX10" s="241"/>
      <c r="MKY10" s="241"/>
      <c r="MKZ10" s="241"/>
      <c r="MLA10" s="241"/>
      <c r="MLB10" s="241"/>
      <c r="MLC10" s="241"/>
      <c r="MLD10" s="241"/>
      <c r="MLE10" s="241"/>
      <c r="MLF10" s="241"/>
      <c r="MLG10" s="241"/>
      <c r="MLH10" s="241"/>
      <c r="MLI10" s="241"/>
      <c r="MLJ10" s="241"/>
      <c r="MLK10" s="241"/>
      <c r="MLL10" s="241"/>
      <c r="MLM10" s="241"/>
      <c r="MLN10" s="241"/>
      <c r="MLO10" s="241"/>
      <c r="MLP10" s="241"/>
      <c r="MLQ10" s="241"/>
      <c r="MLR10" s="241"/>
      <c r="MLS10" s="241"/>
      <c r="MLT10" s="241"/>
      <c r="MLU10" s="241"/>
      <c r="MLV10" s="241"/>
      <c r="MLW10" s="241"/>
      <c r="MLX10" s="241"/>
      <c r="MLY10" s="241"/>
      <c r="MLZ10" s="241"/>
      <c r="MMA10" s="241"/>
      <c r="MMB10" s="241"/>
      <c r="MMC10" s="241"/>
      <c r="MMD10" s="241"/>
      <c r="MME10" s="241"/>
      <c r="MMF10" s="241"/>
      <c r="MMG10" s="241"/>
      <c r="MMH10" s="241"/>
      <c r="MMI10" s="241"/>
      <c r="MMJ10" s="241"/>
      <c r="MMK10" s="241"/>
      <c r="MML10" s="241"/>
      <c r="MMM10" s="241"/>
      <c r="MMN10" s="241"/>
      <c r="MMO10" s="241"/>
      <c r="MMP10" s="241"/>
      <c r="MMQ10" s="241"/>
      <c r="MMR10" s="241"/>
      <c r="MMS10" s="241"/>
      <c r="MMT10" s="241"/>
      <c r="MMU10" s="241"/>
      <c r="MMV10" s="241"/>
      <c r="MMW10" s="241"/>
      <c r="MMX10" s="241"/>
      <c r="MMY10" s="241"/>
      <c r="MMZ10" s="241"/>
      <c r="MNA10" s="241"/>
      <c r="MNB10" s="241"/>
      <c r="MNC10" s="241"/>
      <c r="MND10" s="241"/>
      <c r="MNE10" s="241"/>
      <c r="MNF10" s="241"/>
      <c r="MNG10" s="241"/>
      <c r="MNH10" s="241"/>
      <c r="MNI10" s="241"/>
      <c r="MNJ10" s="241"/>
      <c r="MNK10" s="241"/>
      <c r="MNL10" s="241"/>
      <c r="MNM10" s="241"/>
      <c r="MNN10" s="241"/>
      <c r="MNO10" s="241"/>
      <c r="MNP10" s="241"/>
      <c r="MNQ10" s="241"/>
      <c r="MNR10" s="241"/>
      <c r="MNS10" s="241"/>
      <c r="MNT10" s="241"/>
      <c r="MNU10" s="241"/>
      <c r="MNV10" s="241"/>
      <c r="MNW10" s="241"/>
      <c r="MNX10" s="241"/>
      <c r="MNY10" s="241"/>
      <c r="MNZ10" s="241"/>
      <c r="MOA10" s="241"/>
      <c r="MOB10" s="241"/>
      <c r="MOC10" s="241"/>
      <c r="MOD10" s="241"/>
      <c r="MOE10" s="241"/>
      <c r="MOF10" s="241"/>
      <c r="MOG10" s="241"/>
      <c r="MOH10" s="241"/>
      <c r="MOI10" s="241"/>
      <c r="MOJ10" s="241"/>
      <c r="MOK10" s="241"/>
      <c r="MOL10" s="241"/>
      <c r="MOM10" s="241"/>
      <c r="MON10" s="241"/>
      <c r="MOO10" s="241"/>
      <c r="MOP10" s="241"/>
      <c r="MOQ10" s="241"/>
      <c r="MOR10" s="241"/>
      <c r="MOS10" s="241"/>
      <c r="MOT10" s="241"/>
      <c r="MOU10" s="241"/>
      <c r="MOV10" s="241"/>
      <c r="MOW10" s="241"/>
      <c r="MOX10" s="241"/>
      <c r="MOY10" s="241"/>
      <c r="MOZ10" s="241"/>
      <c r="MPA10" s="241"/>
      <c r="MPB10" s="241"/>
      <c r="MPC10" s="241"/>
      <c r="MPD10" s="241"/>
      <c r="MPE10" s="241"/>
      <c r="MPF10" s="241"/>
      <c r="MPG10" s="241"/>
      <c r="MPH10" s="241"/>
      <c r="MPI10" s="241"/>
      <c r="MPJ10" s="241"/>
      <c r="MPK10" s="241"/>
      <c r="MPL10" s="241"/>
      <c r="MPM10" s="241"/>
      <c r="MPN10" s="241"/>
      <c r="MPO10" s="241"/>
      <c r="MPP10" s="241"/>
      <c r="MPQ10" s="241"/>
      <c r="MPR10" s="241"/>
      <c r="MPS10" s="241"/>
      <c r="MPT10" s="241"/>
      <c r="MPU10" s="241"/>
      <c r="MPV10" s="241"/>
      <c r="MPW10" s="241"/>
      <c r="MPX10" s="241"/>
      <c r="MPY10" s="241"/>
      <c r="MPZ10" s="241"/>
      <c r="MQA10" s="241"/>
      <c r="MQB10" s="241"/>
      <c r="MQC10" s="241"/>
      <c r="MQD10" s="241"/>
      <c r="MQE10" s="241"/>
      <c r="MQF10" s="241"/>
      <c r="MQG10" s="241"/>
      <c r="MQH10" s="241"/>
      <c r="MQI10" s="241"/>
      <c r="MQJ10" s="241"/>
      <c r="MQK10" s="241"/>
      <c r="MQL10" s="241"/>
      <c r="MQM10" s="241"/>
      <c r="MQN10" s="241"/>
      <c r="MQO10" s="241"/>
      <c r="MQP10" s="241"/>
      <c r="MQQ10" s="241"/>
      <c r="MQR10" s="241"/>
      <c r="MQS10" s="241"/>
      <c r="MQT10" s="241"/>
      <c r="MQU10" s="241"/>
      <c r="MQV10" s="241"/>
      <c r="MQW10" s="241"/>
      <c r="MQX10" s="241"/>
      <c r="MQY10" s="241"/>
      <c r="MQZ10" s="241"/>
      <c r="MRA10" s="241"/>
      <c r="MRB10" s="241"/>
      <c r="MRC10" s="241"/>
      <c r="MRD10" s="241"/>
      <c r="MRE10" s="241"/>
      <c r="MRF10" s="241"/>
      <c r="MRG10" s="241"/>
      <c r="MRH10" s="241"/>
      <c r="MRI10" s="241"/>
      <c r="MRJ10" s="241"/>
      <c r="MRK10" s="241"/>
      <c r="MRL10" s="241"/>
      <c r="MRM10" s="241"/>
      <c r="MRN10" s="241"/>
      <c r="MRO10" s="241"/>
      <c r="MRP10" s="241"/>
      <c r="MRQ10" s="241"/>
      <c r="MRR10" s="241"/>
      <c r="MRS10" s="241"/>
      <c r="MRT10" s="241"/>
      <c r="MRU10" s="241"/>
      <c r="MRV10" s="241"/>
      <c r="MRW10" s="241"/>
      <c r="MRX10" s="241"/>
      <c r="MRY10" s="241"/>
      <c r="MRZ10" s="241"/>
      <c r="MSA10" s="241"/>
      <c r="MSB10" s="241"/>
      <c r="MSC10" s="241"/>
      <c r="MSD10" s="241"/>
      <c r="MSE10" s="241"/>
      <c r="MSF10" s="241"/>
      <c r="MSG10" s="241"/>
      <c r="MSH10" s="241"/>
      <c r="MSI10" s="241"/>
      <c r="MSJ10" s="241"/>
      <c r="MSK10" s="241"/>
      <c r="MSL10" s="241"/>
      <c r="MSM10" s="241"/>
      <c r="MSN10" s="241"/>
      <c r="MSO10" s="241"/>
      <c r="MSP10" s="241"/>
      <c r="MSQ10" s="241"/>
      <c r="MSR10" s="241"/>
      <c r="MSS10" s="241"/>
      <c r="MST10" s="241"/>
      <c r="MSU10" s="241"/>
      <c r="MSV10" s="241"/>
      <c r="MSW10" s="241"/>
      <c r="MSX10" s="241"/>
      <c r="MSY10" s="241"/>
      <c r="MSZ10" s="241"/>
      <c r="MTA10" s="241"/>
      <c r="MTB10" s="241"/>
      <c r="MTC10" s="241"/>
      <c r="MTD10" s="241"/>
      <c r="MTE10" s="241"/>
      <c r="MTF10" s="241"/>
      <c r="MTG10" s="241"/>
      <c r="MTH10" s="241"/>
      <c r="MTI10" s="241"/>
      <c r="MTJ10" s="241"/>
      <c r="MTK10" s="241"/>
      <c r="MTL10" s="241"/>
      <c r="MTM10" s="241"/>
      <c r="MTN10" s="241"/>
      <c r="MTO10" s="241"/>
      <c r="MTP10" s="241"/>
      <c r="MTQ10" s="241"/>
      <c r="MTR10" s="241"/>
      <c r="MTS10" s="241"/>
      <c r="MTT10" s="241"/>
      <c r="MTU10" s="241"/>
      <c r="MTV10" s="241"/>
      <c r="MTW10" s="241"/>
      <c r="MTX10" s="241"/>
      <c r="MTY10" s="241"/>
      <c r="MTZ10" s="241"/>
      <c r="MUA10" s="241"/>
      <c r="MUB10" s="241"/>
      <c r="MUC10" s="241"/>
      <c r="MUD10" s="241"/>
      <c r="MUE10" s="241"/>
      <c r="MUF10" s="241"/>
      <c r="MUG10" s="241"/>
      <c r="MUH10" s="241"/>
      <c r="MUI10" s="241"/>
      <c r="MUJ10" s="241"/>
      <c r="MUK10" s="241"/>
      <c r="MUL10" s="241"/>
      <c r="MUM10" s="241"/>
      <c r="MUN10" s="241"/>
      <c r="MUO10" s="241"/>
      <c r="MUP10" s="241"/>
      <c r="MUQ10" s="241"/>
      <c r="MUR10" s="241"/>
      <c r="MUS10" s="241"/>
      <c r="MUT10" s="241"/>
      <c r="MUU10" s="241"/>
      <c r="MUV10" s="241"/>
      <c r="MUW10" s="241"/>
      <c r="MUX10" s="241"/>
      <c r="MUY10" s="241"/>
      <c r="MUZ10" s="241"/>
      <c r="MVA10" s="241"/>
      <c r="MVB10" s="241"/>
      <c r="MVC10" s="241"/>
      <c r="MVD10" s="241"/>
      <c r="MVE10" s="241"/>
      <c r="MVF10" s="241"/>
      <c r="MVG10" s="241"/>
      <c r="MVH10" s="241"/>
      <c r="MVI10" s="241"/>
      <c r="MVJ10" s="241"/>
      <c r="MVK10" s="241"/>
      <c r="MVL10" s="241"/>
      <c r="MVM10" s="241"/>
      <c r="MVN10" s="241"/>
      <c r="MVO10" s="241"/>
      <c r="MVP10" s="241"/>
      <c r="MVQ10" s="241"/>
      <c r="MVR10" s="241"/>
      <c r="MVS10" s="241"/>
      <c r="MVT10" s="241"/>
      <c r="MVU10" s="241"/>
      <c r="MVV10" s="241"/>
      <c r="MVW10" s="241"/>
      <c r="MVX10" s="241"/>
      <c r="MVY10" s="241"/>
      <c r="MVZ10" s="241"/>
      <c r="MWA10" s="241"/>
      <c r="MWB10" s="241"/>
      <c r="MWC10" s="241"/>
      <c r="MWD10" s="241"/>
      <c r="MWE10" s="241"/>
      <c r="MWF10" s="241"/>
      <c r="MWG10" s="241"/>
      <c r="MWH10" s="241"/>
      <c r="MWI10" s="241"/>
      <c r="MWJ10" s="241"/>
      <c r="MWK10" s="241"/>
      <c r="MWL10" s="241"/>
      <c r="MWM10" s="241"/>
      <c r="MWN10" s="241"/>
      <c r="MWO10" s="241"/>
      <c r="MWP10" s="241"/>
      <c r="MWQ10" s="241"/>
      <c r="MWR10" s="241"/>
      <c r="MWS10" s="241"/>
      <c r="MWT10" s="241"/>
      <c r="MWU10" s="241"/>
      <c r="MWV10" s="241"/>
      <c r="MWW10" s="241"/>
      <c r="MWX10" s="241"/>
      <c r="MWY10" s="241"/>
      <c r="MWZ10" s="241"/>
      <c r="MXA10" s="241"/>
      <c r="MXB10" s="241"/>
      <c r="MXC10" s="241"/>
      <c r="MXD10" s="241"/>
      <c r="MXE10" s="241"/>
      <c r="MXF10" s="241"/>
      <c r="MXG10" s="241"/>
      <c r="MXH10" s="241"/>
      <c r="MXI10" s="241"/>
      <c r="MXJ10" s="241"/>
      <c r="MXK10" s="241"/>
      <c r="MXL10" s="241"/>
      <c r="MXM10" s="241"/>
      <c r="MXN10" s="241"/>
      <c r="MXO10" s="241"/>
      <c r="MXP10" s="241"/>
      <c r="MXQ10" s="241"/>
      <c r="MXR10" s="241"/>
      <c r="MXS10" s="241"/>
      <c r="MXT10" s="241"/>
      <c r="MXU10" s="241"/>
      <c r="MXV10" s="241"/>
      <c r="MXW10" s="241"/>
      <c r="MXX10" s="241"/>
      <c r="MXY10" s="241"/>
      <c r="MXZ10" s="241"/>
      <c r="MYA10" s="241"/>
      <c r="MYB10" s="241"/>
      <c r="MYC10" s="241"/>
      <c r="MYD10" s="241"/>
      <c r="MYE10" s="241"/>
      <c r="MYF10" s="241"/>
      <c r="MYG10" s="241"/>
      <c r="MYH10" s="241"/>
      <c r="MYI10" s="241"/>
      <c r="MYJ10" s="241"/>
      <c r="MYK10" s="241"/>
      <c r="MYL10" s="241"/>
      <c r="MYM10" s="241"/>
      <c r="MYN10" s="241"/>
      <c r="MYO10" s="241"/>
      <c r="MYP10" s="241"/>
      <c r="MYQ10" s="241"/>
      <c r="MYR10" s="241"/>
      <c r="MYS10" s="241"/>
      <c r="MYT10" s="241"/>
      <c r="MYU10" s="241"/>
      <c r="MYV10" s="241"/>
      <c r="MYW10" s="241"/>
      <c r="MYX10" s="241"/>
      <c r="MYY10" s="241"/>
      <c r="MYZ10" s="241"/>
      <c r="MZA10" s="241"/>
      <c r="MZB10" s="241"/>
      <c r="MZC10" s="241"/>
      <c r="MZD10" s="241"/>
      <c r="MZE10" s="241"/>
      <c r="MZF10" s="241"/>
      <c r="MZG10" s="241"/>
      <c r="MZH10" s="241"/>
      <c r="MZI10" s="241"/>
      <c r="MZJ10" s="241"/>
      <c r="MZK10" s="241"/>
      <c r="MZL10" s="241"/>
      <c r="MZM10" s="241"/>
      <c r="MZN10" s="241"/>
      <c r="MZO10" s="241"/>
      <c r="MZP10" s="241"/>
      <c r="MZQ10" s="241"/>
      <c r="MZR10" s="241"/>
      <c r="MZS10" s="241"/>
      <c r="MZT10" s="241"/>
      <c r="MZU10" s="241"/>
      <c r="MZV10" s="241"/>
      <c r="MZW10" s="241"/>
      <c r="MZX10" s="241"/>
      <c r="MZY10" s="241"/>
      <c r="MZZ10" s="241"/>
      <c r="NAA10" s="241"/>
      <c r="NAB10" s="241"/>
      <c r="NAC10" s="241"/>
      <c r="NAD10" s="241"/>
      <c r="NAE10" s="241"/>
      <c r="NAF10" s="241"/>
      <c r="NAG10" s="241"/>
      <c r="NAH10" s="241"/>
      <c r="NAI10" s="241"/>
      <c r="NAJ10" s="241"/>
      <c r="NAK10" s="241"/>
      <c r="NAL10" s="241"/>
      <c r="NAM10" s="241"/>
      <c r="NAN10" s="241"/>
      <c r="NAO10" s="241"/>
      <c r="NAP10" s="241"/>
      <c r="NAQ10" s="241"/>
      <c r="NAR10" s="241"/>
      <c r="NAS10" s="241"/>
      <c r="NAT10" s="241"/>
      <c r="NAU10" s="241"/>
      <c r="NAV10" s="241"/>
      <c r="NAW10" s="241"/>
      <c r="NAX10" s="241"/>
      <c r="NAY10" s="241"/>
      <c r="NAZ10" s="241"/>
      <c r="NBA10" s="241"/>
      <c r="NBB10" s="241"/>
      <c r="NBC10" s="241"/>
      <c r="NBD10" s="241"/>
      <c r="NBE10" s="241"/>
      <c r="NBF10" s="241"/>
      <c r="NBG10" s="241"/>
      <c r="NBH10" s="241"/>
      <c r="NBI10" s="241"/>
      <c r="NBJ10" s="241"/>
      <c r="NBK10" s="241"/>
      <c r="NBL10" s="241"/>
      <c r="NBM10" s="241"/>
      <c r="NBN10" s="241"/>
      <c r="NBO10" s="241"/>
      <c r="NBP10" s="241"/>
      <c r="NBQ10" s="241"/>
      <c r="NBR10" s="241"/>
      <c r="NBS10" s="241"/>
      <c r="NBT10" s="241"/>
      <c r="NBU10" s="241"/>
      <c r="NBV10" s="241"/>
      <c r="NBW10" s="241"/>
      <c r="NBX10" s="241"/>
      <c r="NBY10" s="241"/>
      <c r="NBZ10" s="241"/>
      <c r="NCA10" s="241"/>
      <c r="NCB10" s="241"/>
      <c r="NCC10" s="241"/>
      <c r="NCD10" s="241"/>
      <c r="NCE10" s="241"/>
      <c r="NCF10" s="241"/>
      <c r="NCG10" s="241"/>
      <c r="NCH10" s="241"/>
      <c r="NCI10" s="241"/>
      <c r="NCJ10" s="241"/>
      <c r="NCK10" s="241"/>
      <c r="NCL10" s="241"/>
      <c r="NCM10" s="241"/>
      <c r="NCN10" s="241"/>
      <c r="NCO10" s="241"/>
      <c r="NCP10" s="241"/>
      <c r="NCQ10" s="241"/>
      <c r="NCR10" s="241"/>
      <c r="NCS10" s="241"/>
      <c r="NCT10" s="241"/>
      <c r="NCU10" s="241"/>
      <c r="NCV10" s="241"/>
      <c r="NCW10" s="241"/>
      <c r="NCX10" s="241"/>
      <c r="NCY10" s="241"/>
      <c r="NCZ10" s="241"/>
      <c r="NDA10" s="241"/>
      <c r="NDB10" s="241"/>
      <c r="NDC10" s="241"/>
      <c r="NDD10" s="241"/>
      <c r="NDE10" s="241"/>
      <c r="NDF10" s="241"/>
      <c r="NDG10" s="241"/>
      <c r="NDH10" s="241"/>
      <c r="NDI10" s="241"/>
      <c r="NDJ10" s="241"/>
      <c r="NDK10" s="241"/>
      <c r="NDL10" s="241"/>
      <c r="NDM10" s="241"/>
      <c r="NDN10" s="241"/>
      <c r="NDO10" s="241"/>
      <c r="NDP10" s="241"/>
      <c r="NDQ10" s="241"/>
      <c r="NDR10" s="241"/>
      <c r="NDS10" s="241"/>
      <c r="NDT10" s="241"/>
      <c r="NDU10" s="241"/>
      <c r="NDV10" s="241"/>
      <c r="NDW10" s="241"/>
      <c r="NDX10" s="241"/>
      <c r="NDY10" s="241"/>
      <c r="NDZ10" s="241"/>
      <c r="NEA10" s="241"/>
      <c r="NEB10" s="241"/>
      <c r="NEC10" s="241"/>
      <c r="NED10" s="241"/>
      <c r="NEE10" s="241"/>
      <c r="NEF10" s="241"/>
      <c r="NEG10" s="241"/>
      <c r="NEH10" s="241"/>
      <c r="NEI10" s="241"/>
      <c r="NEJ10" s="241"/>
      <c r="NEK10" s="241"/>
      <c r="NEL10" s="241"/>
      <c r="NEM10" s="241"/>
      <c r="NEN10" s="241"/>
      <c r="NEO10" s="241"/>
      <c r="NEP10" s="241"/>
      <c r="NEQ10" s="241"/>
      <c r="NER10" s="241"/>
      <c r="NES10" s="241"/>
      <c r="NET10" s="241"/>
      <c r="NEU10" s="241"/>
      <c r="NEV10" s="241"/>
      <c r="NEW10" s="241"/>
      <c r="NEX10" s="241"/>
      <c r="NEY10" s="241"/>
      <c r="NEZ10" s="241"/>
      <c r="NFA10" s="241"/>
      <c r="NFB10" s="241"/>
      <c r="NFC10" s="241"/>
      <c r="NFD10" s="241"/>
      <c r="NFE10" s="241"/>
      <c r="NFF10" s="241"/>
      <c r="NFG10" s="241"/>
      <c r="NFH10" s="241"/>
      <c r="NFI10" s="241"/>
      <c r="NFJ10" s="241"/>
      <c r="NFK10" s="241"/>
      <c r="NFL10" s="241"/>
      <c r="NFM10" s="241"/>
      <c r="NFN10" s="241"/>
      <c r="NFO10" s="241"/>
      <c r="NFP10" s="241"/>
      <c r="NFQ10" s="241"/>
      <c r="NFR10" s="241"/>
      <c r="NFS10" s="241"/>
      <c r="NFT10" s="241"/>
      <c r="NFU10" s="241"/>
      <c r="NFV10" s="241"/>
      <c r="NFW10" s="241"/>
      <c r="NFX10" s="241"/>
      <c r="NFY10" s="241"/>
      <c r="NFZ10" s="241"/>
      <c r="NGA10" s="241"/>
      <c r="NGB10" s="241"/>
      <c r="NGC10" s="241"/>
      <c r="NGD10" s="241"/>
      <c r="NGE10" s="241"/>
      <c r="NGF10" s="241"/>
      <c r="NGG10" s="241"/>
      <c r="NGH10" s="241"/>
      <c r="NGI10" s="241"/>
      <c r="NGJ10" s="241"/>
      <c r="NGK10" s="241"/>
      <c r="NGL10" s="241"/>
      <c r="NGM10" s="241"/>
      <c r="NGN10" s="241"/>
      <c r="NGO10" s="241"/>
      <c r="NGP10" s="241"/>
      <c r="NGQ10" s="241"/>
      <c r="NGR10" s="241"/>
      <c r="NGS10" s="241"/>
      <c r="NGT10" s="241"/>
      <c r="NGU10" s="241"/>
      <c r="NGV10" s="241"/>
      <c r="NGW10" s="241"/>
      <c r="NGX10" s="241"/>
      <c r="NGY10" s="241"/>
      <c r="NGZ10" s="241"/>
      <c r="NHA10" s="241"/>
      <c r="NHB10" s="241"/>
      <c r="NHC10" s="241"/>
      <c r="NHD10" s="241"/>
      <c r="NHE10" s="241"/>
      <c r="NHF10" s="241"/>
      <c r="NHG10" s="241"/>
      <c r="NHH10" s="241"/>
      <c r="NHI10" s="241"/>
      <c r="NHJ10" s="241"/>
      <c r="NHK10" s="241"/>
      <c r="NHL10" s="241"/>
      <c r="NHM10" s="241"/>
      <c r="NHN10" s="241"/>
      <c r="NHO10" s="241"/>
      <c r="NHP10" s="241"/>
      <c r="NHQ10" s="241"/>
      <c r="NHR10" s="241"/>
      <c r="NHS10" s="241"/>
      <c r="NHT10" s="241"/>
      <c r="NHU10" s="241"/>
      <c r="NHV10" s="241"/>
      <c r="NHW10" s="241"/>
      <c r="NHX10" s="241"/>
      <c r="NHY10" s="241"/>
      <c r="NHZ10" s="241"/>
      <c r="NIA10" s="241"/>
      <c r="NIB10" s="241"/>
      <c r="NIC10" s="241"/>
      <c r="NID10" s="241"/>
      <c r="NIE10" s="241"/>
      <c r="NIF10" s="241"/>
      <c r="NIG10" s="241"/>
      <c r="NIH10" s="241"/>
      <c r="NII10" s="241"/>
      <c r="NIJ10" s="241"/>
      <c r="NIK10" s="241"/>
      <c r="NIL10" s="241"/>
      <c r="NIM10" s="241"/>
      <c r="NIN10" s="241"/>
      <c r="NIO10" s="241"/>
      <c r="NIP10" s="241"/>
      <c r="NIQ10" s="241"/>
      <c r="NIR10" s="241"/>
      <c r="NIS10" s="241"/>
      <c r="NIT10" s="241"/>
      <c r="NIU10" s="241"/>
      <c r="NIV10" s="241"/>
      <c r="NIW10" s="241"/>
      <c r="NIX10" s="241"/>
      <c r="NIY10" s="241"/>
      <c r="NIZ10" s="241"/>
      <c r="NJA10" s="241"/>
      <c r="NJB10" s="241"/>
      <c r="NJC10" s="241"/>
      <c r="NJD10" s="241"/>
      <c r="NJE10" s="241"/>
      <c r="NJF10" s="241"/>
      <c r="NJG10" s="241"/>
      <c r="NJH10" s="241"/>
      <c r="NJI10" s="241"/>
      <c r="NJJ10" s="241"/>
      <c r="NJK10" s="241"/>
      <c r="NJL10" s="241"/>
      <c r="NJM10" s="241"/>
      <c r="NJN10" s="241"/>
      <c r="NJO10" s="241"/>
      <c r="NJP10" s="241"/>
      <c r="NJQ10" s="241"/>
      <c r="NJR10" s="241"/>
      <c r="NJS10" s="241"/>
      <c r="NJT10" s="241"/>
      <c r="NJU10" s="241"/>
      <c r="NJV10" s="241"/>
      <c r="NJW10" s="241"/>
      <c r="NJX10" s="241"/>
      <c r="NJY10" s="241"/>
      <c r="NJZ10" s="241"/>
      <c r="NKA10" s="241"/>
      <c r="NKB10" s="241"/>
      <c r="NKC10" s="241"/>
      <c r="NKD10" s="241"/>
      <c r="NKE10" s="241"/>
      <c r="NKF10" s="241"/>
      <c r="NKG10" s="241"/>
      <c r="NKH10" s="241"/>
      <c r="NKI10" s="241"/>
      <c r="NKJ10" s="241"/>
      <c r="NKK10" s="241"/>
      <c r="NKL10" s="241"/>
      <c r="NKM10" s="241"/>
      <c r="NKN10" s="241"/>
      <c r="NKO10" s="241"/>
      <c r="NKP10" s="241"/>
      <c r="NKQ10" s="241"/>
      <c r="NKR10" s="241"/>
      <c r="NKS10" s="241"/>
      <c r="NKT10" s="241"/>
      <c r="NKU10" s="241"/>
      <c r="NKV10" s="241"/>
      <c r="NKW10" s="241"/>
      <c r="NKX10" s="241"/>
      <c r="NKY10" s="241"/>
      <c r="NKZ10" s="241"/>
      <c r="NLA10" s="241"/>
      <c r="NLB10" s="241"/>
      <c r="NLC10" s="241"/>
      <c r="NLD10" s="241"/>
      <c r="NLE10" s="241"/>
      <c r="NLF10" s="241"/>
      <c r="NLG10" s="241"/>
      <c r="NLH10" s="241"/>
      <c r="NLI10" s="241"/>
      <c r="NLJ10" s="241"/>
      <c r="NLK10" s="241"/>
      <c r="NLL10" s="241"/>
      <c r="NLM10" s="241"/>
      <c r="NLN10" s="241"/>
      <c r="NLO10" s="241"/>
      <c r="NLP10" s="241"/>
      <c r="NLQ10" s="241"/>
      <c r="NLR10" s="241"/>
      <c r="NLS10" s="241"/>
      <c r="NLT10" s="241"/>
      <c r="NLU10" s="241"/>
      <c r="NLV10" s="241"/>
      <c r="NLW10" s="241"/>
      <c r="NLX10" s="241"/>
      <c r="NLY10" s="241"/>
      <c r="NLZ10" s="241"/>
      <c r="NMA10" s="241"/>
      <c r="NMB10" s="241"/>
      <c r="NMC10" s="241"/>
      <c r="NMD10" s="241"/>
      <c r="NME10" s="241"/>
      <c r="NMF10" s="241"/>
      <c r="NMG10" s="241"/>
      <c r="NMH10" s="241"/>
      <c r="NMI10" s="241"/>
      <c r="NMJ10" s="241"/>
      <c r="NMK10" s="241"/>
      <c r="NML10" s="241"/>
      <c r="NMM10" s="241"/>
      <c r="NMN10" s="241"/>
      <c r="NMO10" s="241"/>
      <c r="NMP10" s="241"/>
      <c r="NMQ10" s="241"/>
      <c r="NMR10" s="241"/>
      <c r="NMS10" s="241"/>
      <c r="NMT10" s="241"/>
      <c r="NMU10" s="241"/>
      <c r="NMV10" s="241"/>
      <c r="NMW10" s="241"/>
      <c r="NMX10" s="241"/>
      <c r="NMY10" s="241"/>
      <c r="NMZ10" s="241"/>
      <c r="NNA10" s="241"/>
      <c r="NNB10" s="241"/>
      <c r="NNC10" s="241"/>
      <c r="NND10" s="241"/>
      <c r="NNE10" s="241"/>
      <c r="NNF10" s="241"/>
      <c r="NNG10" s="241"/>
      <c r="NNH10" s="241"/>
      <c r="NNI10" s="241"/>
      <c r="NNJ10" s="241"/>
      <c r="NNK10" s="241"/>
      <c r="NNL10" s="241"/>
      <c r="NNM10" s="241"/>
      <c r="NNN10" s="241"/>
      <c r="NNO10" s="241"/>
      <c r="NNP10" s="241"/>
      <c r="NNQ10" s="241"/>
      <c r="NNR10" s="241"/>
      <c r="NNS10" s="241"/>
      <c r="NNT10" s="241"/>
      <c r="NNU10" s="241"/>
      <c r="NNV10" s="241"/>
      <c r="NNW10" s="241"/>
      <c r="NNX10" s="241"/>
      <c r="NNY10" s="241"/>
      <c r="NNZ10" s="241"/>
      <c r="NOA10" s="241"/>
      <c r="NOB10" s="241"/>
      <c r="NOC10" s="241"/>
      <c r="NOD10" s="241"/>
      <c r="NOE10" s="241"/>
      <c r="NOF10" s="241"/>
      <c r="NOG10" s="241"/>
      <c r="NOH10" s="241"/>
      <c r="NOI10" s="241"/>
      <c r="NOJ10" s="241"/>
      <c r="NOK10" s="241"/>
      <c r="NOL10" s="241"/>
      <c r="NOM10" s="241"/>
      <c r="NON10" s="241"/>
      <c r="NOO10" s="241"/>
      <c r="NOP10" s="241"/>
      <c r="NOQ10" s="241"/>
      <c r="NOR10" s="241"/>
      <c r="NOS10" s="241"/>
      <c r="NOT10" s="241"/>
      <c r="NOU10" s="241"/>
      <c r="NOV10" s="241"/>
      <c r="NOW10" s="241"/>
      <c r="NOX10" s="241"/>
      <c r="NOY10" s="241"/>
      <c r="NOZ10" s="241"/>
      <c r="NPA10" s="241"/>
      <c r="NPB10" s="241"/>
      <c r="NPC10" s="241"/>
      <c r="NPD10" s="241"/>
      <c r="NPE10" s="241"/>
      <c r="NPF10" s="241"/>
      <c r="NPG10" s="241"/>
      <c r="NPH10" s="241"/>
      <c r="NPI10" s="241"/>
      <c r="NPJ10" s="241"/>
      <c r="NPK10" s="241"/>
      <c r="NPL10" s="241"/>
      <c r="NPM10" s="241"/>
      <c r="NPN10" s="241"/>
      <c r="NPO10" s="241"/>
      <c r="NPP10" s="241"/>
      <c r="NPQ10" s="241"/>
      <c r="NPR10" s="241"/>
      <c r="NPS10" s="241"/>
      <c r="NPT10" s="241"/>
      <c r="NPU10" s="241"/>
      <c r="NPV10" s="241"/>
      <c r="NPW10" s="241"/>
      <c r="NPX10" s="241"/>
      <c r="NPY10" s="241"/>
      <c r="NPZ10" s="241"/>
      <c r="NQA10" s="241"/>
      <c r="NQB10" s="241"/>
      <c r="NQC10" s="241"/>
      <c r="NQD10" s="241"/>
      <c r="NQE10" s="241"/>
      <c r="NQF10" s="241"/>
      <c r="NQG10" s="241"/>
      <c r="NQH10" s="241"/>
      <c r="NQI10" s="241"/>
      <c r="NQJ10" s="241"/>
      <c r="NQK10" s="241"/>
      <c r="NQL10" s="241"/>
      <c r="NQM10" s="241"/>
      <c r="NQN10" s="241"/>
      <c r="NQO10" s="241"/>
      <c r="NQP10" s="241"/>
      <c r="NQQ10" s="241"/>
      <c r="NQR10" s="241"/>
      <c r="NQS10" s="241"/>
      <c r="NQT10" s="241"/>
      <c r="NQU10" s="241"/>
      <c r="NQV10" s="241"/>
      <c r="NQW10" s="241"/>
      <c r="NQX10" s="241"/>
      <c r="NQY10" s="241"/>
      <c r="NQZ10" s="241"/>
      <c r="NRA10" s="241"/>
      <c r="NRB10" s="241"/>
      <c r="NRC10" s="241"/>
      <c r="NRD10" s="241"/>
      <c r="NRE10" s="241"/>
      <c r="NRF10" s="241"/>
      <c r="NRG10" s="241"/>
      <c r="NRH10" s="241"/>
      <c r="NRI10" s="241"/>
      <c r="NRJ10" s="241"/>
      <c r="NRK10" s="241"/>
      <c r="NRL10" s="241"/>
      <c r="NRM10" s="241"/>
      <c r="NRN10" s="241"/>
      <c r="NRO10" s="241"/>
      <c r="NRP10" s="241"/>
      <c r="NRQ10" s="241"/>
      <c r="NRR10" s="241"/>
      <c r="NRS10" s="241"/>
      <c r="NRT10" s="241"/>
      <c r="NRU10" s="241"/>
      <c r="NRV10" s="241"/>
      <c r="NRW10" s="241"/>
      <c r="NRX10" s="241"/>
      <c r="NRY10" s="241"/>
      <c r="NRZ10" s="241"/>
      <c r="NSA10" s="241"/>
      <c r="NSB10" s="241"/>
      <c r="NSC10" s="241"/>
      <c r="NSD10" s="241"/>
      <c r="NSE10" s="241"/>
      <c r="NSF10" s="241"/>
      <c r="NSG10" s="241"/>
      <c r="NSH10" s="241"/>
      <c r="NSI10" s="241"/>
      <c r="NSJ10" s="241"/>
      <c r="NSK10" s="241"/>
      <c r="NSL10" s="241"/>
      <c r="NSM10" s="241"/>
      <c r="NSN10" s="241"/>
      <c r="NSO10" s="241"/>
      <c r="NSP10" s="241"/>
      <c r="NSQ10" s="241"/>
      <c r="NSR10" s="241"/>
      <c r="NSS10" s="241"/>
      <c r="NST10" s="241"/>
      <c r="NSU10" s="241"/>
      <c r="NSV10" s="241"/>
      <c r="NSW10" s="241"/>
      <c r="NSX10" s="241"/>
      <c r="NSY10" s="241"/>
      <c r="NSZ10" s="241"/>
      <c r="NTA10" s="241"/>
      <c r="NTB10" s="241"/>
      <c r="NTC10" s="241"/>
      <c r="NTD10" s="241"/>
      <c r="NTE10" s="241"/>
      <c r="NTF10" s="241"/>
      <c r="NTG10" s="241"/>
      <c r="NTH10" s="241"/>
      <c r="NTI10" s="241"/>
      <c r="NTJ10" s="241"/>
      <c r="NTK10" s="241"/>
      <c r="NTL10" s="241"/>
      <c r="NTM10" s="241"/>
      <c r="NTN10" s="241"/>
      <c r="NTO10" s="241"/>
      <c r="NTP10" s="241"/>
      <c r="NTQ10" s="241"/>
      <c r="NTR10" s="241"/>
      <c r="NTS10" s="241"/>
      <c r="NTT10" s="241"/>
      <c r="NTU10" s="241"/>
      <c r="NTV10" s="241"/>
      <c r="NTW10" s="241"/>
      <c r="NTX10" s="241"/>
      <c r="NTY10" s="241"/>
      <c r="NTZ10" s="241"/>
      <c r="NUA10" s="241"/>
      <c r="NUB10" s="241"/>
      <c r="NUC10" s="241"/>
      <c r="NUD10" s="241"/>
      <c r="NUE10" s="241"/>
      <c r="NUF10" s="241"/>
      <c r="NUG10" s="241"/>
      <c r="NUH10" s="241"/>
      <c r="NUI10" s="241"/>
      <c r="NUJ10" s="241"/>
      <c r="NUK10" s="241"/>
      <c r="NUL10" s="241"/>
      <c r="NUM10" s="241"/>
      <c r="NUN10" s="241"/>
      <c r="NUO10" s="241"/>
      <c r="NUP10" s="241"/>
      <c r="NUQ10" s="241"/>
      <c r="NUR10" s="241"/>
      <c r="NUS10" s="241"/>
      <c r="NUT10" s="241"/>
      <c r="NUU10" s="241"/>
      <c r="NUV10" s="241"/>
      <c r="NUW10" s="241"/>
      <c r="NUX10" s="241"/>
      <c r="NUY10" s="241"/>
      <c r="NUZ10" s="241"/>
      <c r="NVA10" s="241"/>
      <c r="NVB10" s="241"/>
      <c r="NVC10" s="241"/>
      <c r="NVD10" s="241"/>
      <c r="NVE10" s="241"/>
      <c r="NVF10" s="241"/>
      <c r="NVG10" s="241"/>
      <c r="NVH10" s="241"/>
      <c r="NVI10" s="241"/>
      <c r="NVJ10" s="241"/>
      <c r="NVK10" s="241"/>
      <c r="NVL10" s="241"/>
      <c r="NVM10" s="241"/>
      <c r="NVN10" s="241"/>
      <c r="NVO10" s="241"/>
      <c r="NVP10" s="241"/>
      <c r="NVQ10" s="241"/>
      <c r="NVR10" s="241"/>
      <c r="NVS10" s="241"/>
      <c r="NVT10" s="241"/>
      <c r="NVU10" s="241"/>
      <c r="NVV10" s="241"/>
      <c r="NVW10" s="241"/>
      <c r="NVX10" s="241"/>
      <c r="NVY10" s="241"/>
      <c r="NVZ10" s="241"/>
      <c r="NWA10" s="241"/>
      <c r="NWB10" s="241"/>
      <c r="NWC10" s="241"/>
      <c r="NWD10" s="241"/>
      <c r="NWE10" s="241"/>
      <c r="NWF10" s="241"/>
      <c r="NWG10" s="241"/>
      <c r="NWH10" s="241"/>
      <c r="NWI10" s="241"/>
      <c r="NWJ10" s="241"/>
      <c r="NWK10" s="241"/>
      <c r="NWL10" s="241"/>
      <c r="NWM10" s="241"/>
      <c r="NWN10" s="241"/>
      <c r="NWO10" s="241"/>
      <c r="NWP10" s="241"/>
      <c r="NWQ10" s="241"/>
      <c r="NWR10" s="241"/>
      <c r="NWS10" s="241"/>
      <c r="NWT10" s="241"/>
      <c r="NWU10" s="241"/>
      <c r="NWV10" s="241"/>
      <c r="NWW10" s="241"/>
      <c r="NWX10" s="241"/>
      <c r="NWY10" s="241"/>
      <c r="NWZ10" s="241"/>
      <c r="NXA10" s="241"/>
      <c r="NXB10" s="241"/>
      <c r="NXC10" s="241"/>
      <c r="NXD10" s="241"/>
      <c r="NXE10" s="241"/>
      <c r="NXF10" s="241"/>
      <c r="NXG10" s="241"/>
      <c r="NXH10" s="241"/>
      <c r="NXI10" s="241"/>
      <c r="NXJ10" s="241"/>
      <c r="NXK10" s="241"/>
      <c r="NXL10" s="241"/>
      <c r="NXM10" s="241"/>
      <c r="NXN10" s="241"/>
      <c r="NXO10" s="241"/>
      <c r="NXP10" s="241"/>
      <c r="NXQ10" s="241"/>
      <c r="NXR10" s="241"/>
      <c r="NXS10" s="241"/>
      <c r="NXT10" s="241"/>
      <c r="NXU10" s="241"/>
      <c r="NXV10" s="241"/>
      <c r="NXW10" s="241"/>
      <c r="NXX10" s="241"/>
      <c r="NXY10" s="241"/>
      <c r="NXZ10" s="241"/>
      <c r="NYA10" s="241"/>
      <c r="NYB10" s="241"/>
      <c r="NYC10" s="241"/>
      <c r="NYD10" s="241"/>
      <c r="NYE10" s="241"/>
      <c r="NYF10" s="241"/>
      <c r="NYG10" s="241"/>
      <c r="NYH10" s="241"/>
      <c r="NYI10" s="241"/>
      <c r="NYJ10" s="241"/>
      <c r="NYK10" s="241"/>
      <c r="NYL10" s="241"/>
      <c r="NYM10" s="241"/>
      <c r="NYN10" s="241"/>
      <c r="NYO10" s="241"/>
      <c r="NYP10" s="241"/>
      <c r="NYQ10" s="241"/>
      <c r="NYR10" s="241"/>
      <c r="NYS10" s="241"/>
      <c r="NYT10" s="241"/>
      <c r="NYU10" s="241"/>
      <c r="NYV10" s="241"/>
      <c r="NYW10" s="241"/>
      <c r="NYX10" s="241"/>
      <c r="NYY10" s="241"/>
      <c r="NYZ10" s="241"/>
      <c r="NZA10" s="241"/>
      <c r="NZB10" s="241"/>
      <c r="NZC10" s="241"/>
      <c r="NZD10" s="241"/>
      <c r="NZE10" s="241"/>
      <c r="NZF10" s="241"/>
      <c r="NZG10" s="241"/>
      <c r="NZH10" s="241"/>
      <c r="NZI10" s="241"/>
      <c r="NZJ10" s="241"/>
      <c r="NZK10" s="241"/>
      <c r="NZL10" s="241"/>
      <c r="NZM10" s="241"/>
      <c r="NZN10" s="241"/>
      <c r="NZO10" s="241"/>
      <c r="NZP10" s="241"/>
      <c r="NZQ10" s="241"/>
      <c r="NZR10" s="241"/>
      <c r="NZS10" s="241"/>
      <c r="NZT10" s="241"/>
      <c r="NZU10" s="241"/>
      <c r="NZV10" s="241"/>
      <c r="NZW10" s="241"/>
      <c r="NZX10" s="241"/>
      <c r="NZY10" s="241"/>
      <c r="NZZ10" s="241"/>
      <c r="OAA10" s="241"/>
      <c r="OAB10" s="241"/>
      <c r="OAC10" s="241"/>
      <c r="OAD10" s="241"/>
      <c r="OAE10" s="241"/>
      <c r="OAF10" s="241"/>
      <c r="OAG10" s="241"/>
      <c r="OAH10" s="241"/>
      <c r="OAI10" s="241"/>
      <c r="OAJ10" s="241"/>
      <c r="OAK10" s="241"/>
      <c r="OAL10" s="241"/>
      <c r="OAM10" s="241"/>
      <c r="OAN10" s="241"/>
      <c r="OAO10" s="241"/>
      <c r="OAP10" s="241"/>
      <c r="OAQ10" s="241"/>
      <c r="OAR10" s="241"/>
      <c r="OAS10" s="241"/>
      <c r="OAT10" s="241"/>
      <c r="OAU10" s="241"/>
      <c r="OAV10" s="241"/>
      <c r="OAW10" s="241"/>
      <c r="OAX10" s="241"/>
      <c r="OAY10" s="241"/>
      <c r="OAZ10" s="241"/>
      <c r="OBA10" s="241"/>
      <c r="OBB10" s="241"/>
      <c r="OBC10" s="241"/>
      <c r="OBD10" s="241"/>
      <c r="OBE10" s="241"/>
      <c r="OBF10" s="241"/>
      <c r="OBG10" s="241"/>
      <c r="OBH10" s="241"/>
      <c r="OBI10" s="241"/>
      <c r="OBJ10" s="241"/>
      <c r="OBK10" s="241"/>
      <c r="OBL10" s="241"/>
      <c r="OBM10" s="241"/>
      <c r="OBN10" s="241"/>
      <c r="OBO10" s="241"/>
      <c r="OBP10" s="241"/>
      <c r="OBQ10" s="241"/>
      <c r="OBR10" s="241"/>
      <c r="OBS10" s="241"/>
      <c r="OBT10" s="241"/>
      <c r="OBU10" s="241"/>
      <c r="OBV10" s="241"/>
      <c r="OBW10" s="241"/>
      <c r="OBX10" s="241"/>
      <c r="OBY10" s="241"/>
      <c r="OBZ10" s="241"/>
      <c r="OCA10" s="241"/>
      <c r="OCB10" s="241"/>
      <c r="OCC10" s="241"/>
      <c r="OCD10" s="241"/>
      <c r="OCE10" s="241"/>
      <c r="OCF10" s="241"/>
      <c r="OCG10" s="241"/>
      <c r="OCH10" s="241"/>
      <c r="OCI10" s="241"/>
      <c r="OCJ10" s="241"/>
      <c r="OCK10" s="241"/>
      <c r="OCL10" s="241"/>
      <c r="OCM10" s="241"/>
      <c r="OCN10" s="241"/>
      <c r="OCO10" s="241"/>
      <c r="OCP10" s="241"/>
      <c r="OCQ10" s="241"/>
      <c r="OCR10" s="241"/>
      <c r="OCS10" s="241"/>
      <c r="OCT10" s="241"/>
      <c r="OCU10" s="241"/>
      <c r="OCV10" s="241"/>
      <c r="OCW10" s="241"/>
      <c r="OCX10" s="241"/>
      <c r="OCY10" s="241"/>
      <c r="OCZ10" s="241"/>
      <c r="ODA10" s="241"/>
      <c r="ODB10" s="241"/>
      <c r="ODC10" s="241"/>
      <c r="ODD10" s="241"/>
      <c r="ODE10" s="241"/>
      <c r="ODF10" s="241"/>
      <c r="ODG10" s="241"/>
      <c r="ODH10" s="241"/>
      <c r="ODI10" s="241"/>
      <c r="ODJ10" s="241"/>
      <c r="ODK10" s="241"/>
      <c r="ODL10" s="241"/>
      <c r="ODM10" s="241"/>
      <c r="ODN10" s="241"/>
      <c r="ODO10" s="241"/>
      <c r="ODP10" s="241"/>
      <c r="ODQ10" s="241"/>
      <c r="ODR10" s="241"/>
      <c r="ODS10" s="241"/>
      <c r="ODT10" s="241"/>
      <c r="ODU10" s="241"/>
      <c r="ODV10" s="241"/>
      <c r="ODW10" s="241"/>
      <c r="ODX10" s="241"/>
      <c r="ODY10" s="241"/>
      <c r="ODZ10" s="241"/>
      <c r="OEA10" s="241"/>
      <c r="OEB10" s="241"/>
      <c r="OEC10" s="241"/>
      <c r="OED10" s="241"/>
      <c r="OEE10" s="241"/>
      <c r="OEF10" s="241"/>
      <c r="OEG10" s="241"/>
      <c r="OEH10" s="241"/>
      <c r="OEI10" s="241"/>
      <c r="OEJ10" s="241"/>
      <c r="OEK10" s="241"/>
      <c r="OEL10" s="241"/>
      <c r="OEM10" s="241"/>
      <c r="OEN10" s="241"/>
      <c r="OEO10" s="241"/>
      <c r="OEP10" s="241"/>
      <c r="OEQ10" s="241"/>
      <c r="OER10" s="241"/>
      <c r="OES10" s="241"/>
      <c r="OET10" s="241"/>
      <c r="OEU10" s="241"/>
      <c r="OEV10" s="241"/>
      <c r="OEW10" s="241"/>
      <c r="OEX10" s="241"/>
      <c r="OEY10" s="241"/>
      <c r="OEZ10" s="241"/>
      <c r="OFA10" s="241"/>
      <c r="OFB10" s="241"/>
      <c r="OFC10" s="241"/>
      <c r="OFD10" s="241"/>
      <c r="OFE10" s="241"/>
      <c r="OFF10" s="241"/>
      <c r="OFG10" s="241"/>
      <c r="OFH10" s="241"/>
      <c r="OFI10" s="241"/>
      <c r="OFJ10" s="241"/>
      <c r="OFK10" s="241"/>
      <c r="OFL10" s="241"/>
      <c r="OFM10" s="241"/>
      <c r="OFN10" s="241"/>
      <c r="OFO10" s="241"/>
      <c r="OFP10" s="241"/>
      <c r="OFQ10" s="241"/>
      <c r="OFR10" s="241"/>
      <c r="OFS10" s="241"/>
      <c r="OFT10" s="241"/>
      <c r="OFU10" s="241"/>
      <c r="OFV10" s="241"/>
      <c r="OFW10" s="241"/>
      <c r="OFX10" s="241"/>
      <c r="OFY10" s="241"/>
      <c r="OFZ10" s="241"/>
      <c r="OGA10" s="241"/>
      <c r="OGB10" s="241"/>
      <c r="OGC10" s="241"/>
      <c r="OGD10" s="241"/>
      <c r="OGE10" s="241"/>
      <c r="OGF10" s="241"/>
      <c r="OGG10" s="241"/>
      <c r="OGH10" s="241"/>
      <c r="OGI10" s="241"/>
      <c r="OGJ10" s="241"/>
      <c r="OGK10" s="241"/>
      <c r="OGL10" s="241"/>
      <c r="OGM10" s="241"/>
      <c r="OGN10" s="241"/>
      <c r="OGO10" s="241"/>
      <c r="OGP10" s="241"/>
      <c r="OGQ10" s="241"/>
      <c r="OGR10" s="241"/>
      <c r="OGS10" s="241"/>
      <c r="OGT10" s="241"/>
      <c r="OGU10" s="241"/>
      <c r="OGV10" s="241"/>
      <c r="OGW10" s="241"/>
      <c r="OGX10" s="241"/>
      <c r="OGY10" s="241"/>
      <c r="OGZ10" s="241"/>
      <c r="OHA10" s="241"/>
      <c r="OHB10" s="241"/>
      <c r="OHC10" s="241"/>
      <c r="OHD10" s="241"/>
      <c r="OHE10" s="241"/>
      <c r="OHF10" s="241"/>
      <c r="OHG10" s="241"/>
      <c r="OHH10" s="241"/>
      <c r="OHI10" s="241"/>
      <c r="OHJ10" s="241"/>
      <c r="OHK10" s="241"/>
      <c r="OHL10" s="241"/>
      <c r="OHM10" s="241"/>
      <c r="OHN10" s="241"/>
      <c r="OHO10" s="241"/>
      <c r="OHP10" s="241"/>
      <c r="OHQ10" s="241"/>
      <c r="OHR10" s="241"/>
      <c r="OHS10" s="241"/>
      <c r="OHT10" s="241"/>
      <c r="OHU10" s="241"/>
      <c r="OHV10" s="241"/>
      <c r="OHW10" s="241"/>
      <c r="OHX10" s="241"/>
      <c r="OHY10" s="241"/>
      <c r="OHZ10" s="241"/>
      <c r="OIA10" s="241"/>
      <c r="OIB10" s="241"/>
      <c r="OIC10" s="241"/>
      <c r="OID10" s="241"/>
      <c r="OIE10" s="241"/>
      <c r="OIF10" s="241"/>
      <c r="OIG10" s="241"/>
      <c r="OIH10" s="241"/>
      <c r="OII10" s="241"/>
      <c r="OIJ10" s="241"/>
      <c r="OIK10" s="241"/>
      <c r="OIL10" s="241"/>
      <c r="OIM10" s="241"/>
      <c r="OIN10" s="241"/>
      <c r="OIO10" s="241"/>
      <c r="OIP10" s="241"/>
      <c r="OIQ10" s="241"/>
      <c r="OIR10" s="241"/>
      <c r="OIS10" s="241"/>
      <c r="OIT10" s="241"/>
      <c r="OIU10" s="241"/>
      <c r="OIV10" s="241"/>
      <c r="OIW10" s="241"/>
      <c r="OIX10" s="241"/>
      <c r="OIY10" s="241"/>
      <c r="OIZ10" s="241"/>
      <c r="OJA10" s="241"/>
      <c r="OJB10" s="241"/>
      <c r="OJC10" s="241"/>
      <c r="OJD10" s="241"/>
      <c r="OJE10" s="241"/>
      <c r="OJF10" s="241"/>
      <c r="OJG10" s="241"/>
      <c r="OJH10" s="241"/>
      <c r="OJI10" s="241"/>
      <c r="OJJ10" s="241"/>
      <c r="OJK10" s="241"/>
      <c r="OJL10" s="241"/>
      <c r="OJM10" s="241"/>
      <c r="OJN10" s="241"/>
      <c r="OJO10" s="241"/>
      <c r="OJP10" s="241"/>
      <c r="OJQ10" s="241"/>
      <c r="OJR10" s="241"/>
      <c r="OJS10" s="241"/>
      <c r="OJT10" s="241"/>
      <c r="OJU10" s="241"/>
      <c r="OJV10" s="241"/>
      <c r="OJW10" s="241"/>
      <c r="OJX10" s="241"/>
      <c r="OJY10" s="241"/>
      <c r="OJZ10" s="241"/>
      <c r="OKA10" s="241"/>
      <c r="OKB10" s="241"/>
      <c r="OKC10" s="241"/>
      <c r="OKD10" s="241"/>
      <c r="OKE10" s="241"/>
      <c r="OKF10" s="241"/>
      <c r="OKG10" s="241"/>
      <c r="OKH10" s="241"/>
      <c r="OKI10" s="241"/>
      <c r="OKJ10" s="241"/>
      <c r="OKK10" s="241"/>
      <c r="OKL10" s="241"/>
      <c r="OKM10" s="241"/>
      <c r="OKN10" s="241"/>
      <c r="OKO10" s="241"/>
      <c r="OKP10" s="241"/>
      <c r="OKQ10" s="241"/>
      <c r="OKR10" s="241"/>
      <c r="OKS10" s="241"/>
      <c r="OKT10" s="241"/>
      <c r="OKU10" s="241"/>
      <c r="OKV10" s="241"/>
      <c r="OKW10" s="241"/>
      <c r="OKX10" s="241"/>
      <c r="OKY10" s="241"/>
      <c r="OKZ10" s="241"/>
      <c r="OLA10" s="241"/>
      <c r="OLB10" s="241"/>
      <c r="OLC10" s="241"/>
      <c r="OLD10" s="241"/>
      <c r="OLE10" s="241"/>
      <c r="OLF10" s="241"/>
      <c r="OLG10" s="241"/>
      <c r="OLH10" s="241"/>
      <c r="OLI10" s="241"/>
      <c r="OLJ10" s="241"/>
      <c r="OLK10" s="241"/>
      <c r="OLL10" s="241"/>
      <c r="OLM10" s="241"/>
      <c r="OLN10" s="241"/>
      <c r="OLO10" s="241"/>
      <c r="OLP10" s="241"/>
      <c r="OLQ10" s="241"/>
      <c r="OLR10" s="241"/>
      <c r="OLS10" s="241"/>
      <c r="OLT10" s="241"/>
      <c r="OLU10" s="241"/>
      <c r="OLV10" s="241"/>
      <c r="OLW10" s="241"/>
      <c r="OLX10" s="241"/>
      <c r="OLY10" s="241"/>
      <c r="OLZ10" s="241"/>
      <c r="OMA10" s="241"/>
      <c r="OMB10" s="241"/>
      <c r="OMC10" s="241"/>
      <c r="OMD10" s="241"/>
      <c r="OME10" s="241"/>
      <c r="OMF10" s="241"/>
      <c r="OMG10" s="241"/>
      <c r="OMH10" s="241"/>
      <c r="OMI10" s="241"/>
      <c r="OMJ10" s="241"/>
      <c r="OMK10" s="241"/>
      <c r="OML10" s="241"/>
      <c r="OMM10" s="241"/>
      <c r="OMN10" s="241"/>
      <c r="OMO10" s="241"/>
      <c r="OMP10" s="241"/>
      <c r="OMQ10" s="241"/>
      <c r="OMR10" s="241"/>
      <c r="OMS10" s="241"/>
      <c r="OMT10" s="241"/>
      <c r="OMU10" s="241"/>
      <c r="OMV10" s="241"/>
      <c r="OMW10" s="241"/>
      <c r="OMX10" s="241"/>
      <c r="OMY10" s="241"/>
      <c r="OMZ10" s="241"/>
      <c r="ONA10" s="241"/>
      <c r="ONB10" s="241"/>
      <c r="ONC10" s="241"/>
      <c r="OND10" s="241"/>
      <c r="ONE10" s="241"/>
      <c r="ONF10" s="241"/>
      <c r="ONG10" s="241"/>
      <c r="ONH10" s="241"/>
      <c r="ONI10" s="241"/>
      <c r="ONJ10" s="241"/>
      <c r="ONK10" s="241"/>
      <c r="ONL10" s="241"/>
      <c r="ONM10" s="241"/>
      <c r="ONN10" s="241"/>
      <c r="ONO10" s="241"/>
      <c r="ONP10" s="241"/>
      <c r="ONQ10" s="241"/>
      <c r="ONR10" s="241"/>
      <c r="ONS10" s="241"/>
      <c r="ONT10" s="241"/>
      <c r="ONU10" s="241"/>
      <c r="ONV10" s="241"/>
      <c r="ONW10" s="241"/>
      <c r="ONX10" s="241"/>
      <c r="ONY10" s="241"/>
      <c r="ONZ10" s="241"/>
      <c r="OOA10" s="241"/>
      <c r="OOB10" s="241"/>
      <c r="OOC10" s="241"/>
      <c r="OOD10" s="241"/>
      <c r="OOE10" s="241"/>
      <c r="OOF10" s="241"/>
      <c r="OOG10" s="241"/>
      <c r="OOH10" s="241"/>
      <c r="OOI10" s="241"/>
      <c r="OOJ10" s="241"/>
      <c r="OOK10" s="241"/>
      <c r="OOL10" s="241"/>
      <c r="OOM10" s="241"/>
      <c r="OON10" s="241"/>
      <c r="OOO10" s="241"/>
      <c r="OOP10" s="241"/>
      <c r="OOQ10" s="241"/>
      <c r="OOR10" s="241"/>
      <c r="OOS10" s="241"/>
      <c r="OOT10" s="241"/>
      <c r="OOU10" s="241"/>
      <c r="OOV10" s="241"/>
      <c r="OOW10" s="241"/>
      <c r="OOX10" s="241"/>
      <c r="OOY10" s="241"/>
      <c r="OOZ10" s="241"/>
      <c r="OPA10" s="241"/>
      <c r="OPB10" s="241"/>
      <c r="OPC10" s="241"/>
      <c r="OPD10" s="241"/>
      <c r="OPE10" s="241"/>
      <c r="OPF10" s="241"/>
      <c r="OPG10" s="241"/>
      <c r="OPH10" s="241"/>
      <c r="OPI10" s="241"/>
      <c r="OPJ10" s="241"/>
      <c r="OPK10" s="241"/>
      <c r="OPL10" s="241"/>
      <c r="OPM10" s="241"/>
      <c r="OPN10" s="241"/>
      <c r="OPO10" s="241"/>
      <c r="OPP10" s="241"/>
      <c r="OPQ10" s="241"/>
      <c r="OPR10" s="241"/>
      <c r="OPS10" s="241"/>
      <c r="OPT10" s="241"/>
      <c r="OPU10" s="241"/>
      <c r="OPV10" s="241"/>
      <c r="OPW10" s="241"/>
      <c r="OPX10" s="241"/>
      <c r="OPY10" s="241"/>
      <c r="OPZ10" s="241"/>
      <c r="OQA10" s="241"/>
      <c r="OQB10" s="241"/>
      <c r="OQC10" s="241"/>
      <c r="OQD10" s="241"/>
      <c r="OQE10" s="241"/>
      <c r="OQF10" s="241"/>
      <c r="OQG10" s="241"/>
      <c r="OQH10" s="241"/>
      <c r="OQI10" s="241"/>
      <c r="OQJ10" s="241"/>
      <c r="OQK10" s="241"/>
      <c r="OQL10" s="241"/>
      <c r="OQM10" s="241"/>
      <c r="OQN10" s="241"/>
      <c r="OQO10" s="241"/>
      <c r="OQP10" s="241"/>
      <c r="OQQ10" s="241"/>
      <c r="OQR10" s="241"/>
      <c r="OQS10" s="241"/>
      <c r="OQT10" s="241"/>
      <c r="OQU10" s="241"/>
      <c r="OQV10" s="241"/>
      <c r="OQW10" s="241"/>
      <c r="OQX10" s="241"/>
      <c r="OQY10" s="241"/>
      <c r="OQZ10" s="241"/>
      <c r="ORA10" s="241"/>
      <c r="ORB10" s="241"/>
      <c r="ORC10" s="241"/>
      <c r="ORD10" s="241"/>
      <c r="ORE10" s="241"/>
      <c r="ORF10" s="241"/>
      <c r="ORG10" s="241"/>
      <c r="ORH10" s="241"/>
      <c r="ORI10" s="241"/>
      <c r="ORJ10" s="241"/>
      <c r="ORK10" s="241"/>
      <c r="ORL10" s="241"/>
      <c r="ORM10" s="241"/>
      <c r="ORN10" s="241"/>
      <c r="ORO10" s="241"/>
      <c r="ORP10" s="241"/>
      <c r="ORQ10" s="241"/>
      <c r="ORR10" s="241"/>
      <c r="ORS10" s="241"/>
      <c r="ORT10" s="241"/>
      <c r="ORU10" s="241"/>
      <c r="ORV10" s="241"/>
      <c r="ORW10" s="241"/>
      <c r="ORX10" s="241"/>
      <c r="ORY10" s="241"/>
      <c r="ORZ10" s="241"/>
      <c r="OSA10" s="241"/>
      <c r="OSB10" s="241"/>
      <c r="OSC10" s="241"/>
      <c r="OSD10" s="241"/>
      <c r="OSE10" s="241"/>
      <c r="OSF10" s="241"/>
      <c r="OSG10" s="241"/>
      <c r="OSH10" s="241"/>
      <c r="OSI10" s="241"/>
      <c r="OSJ10" s="241"/>
      <c r="OSK10" s="241"/>
      <c r="OSL10" s="241"/>
      <c r="OSM10" s="241"/>
      <c r="OSN10" s="241"/>
      <c r="OSO10" s="241"/>
      <c r="OSP10" s="241"/>
      <c r="OSQ10" s="241"/>
      <c r="OSR10" s="241"/>
      <c r="OSS10" s="241"/>
      <c r="OST10" s="241"/>
      <c r="OSU10" s="241"/>
      <c r="OSV10" s="241"/>
      <c r="OSW10" s="241"/>
      <c r="OSX10" s="241"/>
      <c r="OSY10" s="241"/>
      <c r="OSZ10" s="241"/>
      <c r="OTA10" s="241"/>
      <c r="OTB10" s="241"/>
      <c r="OTC10" s="241"/>
      <c r="OTD10" s="241"/>
      <c r="OTE10" s="241"/>
      <c r="OTF10" s="241"/>
      <c r="OTG10" s="241"/>
      <c r="OTH10" s="241"/>
      <c r="OTI10" s="241"/>
      <c r="OTJ10" s="241"/>
      <c r="OTK10" s="241"/>
      <c r="OTL10" s="241"/>
      <c r="OTM10" s="241"/>
      <c r="OTN10" s="241"/>
      <c r="OTO10" s="241"/>
      <c r="OTP10" s="241"/>
      <c r="OTQ10" s="241"/>
      <c r="OTR10" s="241"/>
      <c r="OTS10" s="241"/>
      <c r="OTT10" s="241"/>
      <c r="OTU10" s="241"/>
      <c r="OTV10" s="241"/>
      <c r="OTW10" s="241"/>
      <c r="OTX10" s="241"/>
      <c r="OTY10" s="241"/>
      <c r="OTZ10" s="241"/>
      <c r="OUA10" s="241"/>
      <c r="OUB10" s="241"/>
      <c r="OUC10" s="241"/>
      <c r="OUD10" s="241"/>
      <c r="OUE10" s="241"/>
      <c r="OUF10" s="241"/>
      <c r="OUG10" s="241"/>
      <c r="OUH10" s="241"/>
      <c r="OUI10" s="241"/>
      <c r="OUJ10" s="241"/>
      <c r="OUK10" s="241"/>
      <c r="OUL10" s="241"/>
      <c r="OUM10" s="241"/>
      <c r="OUN10" s="241"/>
      <c r="OUO10" s="241"/>
      <c r="OUP10" s="241"/>
      <c r="OUQ10" s="241"/>
      <c r="OUR10" s="241"/>
      <c r="OUS10" s="241"/>
      <c r="OUT10" s="241"/>
      <c r="OUU10" s="241"/>
      <c r="OUV10" s="241"/>
      <c r="OUW10" s="241"/>
      <c r="OUX10" s="241"/>
      <c r="OUY10" s="241"/>
      <c r="OUZ10" s="241"/>
      <c r="OVA10" s="241"/>
      <c r="OVB10" s="241"/>
      <c r="OVC10" s="241"/>
      <c r="OVD10" s="241"/>
      <c r="OVE10" s="241"/>
      <c r="OVF10" s="241"/>
      <c r="OVG10" s="241"/>
      <c r="OVH10" s="241"/>
      <c r="OVI10" s="241"/>
      <c r="OVJ10" s="241"/>
      <c r="OVK10" s="241"/>
      <c r="OVL10" s="241"/>
      <c r="OVM10" s="241"/>
      <c r="OVN10" s="241"/>
      <c r="OVO10" s="241"/>
      <c r="OVP10" s="241"/>
      <c r="OVQ10" s="241"/>
      <c r="OVR10" s="241"/>
      <c r="OVS10" s="241"/>
      <c r="OVT10" s="241"/>
      <c r="OVU10" s="241"/>
      <c r="OVV10" s="241"/>
      <c r="OVW10" s="241"/>
      <c r="OVX10" s="241"/>
      <c r="OVY10" s="241"/>
      <c r="OVZ10" s="241"/>
      <c r="OWA10" s="241"/>
      <c r="OWB10" s="241"/>
      <c r="OWC10" s="241"/>
      <c r="OWD10" s="241"/>
      <c r="OWE10" s="241"/>
      <c r="OWF10" s="241"/>
      <c r="OWG10" s="241"/>
      <c r="OWH10" s="241"/>
      <c r="OWI10" s="241"/>
      <c r="OWJ10" s="241"/>
      <c r="OWK10" s="241"/>
      <c r="OWL10" s="241"/>
      <c r="OWM10" s="241"/>
      <c r="OWN10" s="241"/>
      <c r="OWO10" s="241"/>
      <c r="OWP10" s="241"/>
      <c r="OWQ10" s="241"/>
      <c r="OWR10" s="241"/>
      <c r="OWS10" s="241"/>
      <c r="OWT10" s="241"/>
      <c r="OWU10" s="241"/>
      <c r="OWV10" s="241"/>
      <c r="OWW10" s="241"/>
      <c r="OWX10" s="241"/>
      <c r="OWY10" s="241"/>
      <c r="OWZ10" s="241"/>
      <c r="OXA10" s="241"/>
      <c r="OXB10" s="241"/>
      <c r="OXC10" s="241"/>
      <c r="OXD10" s="241"/>
      <c r="OXE10" s="241"/>
      <c r="OXF10" s="241"/>
      <c r="OXG10" s="241"/>
      <c r="OXH10" s="241"/>
      <c r="OXI10" s="241"/>
      <c r="OXJ10" s="241"/>
      <c r="OXK10" s="241"/>
      <c r="OXL10" s="241"/>
      <c r="OXM10" s="241"/>
      <c r="OXN10" s="241"/>
      <c r="OXO10" s="241"/>
      <c r="OXP10" s="241"/>
      <c r="OXQ10" s="241"/>
      <c r="OXR10" s="241"/>
      <c r="OXS10" s="241"/>
      <c r="OXT10" s="241"/>
      <c r="OXU10" s="241"/>
      <c r="OXV10" s="241"/>
      <c r="OXW10" s="241"/>
      <c r="OXX10" s="241"/>
      <c r="OXY10" s="241"/>
      <c r="OXZ10" s="241"/>
      <c r="OYA10" s="241"/>
      <c r="OYB10" s="241"/>
      <c r="OYC10" s="241"/>
      <c r="OYD10" s="241"/>
      <c r="OYE10" s="241"/>
      <c r="OYF10" s="241"/>
      <c r="OYG10" s="241"/>
      <c r="OYH10" s="241"/>
      <c r="OYI10" s="241"/>
      <c r="OYJ10" s="241"/>
      <c r="OYK10" s="241"/>
      <c r="OYL10" s="241"/>
      <c r="OYM10" s="241"/>
      <c r="OYN10" s="241"/>
      <c r="OYO10" s="241"/>
      <c r="OYP10" s="241"/>
      <c r="OYQ10" s="241"/>
      <c r="OYR10" s="241"/>
      <c r="OYS10" s="241"/>
      <c r="OYT10" s="241"/>
      <c r="OYU10" s="241"/>
      <c r="OYV10" s="241"/>
      <c r="OYW10" s="241"/>
      <c r="OYX10" s="241"/>
      <c r="OYY10" s="241"/>
      <c r="OYZ10" s="241"/>
      <c r="OZA10" s="241"/>
      <c r="OZB10" s="241"/>
      <c r="OZC10" s="241"/>
      <c r="OZD10" s="241"/>
      <c r="OZE10" s="241"/>
      <c r="OZF10" s="241"/>
      <c r="OZG10" s="241"/>
      <c r="OZH10" s="241"/>
      <c r="OZI10" s="241"/>
      <c r="OZJ10" s="241"/>
      <c r="OZK10" s="241"/>
      <c r="OZL10" s="241"/>
      <c r="OZM10" s="241"/>
      <c r="OZN10" s="241"/>
      <c r="OZO10" s="241"/>
      <c r="OZP10" s="241"/>
      <c r="OZQ10" s="241"/>
      <c r="OZR10" s="241"/>
      <c r="OZS10" s="241"/>
      <c r="OZT10" s="241"/>
      <c r="OZU10" s="241"/>
      <c r="OZV10" s="241"/>
      <c r="OZW10" s="241"/>
      <c r="OZX10" s="241"/>
      <c r="OZY10" s="241"/>
      <c r="OZZ10" s="241"/>
      <c r="PAA10" s="241"/>
      <c r="PAB10" s="241"/>
      <c r="PAC10" s="241"/>
      <c r="PAD10" s="241"/>
      <c r="PAE10" s="241"/>
      <c r="PAF10" s="241"/>
      <c r="PAG10" s="241"/>
      <c r="PAH10" s="241"/>
      <c r="PAI10" s="241"/>
      <c r="PAJ10" s="241"/>
      <c r="PAK10" s="241"/>
      <c r="PAL10" s="241"/>
      <c r="PAM10" s="241"/>
      <c r="PAN10" s="241"/>
      <c r="PAO10" s="241"/>
      <c r="PAP10" s="241"/>
      <c r="PAQ10" s="241"/>
      <c r="PAR10" s="241"/>
      <c r="PAS10" s="241"/>
      <c r="PAT10" s="241"/>
      <c r="PAU10" s="241"/>
      <c r="PAV10" s="241"/>
      <c r="PAW10" s="241"/>
      <c r="PAX10" s="241"/>
      <c r="PAY10" s="241"/>
      <c r="PAZ10" s="241"/>
      <c r="PBA10" s="241"/>
      <c r="PBB10" s="241"/>
      <c r="PBC10" s="241"/>
      <c r="PBD10" s="241"/>
      <c r="PBE10" s="241"/>
      <c r="PBF10" s="241"/>
      <c r="PBG10" s="241"/>
      <c r="PBH10" s="241"/>
      <c r="PBI10" s="241"/>
      <c r="PBJ10" s="241"/>
      <c r="PBK10" s="241"/>
      <c r="PBL10" s="241"/>
      <c r="PBM10" s="241"/>
      <c r="PBN10" s="241"/>
      <c r="PBO10" s="241"/>
      <c r="PBP10" s="241"/>
      <c r="PBQ10" s="241"/>
      <c r="PBR10" s="241"/>
      <c r="PBS10" s="241"/>
      <c r="PBT10" s="241"/>
      <c r="PBU10" s="241"/>
      <c r="PBV10" s="241"/>
      <c r="PBW10" s="241"/>
      <c r="PBX10" s="241"/>
      <c r="PBY10" s="241"/>
      <c r="PBZ10" s="241"/>
      <c r="PCA10" s="241"/>
      <c r="PCB10" s="241"/>
      <c r="PCC10" s="241"/>
      <c r="PCD10" s="241"/>
      <c r="PCE10" s="241"/>
      <c r="PCF10" s="241"/>
      <c r="PCG10" s="241"/>
      <c r="PCH10" s="241"/>
      <c r="PCI10" s="241"/>
      <c r="PCJ10" s="241"/>
      <c r="PCK10" s="241"/>
      <c r="PCL10" s="241"/>
      <c r="PCM10" s="241"/>
      <c r="PCN10" s="241"/>
      <c r="PCO10" s="241"/>
      <c r="PCP10" s="241"/>
      <c r="PCQ10" s="241"/>
      <c r="PCR10" s="241"/>
      <c r="PCS10" s="241"/>
      <c r="PCT10" s="241"/>
      <c r="PCU10" s="241"/>
      <c r="PCV10" s="241"/>
      <c r="PCW10" s="241"/>
      <c r="PCX10" s="241"/>
      <c r="PCY10" s="241"/>
      <c r="PCZ10" s="241"/>
      <c r="PDA10" s="241"/>
      <c r="PDB10" s="241"/>
      <c r="PDC10" s="241"/>
      <c r="PDD10" s="241"/>
      <c r="PDE10" s="241"/>
      <c r="PDF10" s="241"/>
      <c r="PDG10" s="241"/>
      <c r="PDH10" s="241"/>
      <c r="PDI10" s="241"/>
      <c r="PDJ10" s="241"/>
      <c r="PDK10" s="241"/>
      <c r="PDL10" s="241"/>
      <c r="PDM10" s="241"/>
      <c r="PDN10" s="241"/>
      <c r="PDO10" s="241"/>
      <c r="PDP10" s="241"/>
      <c r="PDQ10" s="241"/>
      <c r="PDR10" s="241"/>
      <c r="PDS10" s="241"/>
      <c r="PDT10" s="241"/>
      <c r="PDU10" s="241"/>
      <c r="PDV10" s="241"/>
      <c r="PDW10" s="241"/>
      <c r="PDX10" s="241"/>
      <c r="PDY10" s="241"/>
      <c r="PDZ10" s="241"/>
      <c r="PEA10" s="241"/>
      <c r="PEB10" s="241"/>
      <c r="PEC10" s="241"/>
      <c r="PED10" s="241"/>
      <c r="PEE10" s="241"/>
      <c r="PEF10" s="241"/>
      <c r="PEG10" s="241"/>
      <c r="PEH10" s="241"/>
      <c r="PEI10" s="241"/>
      <c r="PEJ10" s="241"/>
      <c r="PEK10" s="241"/>
      <c r="PEL10" s="241"/>
      <c r="PEM10" s="241"/>
      <c r="PEN10" s="241"/>
      <c r="PEO10" s="241"/>
      <c r="PEP10" s="241"/>
      <c r="PEQ10" s="241"/>
      <c r="PER10" s="241"/>
      <c r="PES10" s="241"/>
      <c r="PET10" s="241"/>
      <c r="PEU10" s="241"/>
      <c r="PEV10" s="241"/>
      <c r="PEW10" s="241"/>
      <c r="PEX10" s="241"/>
      <c r="PEY10" s="241"/>
      <c r="PEZ10" s="241"/>
      <c r="PFA10" s="241"/>
      <c r="PFB10" s="241"/>
      <c r="PFC10" s="241"/>
      <c r="PFD10" s="241"/>
      <c r="PFE10" s="241"/>
      <c r="PFF10" s="241"/>
      <c r="PFG10" s="241"/>
      <c r="PFH10" s="241"/>
      <c r="PFI10" s="241"/>
      <c r="PFJ10" s="241"/>
      <c r="PFK10" s="241"/>
      <c r="PFL10" s="241"/>
      <c r="PFM10" s="241"/>
      <c r="PFN10" s="241"/>
      <c r="PFO10" s="241"/>
      <c r="PFP10" s="241"/>
      <c r="PFQ10" s="241"/>
      <c r="PFR10" s="241"/>
      <c r="PFS10" s="241"/>
      <c r="PFT10" s="241"/>
      <c r="PFU10" s="241"/>
      <c r="PFV10" s="241"/>
      <c r="PFW10" s="241"/>
      <c r="PFX10" s="241"/>
      <c r="PFY10" s="241"/>
      <c r="PFZ10" s="241"/>
      <c r="PGA10" s="241"/>
      <c r="PGB10" s="241"/>
      <c r="PGC10" s="241"/>
      <c r="PGD10" s="241"/>
      <c r="PGE10" s="241"/>
      <c r="PGF10" s="241"/>
      <c r="PGG10" s="241"/>
      <c r="PGH10" s="241"/>
      <c r="PGI10" s="241"/>
      <c r="PGJ10" s="241"/>
      <c r="PGK10" s="241"/>
      <c r="PGL10" s="241"/>
      <c r="PGM10" s="241"/>
      <c r="PGN10" s="241"/>
      <c r="PGO10" s="241"/>
      <c r="PGP10" s="241"/>
      <c r="PGQ10" s="241"/>
      <c r="PGR10" s="241"/>
      <c r="PGS10" s="241"/>
      <c r="PGT10" s="241"/>
      <c r="PGU10" s="241"/>
      <c r="PGV10" s="241"/>
      <c r="PGW10" s="241"/>
      <c r="PGX10" s="241"/>
      <c r="PGY10" s="241"/>
      <c r="PGZ10" s="241"/>
      <c r="PHA10" s="241"/>
      <c r="PHB10" s="241"/>
      <c r="PHC10" s="241"/>
      <c r="PHD10" s="241"/>
      <c r="PHE10" s="241"/>
      <c r="PHF10" s="241"/>
      <c r="PHG10" s="241"/>
      <c r="PHH10" s="241"/>
      <c r="PHI10" s="241"/>
      <c r="PHJ10" s="241"/>
      <c r="PHK10" s="241"/>
      <c r="PHL10" s="241"/>
      <c r="PHM10" s="241"/>
      <c r="PHN10" s="241"/>
      <c r="PHO10" s="241"/>
      <c r="PHP10" s="241"/>
      <c r="PHQ10" s="241"/>
      <c r="PHR10" s="241"/>
      <c r="PHS10" s="241"/>
      <c r="PHT10" s="241"/>
      <c r="PHU10" s="241"/>
      <c r="PHV10" s="241"/>
      <c r="PHW10" s="241"/>
      <c r="PHX10" s="241"/>
      <c r="PHY10" s="241"/>
      <c r="PHZ10" s="241"/>
      <c r="PIA10" s="241"/>
      <c r="PIB10" s="241"/>
      <c r="PIC10" s="241"/>
      <c r="PID10" s="241"/>
      <c r="PIE10" s="241"/>
      <c r="PIF10" s="241"/>
      <c r="PIG10" s="241"/>
      <c r="PIH10" s="241"/>
      <c r="PII10" s="241"/>
      <c r="PIJ10" s="241"/>
      <c r="PIK10" s="241"/>
      <c r="PIL10" s="241"/>
      <c r="PIM10" s="241"/>
      <c r="PIN10" s="241"/>
      <c r="PIO10" s="241"/>
      <c r="PIP10" s="241"/>
      <c r="PIQ10" s="241"/>
      <c r="PIR10" s="241"/>
      <c r="PIS10" s="241"/>
      <c r="PIT10" s="241"/>
      <c r="PIU10" s="241"/>
      <c r="PIV10" s="241"/>
      <c r="PIW10" s="241"/>
      <c r="PIX10" s="241"/>
      <c r="PIY10" s="241"/>
      <c r="PIZ10" s="241"/>
      <c r="PJA10" s="241"/>
      <c r="PJB10" s="241"/>
      <c r="PJC10" s="241"/>
      <c r="PJD10" s="241"/>
      <c r="PJE10" s="241"/>
      <c r="PJF10" s="241"/>
      <c r="PJG10" s="241"/>
      <c r="PJH10" s="241"/>
      <c r="PJI10" s="241"/>
      <c r="PJJ10" s="241"/>
      <c r="PJK10" s="241"/>
      <c r="PJL10" s="241"/>
      <c r="PJM10" s="241"/>
      <c r="PJN10" s="241"/>
      <c r="PJO10" s="241"/>
      <c r="PJP10" s="241"/>
      <c r="PJQ10" s="241"/>
      <c r="PJR10" s="241"/>
      <c r="PJS10" s="241"/>
      <c r="PJT10" s="241"/>
      <c r="PJU10" s="241"/>
      <c r="PJV10" s="241"/>
      <c r="PJW10" s="241"/>
      <c r="PJX10" s="241"/>
      <c r="PJY10" s="241"/>
      <c r="PJZ10" s="241"/>
      <c r="PKA10" s="241"/>
      <c r="PKB10" s="241"/>
      <c r="PKC10" s="241"/>
      <c r="PKD10" s="241"/>
      <c r="PKE10" s="241"/>
      <c r="PKF10" s="241"/>
      <c r="PKG10" s="241"/>
      <c r="PKH10" s="241"/>
      <c r="PKI10" s="241"/>
      <c r="PKJ10" s="241"/>
      <c r="PKK10" s="241"/>
      <c r="PKL10" s="241"/>
      <c r="PKM10" s="241"/>
      <c r="PKN10" s="241"/>
      <c r="PKO10" s="241"/>
      <c r="PKP10" s="241"/>
      <c r="PKQ10" s="241"/>
      <c r="PKR10" s="241"/>
      <c r="PKS10" s="241"/>
      <c r="PKT10" s="241"/>
      <c r="PKU10" s="241"/>
      <c r="PKV10" s="241"/>
      <c r="PKW10" s="241"/>
      <c r="PKX10" s="241"/>
      <c r="PKY10" s="241"/>
      <c r="PKZ10" s="241"/>
      <c r="PLA10" s="241"/>
      <c r="PLB10" s="241"/>
      <c r="PLC10" s="241"/>
      <c r="PLD10" s="241"/>
      <c r="PLE10" s="241"/>
      <c r="PLF10" s="241"/>
      <c r="PLG10" s="241"/>
      <c r="PLH10" s="241"/>
      <c r="PLI10" s="241"/>
      <c r="PLJ10" s="241"/>
      <c r="PLK10" s="241"/>
      <c r="PLL10" s="241"/>
      <c r="PLM10" s="241"/>
      <c r="PLN10" s="241"/>
      <c r="PLO10" s="241"/>
      <c r="PLP10" s="241"/>
      <c r="PLQ10" s="241"/>
      <c r="PLR10" s="241"/>
      <c r="PLS10" s="241"/>
      <c r="PLT10" s="241"/>
      <c r="PLU10" s="241"/>
      <c r="PLV10" s="241"/>
      <c r="PLW10" s="241"/>
      <c r="PLX10" s="241"/>
      <c r="PLY10" s="241"/>
      <c r="PLZ10" s="241"/>
      <c r="PMA10" s="241"/>
      <c r="PMB10" s="241"/>
      <c r="PMC10" s="241"/>
      <c r="PMD10" s="241"/>
      <c r="PME10" s="241"/>
      <c r="PMF10" s="241"/>
      <c r="PMG10" s="241"/>
      <c r="PMH10" s="241"/>
      <c r="PMI10" s="241"/>
      <c r="PMJ10" s="241"/>
      <c r="PMK10" s="241"/>
      <c r="PML10" s="241"/>
      <c r="PMM10" s="241"/>
      <c r="PMN10" s="241"/>
      <c r="PMO10" s="241"/>
      <c r="PMP10" s="241"/>
      <c r="PMQ10" s="241"/>
      <c r="PMR10" s="241"/>
      <c r="PMS10" s="241"/>
      <c r="PMT10" s="241"/>
      <c r="PMU10" s="241"/>
      <c r="PMV10" s="241"/>
      <c r="PMW10" s="241"/>
      <c r="PMX10" s="241"/>
      <c r="PMY10" s="241"/>
      <c r="PMZ10" s="241"/>
      <c r="PNA10" s="241"/>
      <c r="PNB10" s="241"/>
      <c r="PNC10" s="241"/>
      <c r="PND10" s="241"/>
      <c r="PNE10" s="241"/>
      <c r="PNF10" s="241"/>
      <c r="PNG10" s="241"/>
      <c r="PNH10" s="241"/>
      <c r="PNI10" s="241"/>
      <c r="PNJ10" s="241"/>
      <c r="PNK10" s="241"/>
      <c r="PNL10" s="241"/>
      <c r="PNM10" s="241"/>
      <c r="PNN10" s="241"/>
      <c r="PNO10" s="241"/>
      <c r="PNP10" s="241"/>
      <c r="PNQ10" s="241"/>
      <c r="PNR10" s="241"/>
      <c r="PNS10" s="241"/>
      <c r="PNT10" s="241"/>
      <c r="PNU10" s="241"/>
      <c r="PNV10" s="241"/>
      <c r="PNW10" s="241"/>
      <c r="PNX10" s="241"/>
      <c r="PNY10" s="241"/>
      <c r="PNZ10" s="241"/>
      <c r="POA10" s="241"/>
      <c r="POB10" s="241"/>
      <c r="POC10" s="241"/>
      <c r="POD10" s="241"/>
      <c r="POE10" s="241"/>
      <c r="POF10" s="241"/>
      <c r="POG10" s="241"/>
      <c r="POH10" s="241"/>
      <c r="POI10" s="241"/>
      <c r="POJ10" s="241"/>
      <c r="POK10" s="241"/>
      <c r="POL10" s="241"/>
      <c r="POM10" s="241"/>
      <c r="PON10" s="241"/>
      <c r="POO10" s="241"/>
      <c r="POP10" s="241"/>
      <c r="POQ10" s="241"/>
      <c r="POR10" s="241"/>
      <c r="POS10" s="241"/>
      <c r="POT10" s="241"/>
      <c r="POU10" s="241"/>
      <c r="POV10" s="241"/>
      <c r="POW10" s="241"/>
      <c r="POX10" s="241"/>
      <c r="POY10" s="241"/>
      <c r="POZ10" s="241"/>
      <c r="PPA10" s="241"/>
      <c r="PPB10" s="241"/>
      <c r="PPC10" s="241"/>
      <c r="PPD10" s="241"/>
      <c r="PPE10" s="241"/>
      <c r="PPF10" s="241"/>
      <c r="PPG10" s="241"/>
      <c r="PPH10" s="241"/>
      <c r="PPI10" s="241"/>
      <c r="PPJ10" s="241"/>
      <c r="PPK10" s="241"/>
      <c r="PPL10" s="241"/>
      <c r="PPM10" s="241"/>
      <c r="PPN10" s="241"/>
      <c r="PPO10" s="241"/>
      <c r="PPP10" s="241"/>
      <c r="PPQ10" s="241"/>
      <c r="PPR10" s="241"/>
      <c r="PPS10" s="241"/>
      <c r="PPT10" s="241"/>
      <c r="PPU10" s="241"/>
      <c r="PPV10" s="241"/>
      <c r="PPW10" s="241"/>
      <c r="PPX10" s="241"/>
      <c r="PPY10" s="241"/>
      <c r="PPZ10" s="241"/>
      <c r="PQA10" s="241"/>
      <c r="PQB10" s="241"/>
      <c r="PQC10" s="241"/>
      <c r="PQD10" s="241"/>
      <c r="PQE10" s="241"/>
      <c r="PQF10" s="241"/>
      <c r="PQG10" s="241"/>
      <c r="PQH10" s="241"/>
      <c r="PQI10" s="241"/>
      <c r="PQJ10" s="241"/>
      <c r="PQK10" s="241"/>
      <c r="PQL10" s="241"/>
      <c r="PQM10" s="241"/>
      <c r="PQN10" s="241"/>
      <c r="PQO10" s="241"/>
      <c r="PQP10" s="241"/>
      <c r="PQQ10" s="241"/>
      <c r="PQR10" s="241"/>
      <c r="PQS10" s="241"/>
      <c r="PQT10" s="241"/>
      <c r="PQU10" s="241"/>
      <c r="PQV10" s="241"/>
      <c r="PQW10" s="241"/>
      <c r="PQX10" s="241"/>
      <c r="PQY10" s="241"/>
      <c r="PQZ10" s="241"/>
      <c r="PRA10" s="241"/>
      <c r="PRB10" s="241"/>
      <c r="PRC10" s="241"/>
      <c r="PRD10" s="241"/>
      <c r="PRE10" s="241"/>
      <c r="PRF10" s="241"/>
      <c r="PRG10" s="241"/>
      <c r="PRH10" s="241"/>
      <c r="PRI10" s="241"/>
      <c r="PRJ10" s="241"/>
      <c r="PRK10" s="241"/>
      <c r="PRL10" s="241"/>
      <c r="PRM10" s="241"/>
      <c r="PRN10" s="241"/>
      <c r="PRO10" s="241"/>
      <c r="PRP10" s="241"/>
      <c r="PRQ10" s="241"/>
      <c r="PRR10" s="241"/>
      <c r="PRS10" s="241"/>
      <c r="PRT10" s="241"/>
      <c r="PRU10" s="241"/>
      <c r="PRV10" s="241"/>
      <c r="PRW10" s="241"/>
      <c r="PRX10" s="241"/>
      <c r="PRY10" s="241"/>
      <c r="PRZ10" s="241"/>
      <c r="PSA10" s="241"/>
      <c r="PSB10" s="241"/>
      <c r="PSC10" s="241"/>
      <c r="PSD10" s="241"/>
      <c r="PSE10" s="241"/>
      <c r="PSF10" s="241"/>
      <c r="PSG10" s="241"/>
      <c r="PSH10" s="241"/>
      <c r="PSI10" s="241"/>
      <c r="PSJ10" s="241"/>
      <c r="PSK10" s="241"/>
      <c r="PSL10" s="241"/>
      <c r="PSM10" s="241"/>
      <c r="PSN10" s="241"/>
      <c r="PSO10" s="241"/>
      <c r="PSP10" s="241"/>
      <c r="PSQ10" s="241"/>
      <c r="PSR10" s="241"/>
      <c r="PSS10" s="241"/>
      <c r="PST10" s="241"/>
      <c r="PSU10" s="241"/>
      <c r="PSV10" s="241"/>
      <c r="PSW10" s="241"/>
      <c r="PSX10" s="241"/>
      <c r="PSY10" s="241"/>
      <c r="PSZ10" s="241"/>
      <c r="PTA10" s="241"/>
      <c r="PTB10" s="241"/>
      <c r="PTC10" s="241"/>
      <c r="PTD10" s="241"/>
      <c r="PTE10" s="241"/>
      <c r="PTF10" s="241"/>
      <c r="PTG10" s="241"/>
      <c r="PTH10" s="241"/>
      <c r="PTI10" s="241"/>
      <c r="PTJ10" s="241"/>
      <c r="PTK10" s="241"/>
      <c r="PTL10" s="241"/>
      <c r="PTM10" s="241"/>
      <c r="PTN10" s="241"/>
      <c r="PTO10" s="241"/>
      <c r="PTP10" s="241"/>
      <c r="PTQ10" s="241"/>
      <c r="PTR10" s="241"/>
      <c r="PTS10" s="241"/>
      <c r="PTT10" s="241"/>
      <c r="PTU10" s="241"/>
      <c r="PTV10" s="241"/>
      <c r="PTW10" s="241"/>
      <c r="PTX10" s="241"/>
      <c r="PTY10" s="241"/>
      <c r="PTZ10" s="241"/>
      <c r="PUA10" s="241"/>
      <c r="PUB10" s="241"/>
      <c r="PUC10" s="241"/>
      <c r="PUD10" s="241"/>
      <c r="PUE10" s="241"/>
      <c r="PUF10" s="241"/>
      <c r="PUG10" s="241"/>
      <c r="PUH10" s="241"/>
      <c r="PUI10" s="241"/>
      <c r="PUJ10" s="241"/>
      <c r="PUK10" s="241"/>
      <c r="PUL10" s="241"/>
      <c r="PUM10" s="241"/>
      <c r="PUN10" s="241"/>
      <c r="PUO10" s="241"/>
      <c r="PUP10" s="241"/>
      <c r="PUQ10" s="241"/>
      <c r="PUR10" s="241"/>
      <c r="PUS10" s="241"/>
      <c r="PUT10" s="241"/>
      <c r="PUU10" s="241"/>
      <c r="PUV10" s="241"/>
      <c r="PUW10" s="241"/>
      <c r="PUX10" s="241"/>
      <c r="PUY10" s="241"/>
      <c r="PUZ10" s="241"/>
      <c r="PVA10" s="241"/>
      <c r="PVB10" s="241"/>
      <c r="PVC10" s="241"/>
      <c r="PVD10" s="241"/>
      <c r="PVE10" s="241"/>
      <c r="PVF10" s="241"/>
      <c r="PVG10" s="241"/>
      <c r="PVH10" s="241"/>
      <c r="PVI10" s="241"/>
      <c r="PVJ10" s="241"/>
      <c r="PVK10" s="241"/>
      <c r="PVL10" s="241"/>
      <c r="PVM10" s="241"/>
      <c r="PVN10" s="241"/>
      <c r="PVO10" s="241"/>
      <c r="PVP10" s="241"/>
      <c r="PVQ10" s="241"/>
      <c r="PVR10" s="241"/>
      <c r="PVS10" s="241"/>
      <c r="PVT10" s="241"/>
      <c r="PVU10" s="241"/>
      <c r="PVV10" s="241"/>
      <c r="PVW10" s="241"/>
      <c r="PVX10" s="241"/>
      <c r="PVY10" s="241"/>
      <c r="PVZ10" s="241"/>
      <c r="PWA10" s="241"/>
      <c r="PWB10" s="241"/>
      <c r="PWC10" s="241"/>
      <c r="PWD10" s="241"/>
      <c r="PWE10" s="241"/>
      <c r="PWF10" s="241"/>
      <c r="PWG10" s="241"/>
      <c r="PWH10" s="241"/>
      <c r="PWI10" s="241"/>
      <c r="PWJ10" s="241"/>
      <c r="PWK10" s="241"/>
      <c r="PWL10" s="241"/>
      <c r="PWM10" s="241"/>
      <c r="PWN10" s="241"/>
      <c r="PWO10" s="241"/>
      <c r="PWP10" s="241"/>
      <c r="PWQ10" s="241"/>
      <c r="PWR10" s="241"/>
      <c r="PWS10" s="241"/>
      <c r="PWT10" s="241"/>
      <c r="PWU10" s="241"/>
      <c r="PWV10" s="241"/>
      <c r="PWW10" s="241"/>
      <c r="PWX10" s="241"/>
      <c r="PWY10" s="241"/>
      <c r="PWZ10" s="241"/>
      <c r="PXA10" s="241"/>
      <c r="PXB10" s="241"/>
      <c r="PXC10" s="241"/>
      <c r="PXD10" s="241"/>
      <c r="PXE10" s="241"/>
      <c r="PXF10" s="241"/>
      <c r="PXG10" s="241"/>
      <c r="PXH10" s="241"/>
      <c r="PXI10" s="241"/>
      <c r="PXJ10" s="241"/>
      <c r="PXK10" s="241"/>
      <c r="PXL10" s="241"/>
      <c r="PXM10" s="241"/>
      <c r="PXN10" s="241"/>
      <c r="PXO10" s="241"/>
      <c r="PXP10" s="241"/>
      <c r="PXQ10" s="241"/>
      <c r="PXR10" s="241"/>
      <c r="PXS10" s="241"/>
      <c r="PXT10" s="241"/>
      <c r="PXU10" s="241"/>
      <c r="PXV10" s="241"/>
      <c r="PXW10" s="241"/>
      <c r="PXX10" s="241"/>
      <c r="PXY10" s="241"/>
      <c r="PXZ10" s="241"/>
      <c r="PYA10" s="241"/>
      <c r="PYB10" s="241"/>
      <c r="PYC10" s="241"/>
      <c r="PYD10" s="241"/>
      <c r="PYE10" s="241"/>
      <c r="PYF10" s="241"/>
      <c r="PYG10" s="241"/>
      <c r="PYH10" s="241"/>
      <c r="PYI10" s="241"/>
      <c r="PYJ10" s="241"/>
      <c r="PYK10" s="241"/>
      <c r="PYL10" s="241"/>
      <c r="PYM10" s="241"/>
      <c r="PYN10" s="241"/>
      <c r="PYO10" s="241"/>
      <c r="PYP10" s="241"/>
      <c r="PYQ10" s="241"/>
      <c r="PYR10" s="241"/>
      <c r="PYS10" s="241"/>
      <c r="PYT10" s="241"/>
      <c r="PYU10" s="241"/>
      <c r="PYV10" s="241"/>
      <c r="PYW10" s="241"/>
      <c r="PYX10" s="241"/>
      <c r="PYY10" s="241"/>
      <c r="PYZ10" s="241"/>
      <c r="PZA10" s="241"/>
      <c r="PZB10" s="241"/>
      <c r="PZC10" s="241"/>
      <c r="PZD10" s="241"/>
      <c r="PZE10" s="241"/>
      <c r="PZF10" s="241"/>
      <c r="PZG10" s="241"/>
      <c r="PZH10" s="241"/>
      <c r="PZI10" s="241"/>
      <c r="PZJ10" s="241"/>
      <c r="PZK10" s="241"/>
      <c r="PZL10" s="241"/>
      <c r="PZM10" s="241"/>
      <c r="PZN10" s="241"/>
      <c r="PZO10" s="241"/>
      <c r="PZP10" s="241"/>
      <c r="PZQ10" s="241"/>
      <c r="PZR10" s="241"/>
      <c r="PZS10" s="241"/>
      <c r="PZT10" s="241"/>
      <c r="PZU10" s="241"/>
      <c r="PZV10" s="241"/>
      <c r="PZW10" s="241"/>
      <c r="PZX10" s="241"/>
      <c r="PZY10" s="241"/>
      <c r="PZZ10" s="241"/>
      <c r="QAA10" s="241"/>
      <c r="QAB10" s="241"/>
      <c r="QAC10" s="241"/>
      <c r="QAD10" s="241"/>
      <c r="QAE10" s="241"/>
      <c r="QAF10" s="241"/>
      <c r="QAG10" s="241"/>
      <c r="QAH10" s="241"/>
      <c r="QAI10" s="241"/>
      <c r="QAJ10" s="241"/>
      <c r="QAK10" s="241"/>
      <c r="QAL10" s="241"/>
      <c r="QAM10" s="241"/>
      <c r="QAN10" s="241"/>
      <c r="QAO10" s="241"/>
      <c r="QAP10" s="241"/>
      <c r="QAQ10" s="241"/>
      <c r="QAR10" s="241"/>
      <c r="QAS10" s="241"/>
      <c r="QAT10" s="241"/>
      <c r="QAU10" s="241"/>
      <c r="QAV10" s="241"/>
      <c r="QAW10" s="241"/>
      <c r="QAX10" s="241"/>
      <c r="QAY10" s="241"/>
      <c r="QAZ10" s="241"/>
      <c r="QBA10" s="241"/>
      <c r="QBB10" s="241"/>
      <c r="QBC10" s="241"/>
      <c r="QBD10" s="241"/>
      <c r="QBE10" s="241"/>
      <c r="QBF10" s="241"/>
      <c r="QBG10" s="241"/>
      <c r="QBH10" s="241"/>
      <c r="QBI10" s="241"/>
      <c r="QBJ10" s="241"/>
      <c r="QBK10" s="241"/>
      <c r="QBL10" s="241"/>
      <c r="QBM10" s="241"/>
      <c r="QBN10" s="241"/>
      <c r="QBO10" s="241"/>
      <c r="QBP10" s="241"/>
      <c r="QBQ10" s="241"/>
      <c r="QBR10" s="241"/>
      <c r="QBS10" s="241"/>
      <c r="QBT10" s="241"/>
      <c r="QBU10" s="241"/>
      <c r="QBV10" s="241"/>
      <c r="QBW10" s="241"/>
      <c r="QBX10" s="241"/>
      <c r="QBY10" s="241"/>
      <c r="QBZ10" s="241"/>
      <c r="QCA10" s="241"/>
      <c r="QCB10" s="241"/>
      <c r="QCC10" s="241"/>
      <c r="QCD10" s="241"/>
      <c r="QCE10" s="241"/>
      <c r="QCF10" s="241"/>
      <c r="QCG10" s="241"/>
      <c r="QCH10" s="241"/>
      <c r="QCI10" s="241"/>
      <c r="QCJ10" s="241"/>
      <c r="QCK10" s="241"/>
      <c r="QCL10" s="241"/>
      <c r="QCM10" s="241"/>
      <c r="QCN10" s="241"/>
      <c r="QCO10" s="241"/>
      <c r="QCP10" s="241"/>
      <c r="QCQ10" s="241"/>
      <c r="QCR10" s="241"/>
      <c r="QCS10" s="241"/>
      <c r="QCT10" s="241"/>
      <c r="QCU10" s="241"/>
      <c r="QCV10" s="241"/>
      <c r="QCW10" s="241"/>
      <c r="QCX10" s="241"/>
      <c r="QCY10" s="241"/>
      <c r="QCZ10" s="241"/>
      <c r="QDA10" s="241"/>
      <c r="QDB10" s="241"/>
      <c r="QDC10" s="241"/>
      <c r="QDD10" s="241"/>
      <c r="QDE10" s="241"/>
      <c r="QDF10" s="241"/>
      <c r="QDG10" s="241"/>
      <c r="QDH10" s="241"/>
      <c r="QDI10" s="241"/>
      <c r="QDJ10" s="241"/>
      <c r="QDK10" s="241"/>
      <c r="QDL10" s="241"/>
      <c r="QDM10" s="241"/>
      <c r="QDN10" s="241"/>
      <c r="QDO10" s="241"/>
      <c r="QDP10" s="241"/>
      <c r="QDQ10" s="241"/>
      <c r="QDR10" s="241"/>
      <c r="QDS10" s="241"/>
      <c r="QDT10" s="241"/>
      <c r="QDU10" s="241"/>
      <c r="QDV10" s="241"/>
      <c r="QDW10" s="241"/>
      <c r="QDX10" s="241"/>
      <c r="QDY10" s="241"/>
      <c r="QDZ10" s="241"/>
      <c r="QEA10" s="241"/>
      <c r="QEB10" s="241"/>
      <c r="QEC10" s="241"/>
      <c r="QED10" s="241"/>
      <c r="QEE10" s="241"/>
      <c r="QEF10" s="241"/>
      <c r="QEG10" s="241"/>
      <c r="QEH10" s="241"/>
      <c r="QEI10" s="241"/>
      <c r="QEJ10" s="241"/>
      <c r="QEK10" s="241"/>
      <c r="QEL10" s="241"/>
      <c r="QEM10" s="241"/>
      <c r="QEN10" s="241"/>
      <c r="QEO10" s="241"/>
      <c r="QEP10" s="241"/>
      <c r="QEQ10" s="241"/>
      <c r="QER10" s="241"/>
      <c r="QES10" s="241"/>
      <c r="QET10" s="241"/>
      <c r="QEU10" s="241"/>
      <c r="QEV10" s="241"/>
      <c r="QEW10" s="241"/>
      <c r="QEX10" s="241"/>
      <c r="QEY10" s="241"/>
      <c r="QEZ10" s="241"/>
      <c r="QFA10" s="241"/>
      <c r="QFB10" s="241"/>
      <c r="QFC10" s="241"/>
      <c r="QFD10" s="241"/>
      <c r="QFE10" s="241"/>
      <c r="QFF10" s="241"/>
      <c r="QFG10" s="241"/>
      <c r="QFH10" s="241"/>
      <c r="QFI10" s="241"/>
      <c r="QFJ10" s="241"/>
      <c r="QFK10" s="241"/>
      <c r="QFL10" s="241"/>
      <c r="QFM10" s="241"/>
      <c r="QFN10" s="241"/>
      <c r="QFO10" s="241"/>
      <c r="QFP10" s="241"/>
      <c r="QFQ10" s="241"/>
      <c r="QFR10" s="241"/>
      <c r="QFS10" s="241"/>
      <c r="QFT10" s="241"/>
      <c r="QFU10" s="241"/>
      <c r="QFV10" s="241"/>
      <c r="QFW10" s="241"/>
      <c r="QFX10" s="241"/>
      <c r="QFY10" s="241"/>
      <c r="QFZ10" s="241"/>
      <c r="QGA10" s="241"/>
      <c r="QGB10" s="241"/>
      <c r="QGC10" s="241"/>
      <c r="QGD10" s="241"/>
      <c r="QGE10" s="241"/>
      <c r="QGF10" s="241"/>
      <c r="QGG10" s="241"/>
      <c r="QGH10" s="241"/>
      <c r="QGI10" s="241"/>
      <c r="QGJ10" s="241"/>
      <c r="QGK10" s="241"/>
      <c r="QGL10" s="241"/>
      <c r="QGM10" s="241"/>
      <c r="QGN10" s="241"/>
      <c r="QGO10" s="241"/>
      <c r="QGP10" s="241"/>
      <c r="QGQ10" s="241"/>
      <c r="QGR10" s="241"/>
      <c r="QGS10" s="241"/>
      <c r="QGT10" s="241"/>
      <c r="QGU10" s="241"/>
      <c r="QGV10" s="241"/>
      <c r="QGW10" s="241"/>
      <c r="QGX10" s="241"/>
      <c r="QGY10" s="241"/>
      <c r="QGZ10" s="241"/>
      <c r="QHA10" s="241"/>
      <c r="QHB10" s="241"/>
      <c r="QHC10" s="241"/>
      <c r="QHD10" s="241"/>
      <c r="QHE10" s="241"/>
      <c r="QHF10" s="241"/>
      <c r="QHG10" s="241"/>
      <c r="QHH10" s="241"/>
      <c r="QHI10" s="241"/>
      <c r="QHJ10" s="241"/>
      <c r="QHK10" s="241"/>
      <c r="QHL10" s="241"/>
      <c r="QHM10" s="241"/>
      <c r="QHN10" s="241"/>
      <c r="QHO10" s="241"/>
      <c r="QHP10" s="241"/>
      <c r="QHQ10" s="241"/>
      <c r="QHR10" s="241"/>
      <c r="QHS10" s="241"/>
      <c r="QHT10" s="241"/>
      <c r="QHU10" s="241"/>
      <c r="QHV10" s="241"/>
      <c r="QHW10" s="241"/>
      <c r="QHX10" s="241"/>
      <c r="QHY10" s="241"/>
      <c r="QHZ10" s="241"/>
      <c r="QIA10" s="241"/>
      <c r="QIB10" s="241"/>
      <c r="QIC10" s="241"/>
      <c r="QID10" s="241"/>
      <c r="QIE10" s="241"/>
      <c r="QIF10" s="241"/>
      <c r="QIG10" s="241"/>
      <c r="QIH10" s="241"/>
      <c r="QII10" s="241"/>
      <c r="QIJ10" s="241"/>
      <c r="QIK10" s="241"/>
      <c r="QIL10" s="241"/>
      <c r="QIM10" s="241"/>
      <c r="QIN10" s="241"/>
      <c r="QIO10" s="241"/>
      <c r="QIP10" s="241"/>
      <c r="QIQ10" s="241"/>
      <c r="QIR10" s="241"/>
      <c r="QIS10" s="241"/>
      <c r="QIT10" s="241"/>
      <c r="QIU10" s="241"/>
      <c r="QIV10" s="241"/>
      <c r="QIW10" s="241"/>
      <c r="QIX10" s="241"/>
      <c r="QIY10" s="241"/>
      <c r="QIZ10" s="241"/>
      <c r="QJA10" s="241"/>
      <c r="QJB10" s="241"/>
      <c r="QJC10" s="241"/>
      <c r="QJD10" s="241"/>
      <c r="QJE10" s="241"/>
      <c r="QJF10" s="241"/>
      <c r="QJG10" s="241"/>
      <c r="QJH10" s="241"/>
      <c r="QJI10" s="241"/>
      <c r="QJJ10" s="241"/>
      <c r="QJK10" s="241"/>
      <c r="QJL10" s="241"/>
      <c r="QJM10" s="241"/>
      <c r="QJN10" s="241"/>
      <c r="QJO10" s="241"/>
      <c r="QJP10" s="241"/>
      <c r="QJQ10" s="241"/>
      <c r="QJR10" s="241"/>
      <c r="QJS10" s="241"/>
      <c r="QJT10" s="241"/>
      <c r="QJU10" s="241"/>
      <c r="QJV10" s="241"/>
      <c r="QJW10" s="241"/>
      <c r="QJX10" s="241"/>
      <c r="QJY10" s="241"/>
      <c r="QJZ10" s="241"/>
      <c r="QKA10" s="241"/>
      <c r="QKB10" s="241"/>
      <c r="QKC10" s="241"/>
      <c r="QKD10" s="241"/>
      <c r="QKE10" s="241"/>
      <c r="QKF10" s="241"/>
      <c r="QKG10" s="241"/>
      <c r="QKH10" s="241"/>
      <c r="QKI10" s="241"/>
      <c r="QKJ10" s="241"/>
      <c r="QKK10" s="241"/>
      <c r="QKL10" s="241"/>
      <c r="QKM10" s="241"/>
      <c r="QKN10" s="241"/>
      <c r="QKO10" s="241"/>
      <c r="QKP10" s="241"/>
      <c r="QKQ10" s="241"/>
      <c r="QKR10" s="241"/>
      <c r="QKS10" s="241"/>
      <c r="QKT10" s="241"/>
      <c r="QKU10" s="241"/>
      <c r="QKV10" s="241"/>
      <c r="QKW10" s="241"/>
      <c r="QKX10" s="241"/>
      <c r="QKY10" s="241"/>
      <c r="QKZ10" s="241"/>
      <c r="QLA10" s="241"/>
      <c r="QLB10" s="241"/>
      <c r="QLC10" s="241"/>
      <c r="QLD10" s="241"/>
      <c r="QLE10" s="241"/>
      <c r="QLF10" s="241"/>
      <c r="QLG10" s="241"/>
      <c r="QLH10" s="241"/>
      <c r="QLI10" s="241"/>
      <c r="QLJ10" s="241"/>
      <c r="QLK10" s="241"/>
      <c r="QLL10" s="241"/>
      <c r="QLM10" s="241"/>
      <c r="QLN10" s="241"/>
      <c r="QLO10" s="241"/>
      <c r="QLP10" s="241"/>
      <c r="QLQ10" s="241"/>
      <c r="QLR10" s="241"/>
      <c r="QLS10" s="241"/>
      <c r="QLT10" s="241"/>
      <c r="QLU10" s="241"/>
      <c r="QLV10" s="241"/>
      <c r="QLW10" s="241"/>
      <c r="QLX10" s="241"/>
      <c r="QLY10" s="241"/>
      <c r="QLZ10" s="241"/>
      <c r="QMA10" s="241"/>
      <c r="QMB10" s="241"/>
      <c r="QMC10" s="241"/>
      <c r="QMD10" s="241"/>
      <c r="QME10" s="241"/>
      <c r="QMF10" s="241"/>
      <c r="QMG10" s="241"/>
      <c r="QMH10" s="241"/>
      <c r="QMI10" s="241"/>
      <c r="QMJ10" s="241"/>
      <c r="QMK10" s="241"/>
      <c r="QML10" s="241"/>
      <c r="QMM10" s="241"/>
      <c r="QMN10" s="241"/>
      <c r="QMO10" s="241"/>
      <c r="QMP10" s="241"/>
      <c r="QMQ10" s="241"/>
      <c r="QMR10" s="241"/>
      <c r="QMS10" s="241"/>
      <c r="QMT10" s="241"/>
      <c r="QMU10" s="241"/>
      <c r="QMV10" s="241"/>
      <c r="QMW10" s="241"/>
      <c r="QMX10" s="241"/>
      <c r="QMY10" s="241"/>
      <c r="QMZ10" s="241"/>
      <c r="QNA10" s="241"/>
      <c r="QNB10" s="241"/>
      <c r="QNC10" s="241"/>
      <c r="QND10" s="241"/>
      <c r="QNE10" s="241"/>
      <c r="QNF10" s="241"/>
      <c r="QNG10" s="241"/>
      <c r="QNH10" s="241"/>
      <c r="QNI10" s="241"/>
      <c r="QNJ10" s="241"/>
      <c r="QNK10" s="241"/>
      <c r="QNL10" s="241"/>
      <c r="QNM10" s="241"/>
      <c r="QNN10" s="241"/>
      <c r="QNO10" s="241"/>
      <c r="QNP10" s="241"/>
      <c r="QNQ10" s="241"/>
      <c r="QNR10" s="241"/>
      <c r="QNS10" s="241"/>
      <c r="QNT10" s="241"/>
      <c r="QNU10" s="241"/>
      <c r="QNV10" s="241"/>
      <c r="QNW10" s="241"/>
      <c r="QNX10" s="241"/>
      <c r="QNY10" s="241"/>
      <c r="QNZ10" s="241"/>
      <c r="QOA10" s="241"/>
      <c r="QOB10" s="241"/>
      <c r="QOC10" s="241"/>
      <c r="QOD10" s="241"/>
      <c r="QOE10" s="241"/>
      <c r="QOF10" s="241"/>
      <c r="QOG10" s="241"/>
      <c r="QOH10" s="241"/>
      <c r="QOI10" s="241"/>
      <c r="QOJ10" s="241"/>
      <c r="QOK10" s="241"/>
      <c r="QOL10" s="241"/>
      <c r="QOM10" s="241"/>
      <c r="QON10" s="241"/>
      <c r="QOO10" s="241"/>
      <c r="QOP10" s="241"/>
      <c r="QOQ10" s="241"/>
      <c r="QOR10" s="241"/>
      <c r="QOS10" s="241"/>
      <c r="QOT10" s="241"/>
      <c r="QOU10" s="241"/>
      <c r="QOV10" s="241"/>
      <c r="QOW10" s="241"/>
      <c r="QOX10" s="241"/>
      <c r="QOY10" s="241"/>
      <c r="QOZ10" s="241"/>
      <c r="QPA10" s="241"/>
      <c r="QPB10" s="241"/>
      <c r="QPC10" s="241"/>
      <c r="QPD10" s="241"/>
      <c r="QPE10" s="241"/>
      <c r="QPF10" s="241"/>
      <c r="QPG10" s="241"/>
      <c r="QPH10" s="241"/>
      <c r="QPI10" s="241"/>
      <c r="QPJ10" s="241"/>
      <c r="QPK10" s="241"/>
      <c r="QPL10" s="241"/>
      <c r="QPM10" s="241"/>
      <c r="QPN10" s="241"/>
      <c r="QPO10" s="241"/>
      <c r="QPP10" s="241"/>
      <c r="QPQ10" s="241"/>
      <c r="QPR10" s="241"/>
      <c r="QPS10" s="241"/>
      <c r="QPT10" s="241"/>
      <c r="QPU10" s="241"/>
      <c r="QPV10" s="241"/>
      <c r="QPW10" s="241"/>
      <c r="QPX10" s="241"/>
      <c r="QPY10" s="241"/>
      <c r="QPZ10" s="241"/>
      <c r="QQA10" s="241"/>
      <c r="QQB10" s="241"/>
      <c r="QQC10" s="241"/>
      <c r="QQD10" s="241"/>
      <c r="QQE10" s="241"/>
      <c r="QQF10" s="241"/>
      <c r="QQG10" s="241"/>
      <c r="QQH10" s="241"/>
      <c r="QQI10" s="241"/>
      <c r="QQJ10" s="241"/>
      <c r="QQK10" s="241"/>
      <c r="QQL10" s="241"/>
      <c r="QQM10" s="241"/>
      <c r="QQN10" s="241"/>
      <c r="QQO10" s="241"/>
      <c r="QQP10" s="241"/>
      <c r="QQQ10" s="241"/>
      <c r="QQR10" s="241"/>
      <c r="QQS10" s="241"/>
      <c r="QQT10" s="241"/>
      <c r="QQU10" s="241"/>
      <c r="QQV10" s="241"/>
      <c r="QQW10" s="241"/>
      <c r="QQX10" s="241"/>
      <c r="QQY10" s="241"/>
      <c r="QQZ10" s="241"/>
      <c r="QRA10" s="241"/>
      <c r="QRB10" s="241"/>
      <c r="QRC10" s="241"/>
      <c r="QRD10" s="241"/>
      <c r="QRE10" s="241"/>
      <c r="QRF10" s="241"/>
      <c r="QRG10" s="241"/>
      <c r="QRH10" s="241"/>
      <c r="QRI10" s="241"/>
      <c r="QRJ10" s="241"/>
      <c r="QRK10" s="241"/>
      <c r="QRL10" s="241"/>
      <c r="QRM10" s="241"/>
      <c r="QRN10" s="241"/>
      <c r="QRO10" s="241"/>
      <c r="QRP10" s="241"/>
      <c r="QRQ10" s="241"/>
      <c r="QRR10" s="241"/>
      <c r="QRS10" s="241"/>
      <c r="QRT10" s="241"/>
      <c r="QRU10" s="241"/>
      <c r="QRV10" s="241"/>
      <c r="QRW10" s="241"/>
      <c r="QRX10" s="241"/>
      <c r="QRY10" s="241"/>
      <c r="QRZ10" s="241"/>
      <c r="QSA10" s="241"/>
      <c r="QSB10" s="241"/>
      <c r="QSC10" s="241"/>
      <c r="QSD10" s="241"/>
      <c r="QSE10" s="241"/>
      <c r="QSF10" s="241"/>
      <c r="QSG10" s="241"/>
      <c r="QSH10" s="241"/>
      <c r="QSI10" s="241"/>
      <c r="QSJ10" s="241"/>
      <c r="QSK10" s="241"/>
      <c r="QSL10" s="241"/>
      <c r="QSM10" s="241"/>
      <c r="QSN10" s="241"/>
      <c r="QSO10" s="241"/>
      <c r="QSP10" s="241"/>
      <c r="QSQ10" s="241"/>
      <c r="QSR10" s="241"/>
      <c r="QSS10" s="241"/>
      <c r="QST10" s="241"/>
      <c r="QSU10" s="241"/>
      <c r="QSV10" s="241"/>
      <c r="QSW10" s="241"/>
      <c r="QSX10" s="241"/>
      <c r="QSY10" s="241"/>
      <c r="QSZ10" s="241"/>
      <c r="QTA10" s="241"/>
      <c r="QTB10" s="241"/>
      <c r="QTC10" s="241"/>
      <c r="QTD10" s="241"/>
      <c r="QTE10" s="241"/>
      <c r="QTF10" s="241"/>
      <c r="QTG10" s="241"/>
      <c r="QTH10" s="241"/>
      <c r="QTI10" s="241"/>
      <c r="QTJ10" s="241"/>
      <c r="QTK10" s="241"/>
      <c r="QTL10" s="241"/>
      <c r="QTM10" s="241"/>
      <c r="QTN10" s="241"/>
      <c r="QTO10" s="241"/>
      <c r="QTP10" s="241"/>
      <c r="QTQ10" s="241"/>
      <c r="QTR10" s="241"/>
      <c r="QTS10" s="241"/>
      <c r="QTT10" s="241"/>
      <c r="QTU10" s="241"/>
      <c r="QTV10" s="241"/>
      <c r="QTW10" s="241"/>
      <c r="QTX10" s="241"/>
      <c r="QTY10" s="241"/>
      <c r="QTZ10" s="241"/>
      <c r="QUA10" s="241"/>
      <c r="QUB10" s="241"/>
      <c r="QUC10" s="241"/>
      <c r="QUD10" s="241"/>
      <c r="QUE10" s="241"/>
      <c r="QUF10" s="241"/>
      <c r="QUG10" s="241"/>
      <c r="QUH10" s="241"/>
      <c r="QUI10" s="241"/>
      <c r="QUJ10" s="241"/>
      <c r="QUK10" s="241"/>
      <c r="QUL10" s="241"/>
      <c r="QUM10" s="241"/>
      <c r="QUN10" s="241"/>
      <c r="QUO10" s="241"/>
      <c r="QUP10" s="241"/>
      <c r="QUQ10" s="241"/>
      <c r="QUR10" s="241"/>
      <c r="QUS10" s="241"/>
      <c r="QUT10" s="241"/>
      <c r="QUU10" s="241"/>
      <c r="QUV10" s="241"/>
      <c r="QUW10" s="241"/>
      <c r="QUX10" s="241"/>
      <c r="QUY10" s="241"/>
      <c r="QUZ10" s="241"/>
      <c r="QVA10" s="241"/>
      <c r="QVB10" s="241"/>
      <c r="QVC10" s="241"/>
      <c r="QVD10" s="241"/>
      <c r="QVE10" s="241"/>
      <c r="QVF10" s="241"/>
      <c r="QVG10" s="241"/>
      <c r="QVH10" s="241"/>
      <c r="QVI10" s="241"/>
      <c r="QVJ10" s="241"/>
      <c r="QVK10" s="241"/>
      <c r="QVL10" s="241"/>
      <c r="QVM10" s="241"/>
      <c r="QVN10" s="241"/>
      <c r="QVO10" s="241"/>
      <c r="QVP10" s="241"/>
      <c r="QVQ10" s="241"/>
      <c r="QVR10" s="241"/>
      <c r="QVS10" s="241"/>
      <c r="QVT10" s="241"/>
      <c r="QVU10" s="241"/>
      <c r="QVV10" s="241"/>
      <c r="QVW10" s="241"/>
      <c r="QVX10" s="241"/>
      <c r="QVY10" s="241"/>
      <c r="QVZ10" s="241"/>
      <c r="QWA10" s="241"/>
      <c r="QWB10" s="241"/>
      <c r="QWC10" s="241"/>
      <c r="QWD10" s="241"/>
      <c r="QWE10" s="241"/>
      <c r="QWF10" s="241"/>
      <c r="QWG10" s="241"/>
      <c r="QWH10" s="241"/>
      <c r="QWI10" s="241"/>
      <c r="QWJ10" s="241"/>
      <c r="QWK10" s="241"/>
      <c r="QWL10" s="241"/>
      <c r="QWM10" s="241"/>
      <c r="QWN10" s="241"/>
      <c r="QWO10" s="241"/>
      <c r="QWP10" s="241"/>
      <c r="QWQ10" s="241"/>
      <c r="QWR10" s="241"/>
      <c r="QWS10" s="241"/>
      <c r="QWT10" s="241"/>
      <c r="QWU10" s="241"/>
      <c r="QWV10" s="241"/>
      <c r="QWW10" s="241"/>
      <c r="QWX10" s="241"/>
      <c r="QWY10" s="241"/>
      <c r="QWZ10" s="241"/>
      <c r="QXA10" s="241"/>
      <c r="QXB10" s="241"/>
      <c r="QXC10" s="241"/>
      <c r="QXD10" s="241"/>
      <c r="QXE10" s="241"/>
      <c r="QXF10" s="241"/>
      <c r="QXG10" s="241"/>
      <c r="QXH10" s="241"/>
      <c r="QXI10" s="241"/>
      <c r="QXJ10" s="241"/>
      <c r="QXK10" s="241"/>
      <c r="QXL10" s="241"/>
      <c r="QXM10" s="241"/>
      <c r="QXN10" s="241"/>
      <c r="QXO10" s="241"/>
      <c r="QXP10" s="241"/>
      <c r="QXQ10" s="241"/>
      <c r="QXR10" s="241"/>
      <c r="QXS10" s="241"/>
      <c r="QXT10" s="241"/>
      <c r="QXU10" s="241"/>
      <c r="QXV10" s="241"/>
      <c r="QXW10" s="241"/>
      <c r="QXX10" s="241"/>
      <c r="QXY10" s="241"/>
      <c r="QXZ10" s="241"/>
      <c r="QYA10" s="241"/>
      <c r="QYB10" s="241"/>
      <c r="QYC10" s="241"/>
      <c r="QYD10" s="241"/>
      <c r="QYE10" s="241"/>
      <c r="QYF10" s="241"/>
      <c r="QYG10" s="241"/>
      <c r="QYH10" s="241"/>
      <c r="QYI10" s="241"/>
      <c r="QYJ10" s="241"/>
      <c r="QYK10" s="241"/>
      <c r="QYL10" s="241"/>
      <c r="QYM10" s="241"/>
      <c r="QYN10" s="241"/>
      <c r="QYO10" s="241"/>
      <c r="QYP10" s="241"/>
      <c r="QYQ10" s="241"/>
      <c r="QYR10" s="241"/>
      <c r="QYS10" s="241"/>
      <c r="QYT10" s="241"/>
      <c r="QYU10" s="241"/>
      <c r="QYV10" s="241"/>
      <c r="QYW10" s="241"/>
      <c r="QYX10" s="241"/>
      <c r="QYY10" s="241"/>
      <c r="QYZ10" s="241"/>
      <c r="QZA10" s="241"/>
      <c r="QZB10" s="241"/>
      <c r="QZC10" s="241"/>
      <c r="QZD10" s="241"/>
      <c r="QZE10" s="241"/>
      <c r="QZF10" s="241"/>
      <c r="QZG10" s="241"/>
      <c r="QZH10" s="241"/>
      <c r="QZI10" s="241"/>
      <c r="QZJ10" s="241"/>
      <c r="QZK10" s="241"/>
      <c r="QZL10" s="241"/>
      <c r="QZM10" s="241"/>
      <c r="QZN10" s="241"/>
      <c r="QZO10" s="241"/>
      <c r="QZP10" s="241"/>
      <c r="QZQ10" s="241"/>
      <c r="QZR10" s="241"/>
      <c r="QZS10" s="241"/>
      <c r="QZT10" s="241"/>
      <c r="QZU10" s="241"/>
      <c r="QZV10" s="241"/>
      <c r="QZW10" s="241"/>
      <c r="QZX10" s="241"/>
      <c r="QZY10" s="241"/>
      <c r="QZZ10" s="241"/>
      <c r="RAA10" s="241"/>
      <c r="RAB10" s="241"/>
      <c r="RAC10" s="241"/>
      <c r="RAD10" s="241"/>
      <c r="RAE10" s="241"/>
      <c r="RAF10" s="241"/>
      <c r="RAG10" s="241"/>
      <c r="RAH10" s="241"/>
      <c r="RAI10" s="241"/>
      <c r="RAJ10" s="241"/>
      <c r="RAK10" s="241"/>
      <c r="RAL10" s="241"/>
      <c r="RAM10" s="241"/>
      <c r="RAN10" s="241"/>
      <c r="RAO10" s="241"/>
      <c r="RAP10" s="241"/>
      <c r="RAQ10" s="241"/>
      <c r="RAR10" s="241"/>
      <c r="RAS10" s="241"/>
      <c r="RAT10" s="241"/>
      <c r="RAU10" s="241"/>
      <c r="RAV10" s="241"/>
      <c r="RAW10" s="241"/>
      <c r="RAX10" s="241"/>
      <c r="RAY10" s="241"/>
      <c r="RAZ10" s="241"/>
      <c r="RBA10" s="241"/>
      <c r="RBB10" s="241"/>
      <c r="RBC10" s="241"/>
      <c r="RBD10" s="241"/>
      <c r="RBE10" s="241"/>
      <c r="RBF10" s="241"/>
      <c r="RBG10" s="241"/>
      <c r="RBH10" s="241"/>
      <c r="RBI10" s="241"/>
      <c r="RBJ10" s="241"/>
      <c r="RBK10" s="241"/>
      <c r="RBL10" s="241"/>
      <c r="RBM10" s="241"/>
      <c r="RBN10" s="241"/>
      <c r="RBO10" s="241"/>
      <c r="RBP10" s="241"/>
      <c r="RBQ10" s="241"/>
      <c r="RBR10" s="241"/>
      <c r="RBS10" s="241"/>
      <c r="RBT10" s="241"/>
      <c r="RBU10" s="241"/>
      <c r="RBV10" s="241"/>
      <c r="RBW10" s="241"/>
      <c r="RBX10" s="241"/>
      <c r="RBY10" s="241"/>
      <c r="RBZ10" s="241"/>
      <c r="RCA10" s="241"/>
      <c r="RCB10" s="241"/>
      <c r="RCC10" s="241"/>
      <c r="RCD10" s="241"/>
      <c r="RCE10" s="241"/>
      <c r="RCF10" s="241"/>
      <c r="RCG10" s="241"/>
      <c r="RCH10" s="241"/>
      <c r="RCI10" s="241"/>
      <c r="RCJ10" s="241"/>
      <c r="RCK10" s="241"/>
      <c r="RCL10" s="241"/>
      <c r="RCM10" s="241"/>
      <c r="RCN10" s="241"/>
      <c r="RCO10" s="241"/>
      <c r="RCP10" s="241"/>
      <c r="RCQ10" s="241"/>
      <c r="RCR10" s="241"/>
      <c r="RCS10" s="241"/>
      <c r="RCT10" s="241"/>
      <c r="RCU10" s="241"/>
      <c r="RCV10" s="241"/>
      <c r="RCW10" s="241"/>
      <c r="RCX10" s="241"/>
      <c r="RCY10" s="241"/>
      <c r="RCZ10" s="241"/>
      <c r="RDA10" s="241"/>
      <c r="RDB10" s="241"/>
      <c r="RDC10" s="241"/>
      <c r="RDD10" s="241"/>
      <c r="RDE10" s="241"/>
      <c r="RDF10" s="241"/>
      <c r="RDG10" s="241"/>
      <c r="RDH10" s="241"/>
      <c r="RDI10" s="241"/>
      <c r="RDJ10" s="241"/>
      <c r="RDK10" s="241"/>
      <c r="RDL10" s="241"/>
      <c r="RDM10" s="241"/>
      <c r="RDN10" s="241"/>
      <c r="RDO10" s="241"/>
      <c r="RDP10" s="241"/>
      <c r="RDQ10" s="241"/>
      <c r="RDR10" s="241"/>
      <c r="RDS10" s="241"/>
      <c r="RDT10" s="241"/>
      <c r="RDU10" s="241"/>
      <c r="RDV10" s="241"/>
      <c r="RDW10" s="241"/>
      <c r="RDX10" s="241"/>
      <c r="RDY10" s="241"/>
      <c r="RDZ10" s="241"/>
      <c r="REA10" s="241"/>
      <c r="REB10" s="241"/>
      <c r="REC10" s="241"/>
      <c r="RED10" s="241"/>
      <c r="REE10" s="241"/>
      <c r="REF10" s="241"/>
      <c r="REG10" s="241"/>
      <c r="REH10" s="241"/>
      <c r="REI10" s="241"/>
      <c r="REJ10" s="241"/>
      <c r="REK10" s="241"/>
      <c r="REL10" s="241"/>
      <c r="REM10" s="241"/>
      <c r="REN10" s="241"/>
      <c r="REO10" s="241"/>
      <c r="REP10" s="241"/>
      <c r="REQ10" s="241"/>
      <c r="RER10" s="241"/>
      <c r="RES10" s="241"/>
      <c r="RET10" s="241"/>
      <c r="REU10" s="241"/>
      <c r="REV10" s="241"/>
      <c r="REW10" s="241"/>
      <c r="REX10" s="241"/>
      <c r="REY10" s="241"/>
      <c r="REZ10" s="241"/>
      <c r="RFA10" s="241"/>
      <c r="RFB10" s="241"/>
      <c r="RFC10" s="241"/>
      <c r="RFD10" s="241"/>
      <c r="RFE10" s="241"/>
      <c r="RFF10" s="241"/>
      <c r="RFG10" s="241"/>
      <c r="RFH10" s="241"/>
      <c r="RFI10" s="241"/>
      <c r="RFJ10" s="241"/>
      <c r="RFK10" s="241"/>
      <c r="RFL10" s="241"/>
      <c r="RFM10" s="241"/>
      <c r="RFN10" s="241"/>
      <c r="RFO10" s="241"/>
      <c r="RFP10" s="241"/>
      <c r="RFQ10" s="241"/>
      <c r="RFR10" s="241"/>
      <c r="RFS10" s="241"/>
      <c r="RFT10" s="241"/>
      <c r="RFU10" s="241"/>
      <c r="RFV10" s="241"/>
      <c r="RFW10" s="241"/>
      <c r="RFX10" s="241"/>
      <c r="RFY10" s="241"/>
      <c r="RFZ10" s="241"/>
      <c r="RGA10" s="241"/>
      <c r="RGB10" s="241"/>
      <c r="RGC10" s="241"/>
      <c r="RGD10" s="241"/>
      <c r="RGE10" s="241"/>
      <c r="RGF10" s="241"/>
      <c r="RGG10" s="241"/>
      <c r="RGH10" s="241"/>
      <c r="RGI10" s="241"/>
      <c r="RGJ10" s="241"/>
      <c r="RGK10" s="241"/>
      <c r="RGL10" s="241"/>
      <c r="RGM10" s="241"/>
      <c r="RGN10" s="241"/>
      <c r="RGO10" s="241"/>
      <c r="RGP10" s="241"/>
      <c r="RGQ10" s="241"/>
      <c r="RGR10" s="241"/>
      <c r="RGS10" s="241"/>
      <c r="RGT10" s="241"/>
      <c r="RGU10" s="241"/>
      <c r="RGV10" s="241"/>
      <c r="RGW10" s="241"/>
      <c r="RGX10" s="241"/>
      <c r="RGY10" s="241"/>
      <c r="RGZ10" s="241"/>
      <c r="RHA10" s="241"/>
      <c r="RHB10" s="241"/>
      <c r="RHC10" s="241"/>
      <c r="RHD10" s="241"/>
      <c r="RHE10" s="241"/>
      <c r="RHF10" s="241"/>
      <c r="RHG10" s="241"/>
      <c r="RHH10" s="241"/>
      <c r="RHI10" s="241"/>
      <c r="RHJ10" s="241"/>
      <c r="RHK10" s="241"/>
      <c r="RHL10" s="241"/>
      <c r="RHM10" s="241"/>
      <c r="RHN10" s="241"/>
      <c r="RHO10" s="241"/>
      <c r="RHP10" s="241"/>
      <c r="RHQ10" s="241"/>
      <c r="RHR10" s="241"/>
      <c r="RHS10" s="241"/>
      <c r="RHT10" s="241"/>
      <c r="RHU10" s="241"/>
      <c r="RHV10" s="241"/>
      <c r="RHW10" s="241"/>
      <c r="RHX10" s="241"/>
      <c r="RHY10" s="241"/>
      <c r="RHZ10" s="241"/>
      <c r="RIA10" s="241"/>
      <c r="RIB10" s="241"/>
      <c r="RIC10" s="241"/>
      <c r="RID10" s="241"/>
      <c r="RIE10" s="241"/>
      <c r="RIF10" s="241"/>
      <c r="RIG10" s="241"/>
      <c r="RIH10" s="241"/>
      <c r="RII10" s="241"/>
      <c r="RIJ10" s="241"/>
      <c r="RIK10" s="241"/>
      <c r="RIL10" s="241"/>
      <c r="RIM10" s="241"/>
      <c r="RIN10" s="241"/>
      <c r="RIO10" s="241"/>
      <c r="RIP10" s="241"/>
      <c r="RIQ10" s="241"/>
      <c r="RIR10" s="241"/>
      <c r="RIS10" s="241"/>
      <c r="RIT10" s="241"/>
      <c r="RIU10" s="241"/>
      <c r="RIV10" s="241"/>
      <c r="RIW10" s="241"/>
      <c r="RIX10" s="241"/>
      <c r="RIY10" s="241"/>
      <c r="RIZ10" s="241"/>
      <c r="RJA10" s="241"/>
      <c r="RJB10" s="241"/>
      <c r="RJC10" s="241"/>
      <c r="RJD10" s="241"/>
      <c r="RJE10" s="241"/>
      <c r="RJF10" s="241"/>
      <c r="RJG10" s="241"/>
      <c r="RJH10" s="241"/>
      <c r="RJI10" s="241"/>
      <c r="RJJ10" s="241"/>
      <c r="RJK10" s="241"/>
      <c r="RJL10" s="241"/>
      <c r="RJM10" s="241"/>
      <c r="RJN10" s="241"/>
      <c r="RJO10" s="241"/>
      <c r="RJP10" s="241"/>
      <c r="RJQ10" s="241"/>
      <c r="RJR10" s="241"/>
      <c r="RJS10" s="241"/>
      <c r="RJT10" s="241"/>
      <c r="RJU10" s="241"/>
      <c r="RJV10" s="241"/>
      <c r="RJW10" s="241"/>
      <c r="RJX10" s="241"/>
      <c r="RJY10" s="241"/>
      <c r="RJZ10" s="241"/>
      <c r="RKA10" s="241"/>
      <c r="RKB10" s="241"/>
      <c r="RKC10" s="241"/>
      <c r="RKD10" s="241"/>
      <c r="RKE10" s="241"/>
      <c r="RKF10" s="241"/>
      <c r="RKG10" s="241"/>
      <c r="RKH10" s="241"/>
      <c r="RKI10" s="241"/>
      <c r="RKJ10" s="241"/>
      <c r="RKK10" s="241"/>
      <c r="RKL10" s="241"/>
      <c r="RKM10" s="241"/>
      <c r="RKN10" s="241"/>
      <c r="RKO10" s="241"/>
      <c r="RKP10" s="241"/>
      <c r="RKQ10" s="241"/>
      <c r="RKR10" s="241"/>
      <c r="RKS10" s="241"/>
      <c r="RKT10" s="241"/>
      <c r="RKU10" s="241"/>
      <c r="RKV10" s="241"/>
      <c r="RKW10" s="241"/>
      <c r="RKX10" s="241"/>
      <c r="RKY10" s="241"/>
      <c r="RKZ10" s="241"/>
      <c r="RLA10" s="241"/>
      <c r="RLB10" s="241"/>
      <c r="RLC10" s="241"/>
      <c r="RLD10" s="241"/>
      <c r="RLE10" s="241"/>
      <c r="RLF10" s="241"/>
      <c r="RLG10" s="241"/>
      <c r="RLH10" s="241"/>
      <c r="RLI10" s="241"/>
      <c r="RLJ10" s="241"/>
      <c r="RLK10" s="241"/>
      <c r="RLL10" s="241"/>
      <c r="RLM10" s="241"/>
      <c r="RLN10" s="241"/>
      <c r="RLO10" s="241"/>
      <c r="RLP10" s="241"/>
      <c r="RLQ10" s="241"/>
      <c r="RLR10" s="241"/>
      <c r="RLS10" s="241"/>
      <c r="RLT10" s="241"/>
      <c r="RLU10" s="241"/>
      <c r="RLV10" s="241"/>
      <c r="RLW10" s="241"/>
      <c r="RLX10" s="241"/>
      <c r="RLY10" s="241"/>
      <c r="RLZ10" s="241"/>
      <c r="RMA10" s="241"/>
      <c r="RMB10" s="241"/>
      <c r="RMC10" s="241"/>
      <c r="RMD10" s="241"/>
      <c r="RME10" s="241"/>
      <c r="RMF10" s="241"/>
      <c r="RMG10" s="241"/>
      <c r="RMH10" s="241"/>
      <c r="RMI10" s="241"/>
      <c r="RMJ10" s="241"/>
      <c r="RMK10" s="241"/>
      <c r="RML10" s="241"/>
      <c r="RMM10" s="241"/>
      <c r="RMN10" s="241"/>
      <c r="RMO10" s="241"/>
      <c r="RMP10" s="241"/>
      <c r="RMQ10" s="241"/>
      <c r="RMR10" s="241"/>
      <c r="RMS10" s="241"/>
      <c r="RMT10" s="241"/>
      <c r="RMU10" s="241"/>
      <c r="RMV10" s="241"/>
      <c r="RMW10" s="241"/>
      <c r="RMX10" s="241"/>
      <c r="RMY10" s="241"/>
      <c r="RMZ10" s="241"/>
      <c r="RNA10" s="241"/>
      <c r="RNB10" s="241"/>
      <c r="RNC10" s="241"/>
      <c r="RND10" s="241"/>
      <c r="RNE10" s="241"/>
      <c r="RNF10" s="241"/>
      <c r="RNG10" s="241"/>
      <c r="RNH10" s="241"/>
      <c r="RNI10" s="241"/>
      <c r="RNJ10" s="241"/>
      <c r="RNK10" s="241"/>
      <c r="RNL10" s="241"/>
      <c r="RNM10" s="241"/>
      <c r="RNN10" s="241"/>
      <c r="RNO10" s="241"/>
      <c r="RNP10" s="241"/>
      <c r="RNQ10" s="241"/>
      <c r="RNR10" s="241"/>
      <c r="RNS10" s="241"/>
      <c r="RNT10" s="241"/>
      <c r="RNU10" s="241"/>
      <c r="RNV10" s="241"/>
      <c r="RNW10" s="241"/>
      <c r="RNX10" s="241"/>
      <c r="RNY10" s="241"/>
      <c r="RNZ10" s="241"/>
      <c r="ROA10" s="241"/>
      <c r="ROB10" s="241"/>
      <c r="ROC10" s="241"/>
      <c r="ROD10" s="241"/>
      <c r="ROE10" s="241"/>
      <c r="ROF10" s="241"/>
      <c r="ROG10" s="241"/>
      <c r="ROH10" s="241"/>
      <c r="ROI10" s="241"/>
      <c r="ROJ10" s="241"/>
      <c r="ROK10" s="241"/>
      <c r="ROL10" s="241"/>
      <c r="ROM10" s="241"/>
      <c r="RON10" s="241"/>
      <c r="ROO10" s="241"/>
      <c r="ROP10" s="241"/>
      <c r="ROQ10" s="241"/>
      <c r="ROR10" s="241"/>
      <c r="ROS10" s="241"/>
      <c r="ROT10" s="241"/>
      <c r="ROU10" s="241"/>
      <c r="ROV10" s="241"/>
      <c r="ROW10" s="241"/>
      <c r="ROX10" s="241"/>
      <c r="ROY10" s="241"/>
      <c r="ROZ10" s="241"/>
      <c r="RPA10" s="241"/>
      <c r="RPB10" s="241"/>
      <c r="RPC10" s="241"/>
      <c r="RPD10" s="241"/>
      <c r="RPE10" s="241"/>
      <c r="RPF10" s="241"/>
      <c r="RPG10" s="241"/>
      <c r="RPH10" s="241"/>
      <c r="RPI10" s="241"/>
      <c r="RPJ10" s="241"/>
      <c r="RPK10" s="241"/>
      <c r="RPL10" s="241"/>
      <c r="RPM10" s="241"/>
      <c r="RPN10" s="241"/>
      <c r="RPO10" s="241"/>
      <c r="RPP10" s="241"/>
      <c r="RPQ10" s="241"/>
      <c r="RPR10" s="241"/>
      <c r="RPS10" s="241"/>
      <c r="RPT10" s="241"/>
      <c r="RPU10" s="241"/>
      <c r="RPV10" s="241"/>
      <c r="RPW10" s="241"/>
      <c r="RPX10" s="241"/>
      <c r="RPY10" s="241"/>
      <c r="RPZ10" s="241"/>
      <c r="RQA10" s="241"/>
      <c r="RQB10" s="241"/>
      <c r="RQC10" s="241"/>
      <c r="RQD10" s="241"/>
      <c r="RQE10" s="241"/>
      <c r="RQF10" s="241"/>
      <c r="RQG10" s="241"/>
      <c r="RQH10" s="241"/>
      <c r="RQI10" s="241"/>
      <c r="RQJ10" s="241"/>
      <c r="RQK10" s="241"/>
      <c r="RQL10" s="241"/>
      <c r="RQM10" s="241"/>
      <c r="RQN10" s="241"/>
      <c r="RQO10" s="241"/>
      <c r="RQP10" s="241"/>
      <c r="RQQ10" s="241"/>
      <c r="RQR10" s="241"/>
      <c r="RQS10" s="241"/>
      <c r="RQT10" s="241"/>
      <c r="RQU10" s="241"/>
      <c r="RQV10" s="241"/>
      <c r="RQW10" s="241"/>
      <c r="RQX10" s="241"/>
      <c r="RQY10" s="241"/>
      <c r="RQZ10" s="241"/>
      <c r="RRA10" s="241"/>
      <c r="RRB10" s="241"/>
      <c r="RRC10" s="241"/>
      <c r="RRD10" s="241"/>
      <c r="RRE10" s="241"/>
      <c r="RRF10" s="241"/>
      <c r="RRG10" s="241"/>
      <c r="RRH10" s="241"/>
      <c r="RRI10" s="241"/>
      <c r="RRJ10" s="241"/>
      <c r="RRK10" s="241"/>
      <c r="RRL10" s="241"/>
      <c r="RRM10" s="241"/>
      <c r="RRN10" s="241"/>
      <c r="RRO10" s="241"/>
      <c r="RRP10" s="241"/>
      <c r="RRQ10" s="241"/>
      <c r="RRR10" s="241"/>
      <c r="RRS10" s="241"/>
      <c r="RRT10" s="241"/>
      <c r="RRU10" s="241"/>
      <c r="RRV10" s="241"/>
      <c r="RRW10" s="241"/>
      <c r="RRX10" s="241"/>
      <c r="RRY10" s="241"/>
      <c r="RRZ10" s="241"/>
      <c r="RSA10" s="241"/>
      <c r="RSB10" s="241"/>
      <c r="RSC10" s="241"/>
      <c r="RSD10" s="241"/>
      <c r="RSE10" s="241"/>
      <c r="RSF10" s="241"/>
      <c r="RSG10" s="241"/>
      <c r="RSH10" s="241"/>
      <c r="RSI10" s="241"/>
      <c r="RSJ10" s="241"/>
      <c r="RSK10" s="241"/>
      <c r="RSL10" s="241"/>
      <c r="RSM10" s="241"/>
      <c r="RSN10" s="241"/>
      <c r="RSO10" s="241"/>
      <c r="RSP10" s="241"/>
      <c r="RSQ10" s="241"/>
      <c r="RSR10" s="241"/>
      <c r="RSS10" s="241"/>
      <c r="RST10" s="241"/>
      <c r="RSU10" s="241"/>
      <c r="RSV10" s="241"/>
      <c r="RSW10" s="241"/>
      <c r="RSX10" s="241"/>
      <c r="RSY10" s="241"/>
      <c r="RSZ10" s="241"/>
      <c r="RTA10" s="241"/>
      <c r="RTB10" s="241"/>
      <c r="RTC10" s="241"/>
      <c r="RTD10" s="241"/>
      <c r="RTE10" s="241"/>
      <c r="RTF10" s="241"/>
      <c r="RTG10" s="241"/>
      <c r="RTH10" s="241"/>
      <c r="RTI10" s="241"/>
      <c r="RTJ10" s="241"/>
      <c r="RTK10" s="241"/>
      <c r="RTL10" s="241"/>
      <c r="RTM10" s="241"/>
      <c r="RTN10" s="241"/>
      <c r="RTO10" s="241"/>
      <c r="RTP10" s="241"/>
      <c r="RTQ10" s="241"/>
      <c r="RTR10" s="241"/>
      <c r="RTS10" s="241"/>
      <c r="RTT10" s="241"/>
      <c r="RTU10" s="241"/>
      <c r="RTV10" s="241"/>
      <c r="RTW10" s="241"/>
      <c r="RTX10" s="241"/>
      <c r="RTY10" s="241"/>
      <c r="RTZ10" s="241"/>
      <c r="RUA10" s="241"/>
      <c r="RUB10" s="241"/>
      <c r="RUC10" s="241"/>
      <c r="RUD10" s="241"/>
      <c r="RUE10" s="241"/>
      <c r="RUF10" s="241"/>
      <c r="RUG10" s="241"/>
      <c r="RUH10" s="241"/>
      <c r="RUI10" s="241"/>
      <c r="RUJ10" s="241"/>
      <c r="RUK10" s="241"/>
      <c r="RUL10" s="241"/>
      <c r="RUM10" s="241"/>
      <c r="RUN10" s="241"/>
      <c r="RUO10" s="241"/>
      <c r="RUP10" s="241"/>
      <c r="RUQ10" s="241"/>
      <c r="RUR10" s="241"/>
      <c r="RUS10" s="241"/>
      <c r="RUT10" s="241"/>
      <c r="RUU10" s="241"/>
      <c r="RUV10" s="241"/>
      <c r="RUW10" s="241"/>
      <c r="RUX10" s="241"/>
      <c r="RUY10" s="241"/>
      <c r="RUZ10" s="241"/>
      <c r="RVA10" s="241"/>
      <c r="RVB10" s="241"/>
      <c r="RVC10" s="241"/>
      <c r="RVD10" s="241"/>
      <c r="RVE10" s="241"/>
      <c r="RVF10" s="241"/>
      <c r="RVG10" s="241"/>
      <c r="RVH10" s="241"/>
      <c r="RVI10" s="241"/>
      <c r="RVJ10" s="241"/>
      <c r="RVK10" s="241"/>
      <c r="RVL10" s="241"/>
      <c r="RVM10" s="241"/>
      <c r="RVN10" s="241"/>
      <c r="RVO10" s="241"/>
      <c r="RVP10" s="241"/>
      <c r="RVQ10" s="241"/>
      <c r="RVR10" s="241"/>
      <c r="RVS10" s="241"/>
      <c r="RVT10" s="241"/>
      <c r="RVU10" s="241"/>
      <c r="RVV10" s="241"/>
      <c r="RVW10" s="241"/>
      <c r="RVX10" s="241"/>
      <c r="RVY10" s="241"/>
      <c r="RVZ10" s="241"/>
      <c r="RWA10" s="241"/>
      <c r="RWB10" s="241"/>
      <c r="RWC10" s="241"/>
      <c r="RWD10" s="241"/>
      <c r="RWE10" s="241"/>
      <c r="RWF10" s="241"/>
      <c r="RWG10" s="241"/>
      <c r="RWH10" s="241"/>
      <c r="RWI10" s="241"/>
      <c r="RWJ10" s="241"/>
      <c r="RWK10" s="241"/>
      <c r="RWL10" s="241"/>
      <c r="RWM10" s="241"/>
      <c r="RWN10" s="241"/>
      <c r="RWO10" s="241"/>
      <c r="RWP10" s="241"/>
      <c r="RWQ10" s="241"/>
      <c r="RWR10" s="241"/>
      <c r="RWS10" s="241"/>
      <c r="RWT10" s="241"/>
      <c r="RWU10" s="241"/>
      <c r="RWV10" s="241"/>
      <c r="RWW10" s="241"/>
      <c r="RWX10" s="241"/>
      <c r="RWY10" s="241"/>
      <c r="RWZ10" s="241"/>
      <c r="RXA10" s="241"/>
      <c r="RXB10" s="241"/>
      <c r="RXC10" s="241"/>
      <c r="RXD10" s="241"/>
      <c r="RXE10" s="241"/>
      <c r="RXF10" s="241"/>
      <c r="RXG10" s="241"/>
      <c r="RXH10" s="241"/>
      <c r="RXI10" s="241"/>
      <c r="RXJ10" s="241"/>
      <c r="RXK10" s="241"/>
      <c r="RXL10" s="241"/>
      <c r="RXM10" s="241"/>
      <c r="RXN10" s="241"/>
      <c r="RXO10" s="241"/>
      <c r="RXP10" s="241"/>
      <c r="RXQ10" s="241"/>
      <c r="RXR10" s="241"/>
      <c r="RXS10" s="241"/>
      <c r="RXT10" s="241"/>
      <c r="RXU10" s="241"/>
      <c r="RXV10" s="241"/>
      <c r="RXW10" s="241"/>
      <c r="RXX10" s="241"/>
      <c r="RXY10" s="241"/>
      <c r="RXZ10" s="241"/>
      <c r="RYA10" s="241"/>
      <c r="RYB10" s="241"/>
      <c r="RYC10" s="241"/>
      <c r="RYD10" s="241"/>
      <c r="RYE10" s="241"/>
      <c r="RYF10" s="241"/>
      <c r="RYG10" s="241"/>
      <c r="RYH10" s="241"/>
      <c r="RYI10" s="241"/>
      <c r="RYJ10" s="241"/>
      <c r="RYK10" s="241"/>
      <c r="RYL10" s="241"/>
      <c r="RYM10" s="241"/>
      <c r="RYN10" s="241"/>
      <c r="RYO10" s="241"/>
      <c r="RYP10" s="241"/>
      <c r="RYQ10" s="241"/>
      <c r="RYR10" s="241"/>
      <c r="RYS10" s="241"/>
      <c r="RYT10" s="241"/>
      <c r="RYU10" s="241"/>
      <c r="RYV10" s="241"/>
      <c r="RYW10" s="241"/>
      <c r="RYX10" s="241"/>
      <c r="RYY10" s="241"/>
      <c r="RYZ10" s="241"/>
      <c r="RZA10" s="241"/>
      <c r="RZB10" s="241"/>
      <c r="RZC10" s="241"/>
      <c r="RZD10" s="241"/>
      <c r="RZE10" s="241"/>
      <c r="RZF10" s="241"/>
      <c r="RZG10" s="241"/>
      <c r="RZH10" s="241"/>
      <c r="RZI10" s="241"/>
      <c r="RZJ10" s="241"/>
      <c r="RZK10" s="241"/>
      <c r="RZL10" s="241"/>
      <c r="RZM10" s="241"/>
      <c r="RZN10" s="241"/>
      <c r="RZO10" s="241"/>
      <c r="RZP10" s="241"/>
      <c r="RZQ10" s="241"/>
      <c r="RZR10" s="241"/>
      <c r="RZS10" s="241"/>
      <c r="RZT10" s="241"/>
      <c r="RZU10" s="241"/>
      <c r="RZV10" s="241"/>
      <c r="RZW10" s="241"/>
      <c r="RZX10" s="241"/>
      <c r="RZY10" s="241"/>
      <c r="RZZ10" s="241"/>
      <c r="SAA10" s="241"/>
      <c r="SAB10" s="241"/>
      <c r="SAC10" s="241"/>
      <c r="SAD10" s="241"/>
      <c r="SAE10" s="241"/>
      <c r="SAF10" s="241"/>
      <c r="SAG10" s="241"/>
      <c r="SAH10" s="241"/>
      <c r="SAI10" s="241"/>
      <c r="SAJ10" s="241"/>
      <c r="SAK10" s="241"/>
      <c r="SAL10" s="241"/>
      <c r="SAM10" s="241"/>
      <c r="SAN10" s="241"/>
      <c r="SAO10" s="241"/>
      <c r="SAP10" s="241"/>
      <c r="SAQ10" s="241"/>
      <c r="SAR10" s="241"/>
      <c r="SAS10" s="241"/>
      <c r="SAT10" s="241"/>
      <c r="SAU10" s="241"/>
      <c r="SAV10" s="241"/>
      <c r="SAW10" s="241"/>
      <c r="SAX10" s="241"/>
      <c r="SAY10" s="241"/>
      <c r="SAZ10" s="241"/>
      <c r="SBA10" s="241"/>
      <c r="SBB10" s="241"/>
      <c r="SBC10" s="241"/>
      <c r="SBD10" s="241"/>
      <c r="SBE10" s="241"/>
      <c r="SBF10" s="241"/>
      <c r="SBG10" s="241"/>
      <c r="SBH10" s="241"/>
      <c r="SBI10" s="241"/>
      <c r="SBJ10" s="241"/>
      <c r="SBK10" s="241"/>
      <c r="SBL10" s="241"/>
      <c r="SBM10" s="241"/>
      <c r="SBN10" s="241"/>
      <c r="SBO10" s="241"/>
      <c r="SBP10" s="241"/>
      <c r="SBQ10" s="241"/>
      <c r="SBR10" s="241"/>
      <c r="SBS10" s="241"/>
      <c r="SBT10" s="241"/>
      <c r="SBU10" s="241"/>
      <c r="SBV10" s="241"/>
      <c r="SBW10" s="241"/>
      <c r="SBX10" s="241"/>
      <c r="SBY10" s="241"/>
      <c r="SBZ10" s="241"/>
      <c r="SCA10" s="241"/>
      <c r="SCB10" s="241"/>
      <c r="SCC10" s="241"/>
      <c r="SCD10" s="241"/>
      <c r="SCE10" s="241"/>
      <c r="SCF10" s="241"/>
      <c r="SCG10" s="241"/>
      <c r="SCH10" s="241"/>
      <c r="SCI10" s="241"/>
      <c r="SCJ10" s="241"/>
      <c r="SCK10" s="241"/>
      <c r="SCL10" s="241"/>
      <c r="SCM10" s="241"/>
      <c r="SCN10" s="241"/>
      <c r="SCO10" s="241"/>
      <c r="SCP10" s="241"/>
      <c r="SCQ10" s="241"/>
      <c r="SCR10" s="241"/>
      <c r="SCS10" s="241"/>
      <c r="SCT10" s="241"/>
      <c r="SCU10" s="241"/>
      <c r="SCV10" s="241"/>
      <c r="SCW10" s="241"/>
      <c r="SCX10" s="241"/>
      <c r="SCY10" s="241"/>
      <c r="SCZ10" s="241"/>
      <c r="SDA10" s="241"/>
      <c r="SDB10" s="241"/>
      <c r="SDC10" s="241"/>
      <c r="SDD10" s="241"/>
      <c r="SDE10" s="241"/>
      <c r="SDF10" s="241"/>
      <c r="SDG10" s="241"/>
      <c r="SDH10" s="241"/>
      <c r="SDI10" s="241"/>
      <c r="SDJ10" s="241"/>
      <c r="SDK10" s="241"/>
      <c r="SDL10" s="241"/>
      <c r="SDM10" s="241"/>
      <c r="SDN10" s="241"/>
      <c r="SDO10" s="241"/>
      <c r="SDP10" s="241"/>
      <c r="SDQ10" s="241"/>
      <c r="SDR10" s="241"/>
      <c r="SDS10" s="241"/>
      <c r="SDT10" s="241"/>
      <c r="SDU10" s="241"/>
      <c r="SDV10" s="241"/>
      <c r="SDW10" s="241"/>
      <c r="SDX10" s="241"/>
      <c r="SDY10" s="241"/>
      <c r="SDZ10" s="241"/>
      <c r="SEA10" s="241"/>
      <c r="SEB10" s="241"/>
      <c r="SEC10" s="241"/>
      <c r="SED10" s="241"/>
      <c r="SEE10" s="241"/>
      <c r="SEF10" s="241"/>
      <c r="SEG10" s="241"/>
      <c r="SEH10" s="241"/>
      <c r="SEI10" s="241"/>
      <c r="SEJ10" s="241"/>
      <c r="SEK10" s="241"/>
      <c r="SEL10" s="241"/>
      <c r="SEM10" s="241"/>
      <c r="SEN10" s="241"/>
      <c r="SEO10" s="241"/>
      <c r="SEP10" s="241"/>
      <c r="SEQ10" s="241"/>
      <c r="SER10" s="241"/>
      <c r="SES10" s="241"/>
      <c r="SET10" s="241"/>
      <c r="SEU10" s="241"/>
      <c r="SEV10" s="241"/>
      <c r="SEW10" s="241"/>
      <c r="SEX10" s="241"/>
      <c r="SEY10" s="241"/>
      <c r="SEZ10" s="241"/>
      <c r="SFA10" s="241"/>
      <c r="SFB10" s="241"/>
      <c r="SFC10" s="241"/>
      <c r="SFD10" s="241"/>
      <c r="SFE10" s="241"/>
      <c r="SFF10" s="241"/>
      <c r="SFG10" s="241"/>
      <c r="SFH10" s="241"/>
      <c r="SFI10" s="241"/>
      <c r="SFJ10" s="241"/>
      <c r="SFK10" s="241"/>
      <c r="SFL10" s="241"/>
      <c r="SFM10" s="241"/>
      <c r="SFN10" s="241"/>
      <c r="SFO10" s="241"/>
      <c r="SFP10" s="241"/>
      <c r="SFQ10" s="241"/>
      <c r="SFR10" s="241"/>
      <c r="SFS10" s="241"/>
      <c r="SFT10" s="241"/>
      <c r="SFU10" s="241"/>
      <c r="SFV10" s="241"/>
      <c r="SFW10" s="241"/>
      <c r="SFX10" s="241"/>
      <c r="SFY10" s="241"/>
      <c r="SFZ10" s="241"/>
      <c r="SGA10" s="241"/>
      <c r="SGB10" s="241"/>
      <c r="SGC10" s="241"/>
      <c r="SGD10" s="241"/>
      <c r="SGE10" s="241"/>
      <c r="SGF10" s="241"/>
      <c r="SGG10" s="241"/>
      <c r="SGH10" s="241"/>
      <c r="SGI10" s="241"/>
      <c r="SGJ10" s="241"/>
      <c r="SGK10" s="241"/>
      <c r="SGL10" s="241"/>
      <c r="SGM10" s="241"/>
      <c r="SGN10" s="241"/>
      <c r="SGO10" s="241"/>
      <c r="SGP10" s="241"/>
      <c r="SGQ10" s="241"/>
      <c r="SGR10" s="241"/>
      <c r="SGS10" s="241"/>
      <c r="SGT10" s="241"/>
      <c r="SGU10" s="241"/>
      <c r="SGV10" s="241"/>
      <c r="SGW10" s="241"/>
      <c r="SGX10" s="241"/>
      <c r="SGY10" s="241"/>
      <c r="SGZ10" s="241"/>
      <c r="SHA10" s="241"/>
      <c r="SHB10" s="241"/>
      <c r="SHC10" s="241"/>
      <c r="SHD10" s="241"/>
      <c r="SHE10" s="241"/>
      <c r="SHF10" s="241"/>
      <c r="SHG10" s="241"/>
      <c r="SHH10" s="241"/>
      <c r="SHI10" s="241"/>
      <c r="SHJ10" s="241"/>
      <c r="SHK10" s="241"/>
      <c r="SHL10" s="241"/>
      <c r="SHM10" s="241"/>
      <c r="SHN10" s="241"/>
      <c r="SHO10" s="241"/>
      <c r="SHP10" s="241"/>
      <c r="SHQ10" s="241"/>
      <c r="SHR10" s="241"/>
      <c r="SHS10" s="241"/>
      <c r="SHT10" s="241"/>
      <c r="SHU10" s="241"/>
      <c r="SHV10" s="241"/>
      <c r="SHW10" s="241"/>
      <c r="SHX10" s="241"/>
      <c r="SHY10" s="241"/>
      <c r="SHZ10" s="241"/>
      <c r="SIA10" s="241"/>
      <c r="SIB10" s="241"/>
      <c r="SIC10" s="241"/>
      <c r="SID10" s="241"/>
      <c r="SIE10" s="241"/>
      <c r="SIF10" s="241"/>
      <c r="SIG10" s="241"/>
      <c r="SIH10" s="241"/>
      <c r="SII10" s="241"/>
      <c r="SIJ10" s="241"/>
      <c r="SIK10" s="241"/>
      <c r="SIL10" s="241"/>
      <c r="SIM10" s="241"/>
      <c r="SIN10" s="241"/>
      <c r="SIO10" s="241"/>
      <c r="SIP10" s="241"/>
      <c r="SIQ10" s="241"/>
      <c r="SIR10" s="241"/>
      <c r="SIS10" s="241"/>
      <c r="SIT10" s="241"/>
      <c r="SIU10" s="241"/>
      <c r="SIV10" s="241"/>
      <c r="SIW10" s="241"/>
      <c r="SIX10" s="241"/>
      <c r="SIY10" s="241"/>
      <c r="SIZ10" s="241"/>
      <c r="SJA10" s="241"/>
      <c r="SJB10" s="241"/>
      <c r="SJC10" s="241"/>
      <c r="SJD10" s="241"/>
      <c r="SJE10" s="241"/>
      <c r="SJF10" s="241"/>
      <c r="SJG10" s="241"/>
      <c r="SJH10" s="241"/>
      <c r="SJI10" s="241"/>
      <c r="SJJ10" s="241"/>
      <c r="SJK10" s="241"/>
      <c r="SJL10" s="241"/>
      <c r="SJM10" s="241"/>
      <c r="SJN10" s="241"/>
      <c r="SJO10" s="241"/>
      <c r="SJP10" s="241"/>
      <c r="SJQ10" s="241"/>
      <c r="SJR10" s="241"/>
      <c r="SJS10" s="241"/>
      <c r="SJT10" s="241"/>
      <c r="SJU10" s="241"/>
      <c r="SJV10" s="241"/>
      <c r="SJW10" s="241"/>
      <c r="SJX10" s="241"/>
      <c r="SJY10" s="241"/>
      <c r="SJZ10" s="241"/>
      <c r="SKA10" s="241"/>
      <c r="SKB10" s="241"/>
      <c r="SKC10" s="241"/>
      <c r="SKD10" s="241"/>
      <c r="SKE10" s="241"/>
      <c r="SKF10" s="241"/>
      <c r="SKG10" s="241"/>
      <c r="SKH10" s="241"/>
      <c r="SKI10" s="241"/>
      <c r="SKJ10" s="241"/>
      <c r="SKK10" s="241"/>
      <c r="SKL10" s="241"/>
      <c r="SKM10" s="241"/>
      <c r="SKN10" s="241"/>
      <c r="SKO10" s="241"/>
      <c r="SKP10" s="241"/>
      <c r="SKQ10" s="241"/>
      <c r="SKR10" s="241"/>
      <c r="SKS10" s="241"/>
      <c r="SKT10" s="241"/>
      <c r="SKU10" s="241"/>
      <c r="SKV10" s="241"/>
      <c r="SKW10" s="241"/>
      <c r="SKX10" s="241"/>
      <c r="SKY10" s="241"/>
      <c r="SKZ10" s="241"/>
      <c r="SLA10" s="241"/>
      <c r="SLB10" s="241"/>
      <c r="SLC10" s="241"/>
      <c r="SLD10" s="241"/>
      <c r="SLE10" s="241"/>
      <c r="SLF10" s="241"/>
      <c r="SLG10" s="241"/>
      <c r="SLH10" s="241"/>
      <c r="SLI10" s="241"/>
      <c r="SLJ10" s="241"/>
      <c r="SLK10" s="241"/>
      <c r="SLL10" s="241"/>
      <c r="SLM10" s="241"/>
      <c r="SLN10" s="241"/>
      <c r="SLO10" s="241"/>
      <c r="SLP10" s="241"/>
      <c r="SLQ10" s="241"/>
      <c r="SLR10" s="241"/>
      <c r="SLS10" s="241"/>
      <c r="SLT10" s="241"/>
      <c r="SLU10" s="241"/>
      <c r="SLV10" s="241"/>
      <c r="SLW10" s="241"/>
      <c r="SLX10" s="241"/>
      <c r="SLY10" s="241"/>
      <c r="SLZ10" s="241"/>
      <c r="SMA10" s="241"/>
      <c r="SMB10" s="241"/>
      <c r="SMC10" s="241"/>
      <c r="SMD10" s="241"/>
      <c r="SME10" s="241"/>
      <c r="SMF10" s="241"/>
      <c r="SMG10" s="241"/>
      <c r="SMH10" s="241"/>
      <c r="SMI10" s="241"/>
      <c r="SMJ10" s="241"/>
      <c r="SMK10" s="241"/>
      <c r="SML10" s="241"/>
      <c r="SMM10" s="241"/>
      <c r="SMN10" s="241"/>
      <c r="SMO10" s="241"/>
      <c r="SMP10" s="241"/>
      <c r="SMQ10" s="241"/>
      <c r="SMR10" s="241"/>
      <c r="SMS10" s="241"/>
      <c r="SMT10" s="241"/>
      <c r="SMU10" s="241"/>
      <c r="SMV10" s="241"/>
      <c r="SMW10" s="241"/>
      <c r="SMX10" s="241"/>
      <c r="SMY10" s="241"/>
      <c r="SMZ10" s="241"/>
      <c r="SNA10" s="241"/>
      <c r="SNB10" s="241"/>
      <c r="SNC10" s="241"/>
      <c r="SND10" s="241"/>
      <c r="SNE10" s="241"/>
      <c r="SNF10" s="241"/>
      <c r="SNG10" s="241"/>
      <c r="SNH10" s="241"/>
      <c r="SNI10" s="241"/>
      <c r="SNJ10" s="241"/>
      <c r="SNK10" s="241"/>
      <c r="SNL10" s="241"/>
      <c r="SNM10" s="241"/>
      <c r="SNN10" s="241"/>
      <c r="SNO10" s="241"/>
      <c r="SNP10" s="241"/>
      <c r="SNQ10" s="241"/>
      <c r="SNR10" s="241"/>
      <c r="SNS10" s="241"/>
      <c r="SNT10" s="241"/>
      <c r="SNU10" s="241"/>
      <c r="SNV10" s="241"/>
      <c r="SNW10" s="241"/>
      <c r="SNX10" s="241"/>
      <c r="SNY10" s="241"/>
      <c r="SNZ10" s="241"/>
      <c r="SOA10" s="241"/>
      <c r="SOB10" s="241"/>
      <c r="SOC10" s="241"/>
      <c r="SOD10" s="241"/>
      <c r="SOE10" s="241"/>
      <c r="SOF10" s="241"/>
      <c r="SOG10" s="241"/>
      <c r="SOH10" s="241"/>
      <c r="SOI10" s="241"/>
      <c r="SOJ10" s="241"/>
      <c r="SOK10" s="241"/>
      <c r="SOL10" s="241"/>
      <c r="SOM10" s="241"/>
      <c r="SON10" s="241"/>
      <c r="SOO10" s="241"/>
      <c r="SOP10" s="241"/>
      <c r="SOQ10" s="241"/>
      <c r="SOR10" s="241"/>
      <c r="SOS10" s="241"/>
      <c r="SOT10" s="241"/>
      <c r="SOU10" s="241"/>
      <c r="SOV10" s="241"/>
      <c r="SOW10" s="241"/>
      <c r="SOX10" s="241"/>
      <c r="SOY10" s="241"/>
      <c r="SOZ10" s="241"/>
      <c r="SPA10" s="241"/>
      <c r="SPB10" s="241"/>
      <c r="SPC10" s="241"/>
      <c r="SPD10" s="241"/>
      <c r="SPE10" s="241"/>
      <c r="SPF10" s="241"/>
      <c r="SPG10" s="241"/>
      <c r="SPH10" s="241"/>
      <c r="SPI10" s="241"/>
      <c r="SPJ10" s="241"/>
      <c r="SPK10" s="241"/>
      <c r="SPL10" s="241"/>
      <c r="SPM10" s="241"/>
      <c r="SPN10" s="241"/>
      <c r="SPO10" s="241"/>
      <c r="SPP10" s="241"/>
      <c r="SPQ10" s="241"/>
      <c r="SPR10" s="241"/>
      <c r="SPS10" s="241"/>
      <c r="SPT10" s="241"/>
      <c r="SPU10" s="241"/>
      <c r="SPV10" s="241"/>
      <c r="SPW10" s="241"/>
      <c r="SPX10" s="241"/>
      <c r="SPY10" s="241"/>
      <c r="SPZ10" s="241"/>
      <c r="SQA10" s="241"/>
      <c r="SQB10" s="241"/>
      <c r="SQC10" s="241"/>
      <c r="SQD10" s="241"/>
      <c r="SQE10" s="241"/>
      <c r="SQF10" s="241"/>
      <c r="SQG10" s="241"/>
      <c r="SQH10" s="241"/>
      <c r="SQI10" s="241"/>
      <c r="SQJ10" s="241"/>
      <c r="SQK10" s="241"/>
      <c r="SQL10" s="241"/>
      <c r="SQM10" s="241"/>
      <c r="SQN10" s="241"/>
      <c r="SQO10" s="241"/>
      <c r="SQP10" s="241"/>
      <c r="SQQ10" s="241"/>
      <c r="SQR10" s="241"/>
      <c r="SQS10" s="241"/>
      <c r="SQT10" s="241"/>
      <c r="SQU10" s="241"/>
      <c r="SQV10" s="241"/>
      <c r="SQW10" s="241"/>
      <c r="SQX10" s="241"/>
      <c r="SQY10" s="241"/>
      <c r="SQZ10" s="241"/>
      <c r="SRA10" s="241"/>
      <c r="SRB10" s="241"/>
      <c r="SRC10" s="241"/>
      <c r="SRD10" s="241"/>
      <c r="SRE10" s="241"/>
      <c r="SRF10" s="241"/>
      <c r="SRG10" s="241"/>
      <c r="SRH10" s="241"/>
      <c r="SRI10" s="241"/>
      <c r="SRJ10" s="241"/>
      <c r="SRK10" s="241"/>
      <c r="SRL10" s="241"/>
      <c r="SRM10" s="241"/>
      <c r="SRN10" s="241"/>
      <c r="SRO10" s="241"/>
      <c r="SRP10" s="241"/>
      <c r="SRQ10" s="241"/>
      <c r="SRR10" s="241"/>
      <c r="SRS10" s="241"/>
      <c r="SRT10" s="241"/>
      <c r="SRU10" s="241"/>
      <c r="SRV10" s="241"/>
      <c r="SRW10" s="241"/>
      <c r="SRX10" s="241"/>
      <c r="SRY10" s="241"/>
      <c r="SRZ10" s="241"/>
      <c r="SSA10" s="241"/>
      <c r="SSB10" s="241"/>
      <c r="SSC10" s="241"/>
      <c r="SSD10" s="241"/>
      <c r="SSE10" s="241"/>
      <c r="SSF10" s="241"/>
      <c r="SSG10" s="241"/>
      <c r="SSH10" s="241"/>
      <c r="SSI10" s="241"/>
      <c r="SSJ10" s="241"/>
      <c r="SSK10" s="241"/>
      <c r="SSL10" s="241"/>
      <c r="SSM10" s="241"/>
      <c r="SSN10" s="241"/>
      <c r="SSO10" s="241"/>
      <c r="SSP10" s="241"/>
      <c r="SSQ10" s="241"/>
      <c r="SSR10" s="241"/>
      <c r="SSS10" s="241"/>
      <c r="SST10" s="241"/>
      <c r="SSU10" s="241"/>
      <c r="SSV10" s="241"/>
      <c r="SSW10" s="241"/>
      <c r="SSX10" s="241"/>
      <c r="SSY10" s="241"/>
      <c r="SSZ10" s="241"/>
      <c r="STA10" s="241"/>
      <c r="STB10" s="241"/>
      <c r="STC10" s="241"/>
      <c r="STD10" s="241"/>
      <c r="STE10" s="241"/>
      <c r="STF10" s="241"/>
      <c r="STG10" s="241"/>
      <c r="STH10" s="241"/>
      <c r="STI10" s="241"/>
      <c r="STJ10" s="241"/>
      <c r="STK10" s="241"/>
      <c r="STL10" s="241"/>
      <c r="STM10" s="241"/>
      <c r="STN10" s="241"/>
      <c r="STO10" s="241"/>
      <c r="STP10" s="241"/>
      <c r="STQ10" s="241"/>
      <c r="STR10" s="241"/>
      <c r="STS10" s="241"/>
      <c r="STT10" s="241"/>
      <c r="STU10" s="241"/>
      <c r="STV10" s="241"/>
      <c r="STW10" s="241"/>
      <c r="STX10" s="241"/>
      <c r="STY10" s="241"/>
      <c r="STZ10" s="241"/>
      <c r="SUA10" s="241"/>
      <c r="SUB10" s="241"/>
      <c r="SUC10" s="241"/>
      <c r="SUD10" s="241"/>
      <c r="SUE10" s="241"/>
      <c r="SUF10" s="241"/>
      <c r="SUG10" s="241"/>
      <c r="SUH10" s="241"/>
      <c r="SUI10" s="241"/>
      <c r="SUJ10" s="241"/>
      <c r="SUK10" s="241"/>
      <c r="SUL10" s="241"/>
      <c r="SUM10" s="241"/>
      <c r="SUN10" s="241"/>
      <c r="SUO10" s="241"/>
      <c r="SUP10" s="241"/>
      <c r="SUQ10" s="241"/>
      <c r="SUR10" s="241"/>
      <c r="SUS10" s="241"/>
      <c r="SUT10" s="241"/>
      <c r="SUU10" s="241"/>
      <c r="SUV10" s="241"/>
      <c r="SUW10" s="241"/>
      <c r="SUX10" s="241"/>
      <c r="SUY10" s="241"/>
      <c r="SUZ10" s="241"/>
      <c r="SVA10" s="241"/>
      <c r="SVB10" s="241"/>
      <c r="SVC10" s="241"/>
      <c r="SVD10" s="241"/>
      <c r="SVE10" s="241"/>
      <c r="SVF10" s="241"/>
      <c r="SVG10" s="241"/>
      <c r="SVH10" s="241"/>
      <c r="SVI10" s="241"/>
      <c r="SVJ10" s="241"/>
      <c r="SVK10" s="241"/>
      <c r="SVL10" s="241"/>
      <c r="SVM10" s="241"/>
      <c r="SVN10" s="241"/>
      <c r="SVO10" s="241"/>
      <c r="SVP10" s="241"/>
      <c r="SVQ10" s="241"/>
      <c r="SVR10" s="241"/>
      <c r="SVS10" s="241"/>
      <c r="SVT10" s="241"/>
      <c r="SVU10" s="241"/>
      <c r="SVV10" s="241"/>
      <c r="SVW10" s="241"/>
      <c r="SVX10" s="241"/>
      <c r="SVY10" s="241"/>
      <c r="SVZ10" s="241"/>
      <c r="SWA10" s="241"/>
      <c r="SWB10" s="241"/>
      <c r="SWC10" s="241"/>
      <c r="SWD10" s="241"/>
      <c r="SWE10" s="241"/>
      <c r="SWF10" s="241"/>
      <c r="SWG10" s="241"/>
      <c r="SWH10" s="241"/>
      <c r="SWI10" s="241"/>
      <c r="SWJ10" s="241"/>
      <c r="SWK10" s="241"/>
      <c r="SWL10" s="241"/>
      <c r="SWM10" s="241"/>
      <c r="SWN10" s="241"/>
      <c r="SWO10" s="241"/>
      <c r="SWP10" s="241"/>
      <c r="SWQ10" s="241"/>
      <c r="SWR10" s="241"/>
      <c r="SWS10" s="241"/>
      <c r="SWT10" s="241"/>
      <c r="SWU10" s="241"/>
      <c r="SWV10" s="241"/>
      <c r="SWW10" s="241"/>
      <c r="SWX10" s="241"/>
      <c r="SWY10" s="241"/>
      <c r="SWZ10" s="241"/>
      <c r="SXA10" s="241"/>
      <c r="SXB10" s="241"/>
      <c r="SXC10" s="241"/>
      <c r="SXD10" s="241"/>
      <c r="SXE10" s="241"/>
      <c r="SXF10" s="241"/>
      <c r="SXG10" s="241"/>
      <c r="SXH10" s="241"/>
      <c r="SXI10" s="241"/>
      <c r="SXJ10" s="241"/>
      <c r="SXK10" s="241"/>
      <c r="SXL10" s="241"/>
      <c r="SXM10" s="241"/>
      <c r="SXN10" s="241"/>
      <c r="SXO10" s="241"/>
      <c r="SXP10" s="241"/>
      <c r="SXQ10" s="241"/>
      <c r="SXR10" s="241"/>
      <c r="SXS10" s="241"/>
      <c r="SXT10" s="241"/>
      <c r="SXU10" s="241"/>
      <c r="SXV10" s="241"/>
      <c r="SXW10" s="241"/>
      <c r="SXX10" s="241"/>
      <c r="SXY10" s="241"/>
      <c r="SXZ10" s="241"/>
      <c r="SYA10" s="241"/>
      <c r="SYB10" s="241"/>
      <c r="SYC10" s="241"/>
      <c r="SYD10" s="241"/>
      <c r="SYE10" s="241"/>
      <c r="SYF10" s="241"/>
      <c r="SYG10" s="241"/>
      <c r="SYH10" s="241"/>
      <c r="SYI10" s="241"/>
      <c r="SYJ10" s="241"/>
      <c r="SYK10" s="241"/>
      <c r="SYL10" s="241"/>
      <c r="SYM10" s="241"/>
      <c r="SYN10" s="241"/>
      <c r="SYO10" s="241"/>
      <c r="SYP10" s="241"/>
      <c r="SYQ10" s="241"/>
      <c r="SYR10" s="241"/>
      <c r="SYS10" s="241"/>
      <c r="SYT10" s="241"/>
      <c r="SYU10" s="241"/>
      <c r="SYV10" s="241"/>
      <c r="SYW10" s="241"/>
      <c r="SYX10" s="241"/>
      <c r="SYY10" s="241"/>
      <c r="SYZ10" s="241"/>
      <c r="SZA10" s="241"/>
      <c r="SZB10" s="241"/>
      <c r="SZC10" s="241"/>
      <c r="SZD10" s="241"/>
      <c r="SZE10" s="241"/>
      <c r="SZF10" s="241"/>
      <c r="SZG10" s="241"/>
      <c r="SZH10" s="241"/>
      <c r="SZI10" s="241"/>
      <c r="SZJ10" s="241"/>
      <c r="SZK10" s="241"/>
      <c r="SZL10" s="241"/>
      <c r="SZM10" s="241"/>
      <c r="SZN10" s="241"/>
      <c r="SZO10" s="241"/>
      <c r="SZP10" s="241"/>
      <c r="SZQ10" s="241"/>
      <c r="SZR10" s="241"/>
      <c r="SZS10" s="241"/>
      <c r="SZT10" s="241"/>
      <c r="SZU10" s="241"/>
      <c r="SZV10" s="241"/>
      <c r="SZW10" s="241"/>
      <c r="SZX10" s="241"/>
      <c r="SZY10" s="241"/>
      <c r="SZZ10" s="241"/>
      <c r="TAA10" s="241"/>
      <c r="TAB10" s="241"/>
      <c r="TAC10" s="241"/>
      <c r="TAD10" s="241"/>
      <c r="TAE10" s="241"/>
      <c r="TAF10" s="241"/>
      <c r="TAG10" s="241"/>
      <c r="TAH10" s="241"/>
      <c r="TAI10" s="241"/>
      <c r="TAJ10" s="241"/>
      <c r="TAK10" s="241"/>
      <c r="TAL10" s="241"/>
      <c r="TAM10" s="241"/>
      <c r="TAN10" s="241"/>
      <c r="TAO10" s="241"/>
      <c r="TAP10" s="241"/>
      <c r="TAQ10" s="241"/>
      <c r="TAR10" s="241"/>
      <c r="TAS10" s="241"/>
      <c r="TAT10" s="241"/>
      <c r="TAU10" s="241"/>
      <c r="TAV10" s="241"/>
      <c r="TAW10" s="241"/>
      <c r="TAX10" s="241"/>
      <c r="TAY10" s="241"/>
      <c r="TAZ10" s="241"/>
      <c r="TBA10" s="241"/>
      <c r="TBB10" s="241"/>
      <c r="TBC10" s="241"/>
      <c r="TBD10" s="241"/>
      <c r="TBE10" s="241"/>
      <c r="TBF10" s="241"/>
      <c r="TBG10" s="241"/>
      <c r="TBH10" s="241"/>
      <c r="TBI10" s="241"/>
      <c r="TBJ10" s="241"/>
      <c r="TBK10" s="241"/>
      <c r="TBL10" s="241"/>
      <c r="TBM10" s="241"/>
      <c r="TBN10" s="241"/>
      <c r="TBO10" s="241"/>
      <c r="TBP10" s="241"/>
      <c r="TBQ10" s="241"/>
      <c r="TBR10" s="241"/>
      <c r="TBS10" s="241"/>
      <c r="TBT10" s="241"/>
      <c r="TBU10" s="241"/>
      <c r="TBV10" s="241"/>
      <c r="TBW10" s="241"/>
      <c r="TBX10" s="241"/>
      <c r="TBY10" s="241"/>
      <c r="TBZ10" s="241"/>
      <c r="TCA10" s="241"/>
      <c r="TCB10" s="241"/>
      <c r="TCC10" s="241"/>
      <c r="TCD10" s="241"/>
      <c r="TCE10" s="241"/>
      <c r="TCF10" s="241"/>
      <c r="TCG10" s="241"/>
      <c r="TCH10" s="241"/>
      <c r="TCI10" s="241"/>
      <c r="TCJ10" s="241"/>
      <c r="TCK10" s="241"/>
      <c r="TCL10" s="241"/>
      <c r="TCM10" s="241"/>
      <c r="TCN10" s="241"/>
      <c r="TCO10" s="241"/>
      <c r="TCP10" s="241"/>
      <c r="TCQ10" s="241"/>
      <c r="TCR10" s="241"/>
      <c r="TCS10" s="241"/>
      <c r="TCT10" s="241"/>
      <c r="TCU10" s="241"/>
      <c r="TCV10" s="241"/>
      <c r="TCW10" s="241"/>
      <c r="TCX10" s="241"/>
      <c r="TCY10" s="241"/>
      <c r="TCZ10" s="241"/>
      <c r="TDA10" s="241"/>
      <c r="TDB10" s="241"/>
      <c r="TDC10" s="241"/>
      <c r="TDD10" s="241"/>
      <c r="TDE10" s="241"/>
      <c r="TDF10" s="241"/>
      <c r="TDG10" s="241"/>
      <c r="TDH10" s="241"/>
      <c r="TDI10" s="241"/>
      <c r="TDJ10" s="241"/>
      <c r="TDK10" s="241"/>
      <c r="TDL10" s="241"/>
      <c r="TDM10" s="241"/>
      <c r="TDN10" s="241"/>
      <c r="TDO10" s="241"/>
      <c r="TDP10" s="241"/>
      <c r="TDQ10" s="241"/>
      <c r="TDR10" s="241"/>
      <c r="TDS10" s="241"/>
      <c r="TDT10" s="241"/>
      <c r="TDU10" s="241"/>
      <c r="TDV10" s="241"/>
      <c r="TDW10" s="241"/>
      <c r="TDX10" s="241"/>
      <c r="TDY10" s="241"/>
      <c r="TDZ10" s="241"/>
      <c r="TEA10" s="241"/>
      <c r="TEB10" s="241"/>
      <c r="TEC10" s="241"/>
      <c r="TED10" s="241"/>
      <c r="TEE10" s="241"/>
      <c r="TEF10" s="241"/>
      <c r="TEG10" s="241"/>
      <c r="TEH10" s="241"/>
      <c r="TEI10" s="241"/>
      <c r="TEJ10" s="241"/>
      <c r="TEK10" s="241"/>
      <c r="TEL10" s="241"/>
      <c r="TEM10" s="241"/>
      <c r="TEN10" s="241"/>
      <c r="TEO10" s="241"/>
      <c r="TEP10" s="241"/>
      <c r="TEQ10" s="241"/>
      <c r="TER10" s="241"/>
      <c r="TES10" s="241"/>
      <c r="TET10" s="241"/>
      <c r="TEU10" s="241"/>
      <c r="TEV10" s="241"/>
      <c r="TEW10" s="241"/>
      <c r="TEX10" s="241"/>
      <c r="TEY10" s="241"/>
      <c r="TEZ10" s="241"/>
      <c r="TFA10" s="241"/>
      <c r="TFB10" s="241"/>
      <c r="TFC10" s="241"/>
      <c r="TFD10" s="241"/>
      <c r="TFE10" s="241"/>
      <c r="TFF10" s="241"/>
      <c r="TFG10" s="241"/>
      <c r="TFH10" s="241"/>
      <c r="TFI10" s="241"/>
      <c r="TFJ10" s="241"/>
      <c r="TFK10" s="241"/>
      <c r="TFL10" s="241"/>
      <c r="TFM10" s="241"/>
      <c r="TFN10" s="241"/>
      <c r="TFO10" s="241"/>
      <c r="TFP10" s="241"/>
      <c r="TFQ10" s="241"/>
      <c r="TFR10" s="241"/>
      <c r="TFS10" s="241"/>
      <c r="TFT10" s="241"/>
      <c r="TFU10" s="241"/>
      <c r="TFV10" s="241"/>
      <c r="TFW10" s="241"/>
      <c r="TFX10" s="241"/>
      <c r="TFY10" s="241"/>
      <c r="TFZ10" s="241"/>
      <c r="TGA10" s="241"/>
      <c r="TGB10" s="241"/>
      <c r="TGC10" s="241"/>
      <c r="TGD10" s="241"/>
      <c r="TGE10" s="241"/>
      <c r="TGF10" s="241"/>
      <c r="TGG10" s="241"/>
      <c r="TGH10" s="241"/>
      <c r="TGI10" s="241"/>
      <c r="TGJ10" s="241"/>
      <c r="TGK10" s="241"/>
      <c r="TGL10" s="241"/>
      <c r="TGM10" s="241"/>
      <c r="TGN10" s="241"/>
      <c r="TGO10" s="241"/>
      <c r="TGP10" s="241"/>
      <c r="TGQ10" s="241"/>
      <c r="TGR10" s="241"/>
      <c r="TGS10" s="241"/>
      <c r="TGT10" s="241"/>
      <c r="TGU10" s="241"/>
      <c r="TGV10" s="241"/>
      <c r="TGW10" s="241"/>
      <c r="TGX10" s="241"/>
      <c r="TGY10" s="241"/>
      <c r="TGZ10" s="241"/>
      <c r="THA10" s="241"/>
      <c r="THB10" s="241"/>
      <c r="THC10" s="241"/>
      <c r="THD10" s="241"/>
      <c r="THE10" s="241"/>
      <c r="THF10" s="241"/>
      <c r="THG10" s="241"/>
      <c r="THH10" s="241"/>
      <c r="THI10" s="241"/>
      <c r="THJ10" s="241"/>
      <c r="THK10" s="241"/>
      <c r="THL10" s="241"/>
      <c r="THM10" s="241"/>
      <c r="THN10" s="241"/>
      <c r="THO10" s="241"/>
      <c r="THP10" s="241"/>
      <c r="THQ10" s="241"/>
      <c r="THR10" s="241"/>
      <c r="THS10" s="241"/>
      <c r="THT10" s="241"/>
      <c r="THU10" s="241"/>
      <c r="THV10" s="241"/>
      <c r="THW10" s="241"/>
      <c r="THX10" s="241"/>
      <c r="THY10" s="241"/>
      <c r="THZ10" s="241"/>
      <c r="TIA10" s="241"/>
      <c r="TIB10" s="241"/>
      <c r="TIC10" s="241"/>
      <c r="TID10" s="241"/>
      <c r="TIE10" s="241"/>
      <c r="TIF10" s="241"/>
      <c r="TIG10" s="241"/>
      <c r="TIH10" s="241"/>
      <c r="TII10" s="241"/>
      <c r="TIJ10" s="241"/>
      <c r="TIK10" s="241"/>
      <c r="TIL10" s="241"/>
      <c r="TIM10" s="241"/>
      <c r="TIN10" s="241"/>
      <c r="TIO10" s="241"/>
      <c r="TIP10" s="241"/>
      <c r="TIQ10" s="241"/>
      <c r="TIR10" s="241"/>
      <c r="TIS10" s="241"/>
      <c r="TIT10" s="241"/>
      <c r="TIU10" s="241"/>
      <c r="TIV10" s="241"/>
      <c r="TIW10" s="241"/>
      <c r="TIX10" s="241"/>
      <c r="TIY10" s="241"/>
      <c r="TIZ10" s="241"/>
      <c r="TJA10" s="241"/>
      <c r="TJB10" s="241"/>
      <c r="TJC10" s="241"/>
      <c r="TJD10" s="241"/>
      <c r="TJE10" s="241"/>
      <c r="TJF10" s="241"/>
      <c r="TJG10" s="241"/>
      <c r="TJH10" s="241"/>
      <c r="TJI10" s="241"/>
      <c r="TJJ10" s="241"/>
      <c r="TJK10" s="241"/>
      <c r="TJL10" s="241"/>
      <c r="TJM10" s="241"/>
      <c r="TJN10" s="241"/>
      <c r="TJO10" s="241"/>
      <c r="TJP10" s="241"/>
      <c r="TJQ10" s="241"/>
      <c r="TJR10" s="241"/>
      <c r="TJS10" s="241"/>
      <c r="TJT10" s="241"/>
      <c r="TJU10" s="241"/>
      <c r="TJV10" s="241"/>
      <c r="TJW10" s="241"/>
      <c r="TJX10" s="241"/>
      <c r="TJY10" s="241"/>
      <c r="TJZ10" s="241"/>
      <c r="TKA10" s="241"/>
      <c r="TKB10" s="241"/>
      <c r="TKC10" s="241"/>
      <c r="TKD10" s="241"/>
      <c r="TKE10" s="241"/>
      <c r="TKF10" s="241"/>
      <c r="TKG10" s="241"/>
      <c r="TKH10" s="241"/>
      <c r="TKI10" s="241"/>
      <c r="TKJ10" s="241"/>
      <c r="TKK10" s="241"/>
      <c r="TKL10" s="241"/>
      <c r="TKM10" s="241"/>
      <c r="TKN10" s="241"/>
      <c r="TKO10" s="241"/>
      <c r="TKP10" s="241"/>
      <c r="TKQ10" s="241"/>
      <c r="TKR10" s="241"/>
      <c r="TKS10" s="241"/>
      <c r="TKT10" s="241"/>
      <c r="TKU10" s="241"/>
      <c r="TKV10" s="241"/>
      <c r="TKW10" s="241"/>
      <c r="TKX10" s="241"/>
      <c r="TKY10" s="241"/>
      <c r="TKZ10" s="241"/>
      <c r="TLA10" s="241"/>
      <c r="TLB10" s="241"/>
      <c r="TLC10" s="241"/>
      <c r="TLD10" s="241"/>
      <c r="TLE10" s="241"/>
      <c r="TLF10" s="241"/>
      <c r="TLG10" s="241"/>
      <c r="TLH10" s="241"/>
      <c r="TLI10" s="241"/>
      <c r="TLJ10" s="241"/>
      <c r="TLK10" s="241"/>
      <c r="TLL10" s="241"/>
      <c r="TLM10" s="241"/>
      <c r="TLN10" s="241"/>
      <c r="TLO10" s="241"/>
      <c r="TLP10" s="241"/>
      <c r="TLQ10" s="241"/>
      <c r="TLR10" s="241"/>
      <c r="TLS10" s="241"/>
      <c r="TLT10" s="241"/>
      <c r="TLU10" s="241"/>
      <c r="TLV10" s="241"/>
      <c r="TLW10" s="241"/>
      <c r="TLX10" s="241"/>
      <c r="TLY10" s="241"/>
      <c r="TLZ10" s="241"/>
      <c r="TMA10" s="241"/>
      <c r="TMB10" s="241"/>
      <c r="TMC10" s="241"/>
      <c r="TMD10" s="241"/>
      <c r="TME10" s="241"/>
      <c r="TMF10" s="241"/>
      <c r="TMG10" s="241"/>
      <c r="TMH10" s="241"/>
      <c r="TMI10" s="241"/>
      <c r="TMJ10" s="241"/>
      <c r="TMK10" s="241"/>
      <c r="TML10" s="241"/>
      <c r="TMM10" s="241"/>
      <c r="TMN10" s="241"/>
      <c r="TMO10" s="241"/>
      <c r="TMP10" s="241"/>
      <c r="TMQ10" s="241"/>
      <c r="TMR10" s="241"/>
      <c r="TMS10" s="241"/>
      <c r="TMT10" s="241"/>
      <c r="TMU10" s="241"/>
      <c r="TMV10" s="241"/>
      <c r="TMW10" s="241"/>
      <c r="TMX10" s="241"/>
      <c r="TMY10" s="241"/>
      <c r="TMZ10" s="241"/>
      <c r="TNA10" s="241"/>
      <c r="TNB10" s="241"/>
      <c r="TNC10" s="241"/>
      <c r="TND10" s="241"/>
      <c r="TNE10" s="241"/>
      <c r="TNF10" s="241"/>
      <c r="TNG10" s="241"/>
      <c r="TNH10" s="241"/>
      <c r="TNI10" s="241"/>
      <c r="TNJ10" s="241"/>
      <c r="TNK10" s="241"/>
      <c r="TNL10" s="241"/>
      <c r="TNM10" s="241"/>
      <c r="TNN10" s="241"/>
      <c r="TNO10" s="241"/>
      <c r="TNP10" s="241"/>
      <c r="TNQ10" s="241"/>
      <c r="TNR10" s="241"/>
      <c r="TNS10" s="241"/>
      <c r="TNT10" s="241"/>
      <c r="TNU10" s="241"/>
      <c r="TNV10" s="241"/>
      <c r="TNW10" s="241"/>
      <c r="TNX10" s="241"/>
      <c r="TNY10" s="241"/>
      <c r="TNZ10" s="241"/>
      <c r="TOA10" s="241"/>
      <c r="TOB10" s="241"/>
      <c r="TOC10" s="241"/>
      <c r="TOD10" s="241"/>
      <c r="TOE10" s="241"/>
      <c r="TOF10" s="241"/>
      <c r="TOG10" s="241"/>
      <c r="TOH10" s="241"/>
      <c r="TOI10" s="241"/>
      <c r="TOJ10" s="241"/>
      <c r="TOK10" s="241"/>
      <c r="TOL10" s="241"/>
      <c r="TOM10" s="241"/>
      <c r="TON10" s="241"/>
      <c r="TOO10" s="241"/>
      <c r="TOP10" s="241"/>
      <c r="TOQ10" s="241"/>
      <c r="TOR10" s="241"/>
      <c r="TOS10" s="241"/>
      <c r="TOT10" s="241"/>
      <c r="TOU10" s="241"/>
      <c r="TOV10" s="241"/>
      <c r="TOW10" s="241"/>
      <c r="TOX10" s="241"/>
      <c r="TOY10" s="241"/>
      <c r="TOZ10" s="241"/>
      <c r="TPA10" s="241"/>
      <c r="TPB10" s="241"/>
      <c r="TPC10" s="241"/>
      <c r="TPD10" s="241"/>
      <c r="TPE10" s="241"/>
      <c r="TPF10" s="241"/>
      <c r="TPG10" s="241"/>
      <c r="TPH10" s="241"/>
      <c r="TPI10" s="241"/>
      <c r="TPJ10" s="241"/>
      <c r="TPK10" s="241"/>
      <c r="TPL10" s="241"/>
      <c r="TPM10" s="241"/>
      <c r="TPN10" s="241"/>
      <c r="TPO10" s="241"/>
      <c r="TPP10" s="241"/>
      <c r="TPQ10" s="241"/>
      <c r="TPR10" s="241"/>
      <c r="TPS10" s="241"/>
      <c r="TPT10" s="241"/>
      <c r="TPU10" s="241"/>
      <c r="TPV10" s="241"/>
      <c r="TPW10" s="241"/>
      <c r="TPX10" s="241"/>
      <c r="TPY10" s="241"/>
      <c r="TPZ10" s="241"/>
      <c r="TQA10" s="241"/>
      <c r="TQB10" s="241"/>
      <c r="TQC10" s="241"/>
      <c r="TQD10" s="241"/>
      <c r="TQE10" s="241"/>
      <c r="TQF10" s="241"/>
      <c r="TQG10" s="241"/>
      <c r="TQH10" s="241"/>
      <c r="TQI10" s="241"/>
      <c r="TQJ10" s="241"/>
      <c r="TQK10" s="241"/>
      <c r="TQL10" s="241"/>
      <c r="TQM10" s="241"/>
      <c r="TQN10" s="241"/>
      <c r="TQO10" s="241"/>
      <c r="TQP10" s="241"/>
      <c r="TQQ10" s="241"/>
      <c r="TQR10" s="241"/>
      <c r="TQS10" s="241"/>
      <c r="TQT10" s="241"/>
      <c r="TQU10" s="241"/>
      <c r="TQV10" s="241"/>
      <c r="TQW10" s="241"/>
      <c r="TQX10" s="241"/>
      <c r="TQY10" s="241"/>
      <c r="TQZ10" s="241"/>
      <c r="TRA10" s="241"/>
      <c r="TRB10" s="241"/>
      <c r="TRC10" s="241"/>
      <c r="TRD10" s="241"/>
      <c r="TRE10" s="241"/>
      <c r="TRF10" s="241"/>
      <c r="TRG10" s="241"/>
      <c r="TRH10" s="241"/>
      <c r="TRI10" s="241"/>
      <c r="TRJ10" s="241"/>
      <c r="TRK10" s="241"/>
      <c r="TRL10" s="241"/>
      <c r="TRM10" s="241"/>
      <c r="TRN10" s="241"/>
      <c r="TRO10" s="241"/>
      <c r="TRP10" s="241"/>
      <c r="TRQ10" s="241"/>
      <c r="TRR10" s="241"/>
      <c r="TRS10" s="241"/>
      <c r="TRT10" s="241"/>
      <c r="TRU10" s="241"/>
      <c r="TRV10" s="241"/>
      <c r="TRW10" s="241"/>
      <c r="TRX10" s="241"/>
      <c r="TRY10" s="241"/>
      <c r="TRZ10" s="241"/>
      <c r="TSA10" s="241"/>
      <c r="TSB10" s="241"/>
      <c r="TSC10" s="241"/>
      <c r="TSD10" s="241"/>
      <c r="TSE10" s="241"/>
      <c r="TSF10" s="241"/>
      <c r="TSG10" s="241"/>
      <c r="TSH10" s="241"/>
      <c r="TSI10" s="241"/>
      <c r="TSJ10" s="241"/>
      <c r="TSK10" s="241"/>
      <c r="TSL10" s="241"/>
      <c r="TSM10" s="241"/>
      <c r="TSN10" s="241"/>
      <c r="TSO10" s="241"/>
      <c r="TSP10" s="241"/>
      <c r="TSQ10" s="241"/>
      <c r="TSR10" s="241"/>
      <c r="TSS10" s="241"/>
      <c r="TST10" s="241"/>
      <c r="TSU10" s="241"/>
      <c r="TSV10" s="241"/>
      <c r="TSW10" s="241"/>
      <c r="TSX10" s="241"/>
      <c r="TSY10" s="241"/>
      <c r="TSZ10" s="241"/>
      <c r="TTA10" s="241"/>
      <c r="TTB10" s="241"/>
      <c r="TTC10" s="241"/>
      <c r="TTD10" s="241"/>
      <c r="TTE10" s="241"/>
      <c r="TTF10" s="241"/>
      <c r="TTG10" s="241"/>
      <c r="TTH10" s="241"/>
      <c r="TTI10" s="241"/>
      <c r="TTJ10" s="241"/>
      <c r="TTK10" s="241"/>
      <c r="TTL10" s="241"/>
      <c r="TTM10" s="241"/>
      <c r="TTN10" s="241"/>
      <c r="TTO10" s="241"/>
      <c r="TTP10" s="241"/>
      <c r="TTQ10" s="241"/>
      <c r="TTR10" s="241"/>
      <c r="TTS10" s="241"/>
      <c r="TTT10" s="241"/>
      <c r="TTU10" s="241"/>
      <c r="TTV10" s="241"/>
      <c r="TTW10" s="241"/>
      <c r="TTX10" s="241"/>
      <c r="TTY10" s="241"/>
      <c r="TTZ10" s="241"/>
      <c r="TUA10" s="241"/>
      <c r="TUB10" s="241"/>
      <c r="TUC10" s="241"/>
      <c r="TUD10" s="241"/>
      <c r="TUE10" s="241"/>
      <c r="TUF10" s="241"/>
      <c r="TUG10" s="241"/>
      <c r="TUH10" s="241"/>
      <c r="TUI10" s="241"/>
      <c r="TUJ10" s="241"/>
      <c r="TUK10" s="241"/>
      <c r="TUL10" s="241"/>
      <c r="TUM10" s="241"/>
      <c r="TUN10" s="241"/>
      <c r="TUO10" s="241"/>
      <c r="TUP10" s="241"/>
      <c r="TUQ10" s="241"/>
      <c r="TUR10" s="241"/>
      <c r="TUS10" s="241"/>
      <c r="TUT10" s="241"/>
      <c r="TUU10" s="241"/>
      <c r="TUV10" s="241"/>
      <c r="TUW10" s="241"/>
      <c r="TUX10" s="241"/>
      <c r="TUY10" s="241"/>
      <c r="TUZ10" s="241"/>
      <c r="TVA10" s="241"/>
      <c r="TVB10" s="241"/>
      <c r="TVC10" s="241"/>
      <c r="TVD10" s="241"/>
      <c r="TVE10" s="241"/>
      <c r="TVF10" s="241"/>
      <c r="TVG10" s="241"/>
      <c r="TVH10" s="241"/>
      <c r="TVI10" s="241"/>
      <c r="TVJ10" s="241"/>
      <c r="TVK10" s="241"/>
      <c r="TVL10" s="241"/>
      <c r="TVM10" s="241"/>
      <c r="TVN10" s="241"/>
      <c r="TVO10" s="241"/>
      <c r="TVP10" s="241"/>
      <c r="TVQ10" s="241"/>
      <c r="TVR10" s="241"/>
      <c r="TVS10" s="241"/>
      <c r="TVT10" s="241"/>
      <c r="TVU10" s="241"/>
      <c r="TVV10" s="241"/>
      <c r="TVW10" s="241"/>
      <c r="TVX10" s="241"/>
      <c r="TVY10" s="241"/>
      <c r="TVZ10" s="241"/>
      <c r="TWA10" s="241"/>
      <c r="TWB10" s="241"/>
      <c r="TWC10" s="241"/>
      <c r="TWD10" s="241"/>
      <c r="TWE10" s="241"/>
      <c r="TWF10" s="241"/>
      <c r="TWG10" s="241"/>
      <c r="TWH10" s="241"/>
      <c r="TWI10" s="241"/>
      <c r="TWJ10" s="241"/>
      <c r="TWK10" s="241"/>
      <c r="TWL10" s="241"/>
      <c r="TWM10" s="241"/>
      <c r="TWN10" s="241"/>
      <c r="TWO10" s="241"/>
      <c r="TWP10" s="241"/>
      <c r="TWQ10" s="241"/>
      <c r="TWR10" s="241"/>
      <c r="TWS10" s="241"/>
      <c r="TWT10" s="241"/>
      <c r="TWU10" s="241"/>
      <c r="TWV10" s="241"/>
      <c r="TWW10" s="241"/>
      <c r="TWX10" s="241"/>
      <c r="TWY10" s="241"/>
      <c r="TWZ10" s="241"/>
      <c r="TXA10" s="241"/>
      <c r="TXB10" s="241"/>
      <c r="TXC10" s="241"/>
      <c r="TXD10" s="241"/>
      <c r="TXE10" s="241"/>
      <c r="TXF10" s="241"/>
      <c r="TXG10" s="241"/>
      <c r="TXH10" s="241"/>
      <c r="TXI10" s="241"/>
      <c r="TXJ10" s="241"/>
      <c r="TXK10" s="241"/>
      <c r="TXL10" s="241"/>
      <c r="TXM10" s="241"/>
      <c r="TXN10" s="241"/>
      <c r="TXO10" s="241"/>
      <c r="TXP10" s="241"/>
      <c r="TXQ10" s="241"/>
      <c r="TXR10" s="241"/>
      <c r="TXS10" s="241"/>
      <c r="TXT10" s="241"/>
      <c r="TXU10" s="241"/>
      <c r="TXV10" s="241"/>
      <c r="TXW10" s="241"/>
      <c r="TXX10" s="241"/>
      <c r="TXY10" s="241"/>
      <c r="TXZ10" s="241"/>
      <c r="TYA10" s="241"/>
      <c r="TYB10" s="241"/>
      <c r="TYC10" s="241"/>
      <c r="TYD10" s="241"/>
      <c r="TYE10" s="241"/>
      <c r="TYF10" s="241"/>
      <c r="TYG10" s="241"/>
      <c r="TYH10" s="241"/>
      <c r="TYI10" s="241"/>
      <c r="TYJ10" s="241"/>
      <c r="TYK10" s="241"/>
      <c r="TYL10" s="241"/>
      <c r="TYM10" s="241"/>
      <c r="TYN10" s="241"/>
      <c r="TYO10" s="241"/>
      <c r="TYP10" s="241"/>
      <c r="TYQ10" s="241"/>
      <c r="TYR10" s="241"/>
      <c r="TYS10" s="241"/>
      <c r="TYT10" s="241"/>
      <c r="TYU10" s="241"/>
      <c r="TYV10" s="241"/>
      <c r="TYW10" s="241"/>
      <c r="TYX10" s="241"/>
      <c r="TYY10" s="241"/>
      <c r="TYZ10" s="241"/>
      <c r="TZA10" s="241"/>
      <c r="TZB10" s="241"/>
      <c r="TZC10" s="241"/>
      <c r="TZD10" s="241"/>
      <c r="TZE10" s="241"/>
      <c r="TZF10" s="241"/>
      <c r="TZG10" s="241"/>
      <c r="TZH10" s="241"/>
      <c r="TZI10" s="241"/>
      <c r="TZJ10" s="241"/>
      <c r="TZK10" s="241"/>
      <c r="TZL10" s="241"/>
      <c r="TZM10" s="241"/>
      <c r="TZN10" s="241"/>
      <c r="TZO10" s="241"/>
      <c r="TZP10" s="241"/>
      <c r="TZQ10" s="241"/>
      <c r="TZR10" s="241"/>
      <c r="TZS10" s="241"/>
      <c r="TZT10" s="241"/>
      <c r="TZU10" s="241"/>
      <c r="TZV10" s="241"/>
      <c r="TZW10" s="241"/>
      <c r="TZX10" s="241"/>
      <c r="TZY10" s="241"/>
      <c r="TZZ10" s="241"/>
      <c r="UAA10" s="241"/>
      <c r="UAB10" s="241"/>
      <c r="UAC10" s="241"/>
      <c r="UAD10" s="241"/>
      <c r="UAE10" s="241"/>
      <c r="UAF10" s="241"/>
      <c r="UAG10" s="241"/>
      <c r="UAH10" s="241"/>
      <c r="UAI10" s="241"/>
      <c r="UAJ10" s="241"/>
      <c r="UAK10" s="241"/>
      <c r="UAL10" s="241"/>
      <c r="UAM10" s="241"/>
      <c r="UAN10" s="241"/>
      <c r="UAO10" s="241"/>
      <c r="UAP10" s="241"/>
      <c r="UAQ10" s="241"/>
      <c r="UAR10" s="241"/>
      <c r="UAS10" s="241"/>
      <c r="UAT10" s="241"/>
      <c r="UAU10" s="241"/>
      <c r="UAV10" s="241"/>
      <c r="UAW10" s="241"/>
      <c r="UAX10" s="241"/>
      <c r="UAY10" s="241"/>
      <c r="UAZ10" s="241"/>
      <c r="UBA10" s="241"/>
      <c r="UBB10" s="241"/>
      <c r="UBC10" s="241"/>
      <c r="UBD10" s="241"/>
      <c r="UBE10" s="241"/>
      <c r="UBF10" s="241"/>
      <c r="UBG10" s="241"/>
      <c r="UBH10" s="241"/>
      <c r="UBI10" s="241"/>
      <c r="UBJ10" s="241"/>
      <c r="UBK10" s="241"/>
      <c r="UBL10" s="241"/>
      <c r="UBM10" s="241"/>
      <c r="UBN10" s="241"/>
      <c r="UBO10" s="241"/>
      <c r="UBP10" s="241"/>
      <c r="UBQ10" s="241"/>
      <c r="UBR10" s="241"/>
      <c r="UBS10" s="241"/>
      <c r="UBT10" s="241"/>
      <c r="UBU10" s="241"/>
      <c r="UBV10" s="241"/>
      <c r="UBW10" s="241"/>
      <c r="UBX10" s="241"/>
      <c r="UBY10" s="241"/>
      <c r="UBZ10" s="241"/>
      <c r="UCA10" s="241"/>
      <c r="UCB10" s="241"/>
      <c r="UCC10" s="241"/>
      <c r="UCD10" s="241"/>
      <c r="UCE10" s="241"/>
      <c r="UCF10" s="241"/>
      <c r="UCG10" s="241"/>
      <c r="UCH10" s="241"/>
      <c r="UCI10" s="241"/>
      <c r="UCJ10" s="241"/>
      <c r="UCK10" s="241"/>
      <c r="UCL10" s="241"/>
      <c r="UCM10" s="241"/>
      <c r="UCN10" s="241"/>
      <c r="UCO10" s="241"/>
      <c r="UCP10" s="241"/>
      <c r="UCQ10" s="241"/>
      <c r="UCR10" s="241"/>
      <c r="UCS10" s="241"/>
      <c r="UCT10" s="241"/>
      <c r="UCU10" s="241"/>
      <c r="UCV10" s="241"/>
      <c r="UCW10" s="241"/>
      <c r="UCX10" s="241"/>
      <c r="UCY10" s="241"/>
      <c r="UCZ10" s="241"/>
      <c r="UDA10" s="241"/>
      <c r="UDB10" s="241"/>
      <c r="UDC10" s="241"/>
      <c r="UDD10" s="241"/>
      <c r="UDE10" s="241"/>
      <c r="UDF10" s="241"/>
      <c r="UDG10" s="241"/>
      <c r="UDH10" s="241"/>
      <c r="UDI10" s="241"/>
      <c r="UDJ10" s="241"/>
      <c r="UDK10" s="241"/>
      <c r="UDL10" s="241"/>
      <c r="UDM10" s="241"/>
      <c r="UDN10" s="241"/>
      <c r="UDO10" s="241"/>
      <c r="UDP10" s="241"/>
      <c r="UDQ10" s="241"/>
      <c r="UDR10" s="241"/>
      <c r="UDS10" s="241"/>
      <c r="UDT10" s="241"/>
      <c r="UDU10" s="241"/>
      <c r="UDV10" s="241"/>
      <c r="UDW10" s="241"/>
      <c r="UDX10" s="241"/>
      <c r="UDY10" s="241"/>
      <c r="UDZ10" s="241"/>
      <c r="UEA10" s="241"/>
      <c r="UEB10" s="241"/>
      <c r="UEC10" s="241"/>
      <c r="UED10" s="241"/>
      <c r="UEE10" s="241"/>
      <c r="UEF10" s="241"/>
      <c r="UEG10" s="241"/>
      <c r="UEH10" s="241"/>
      <c r="UEI10" s="241"/>
      <c r="UEJ10" s="241"/>
      <c r="UEK10" s="241"/>
      <c r="UEL10" s="241"/>
      <c r="UEM10" s="241"/>
      <c r="UEN10" s="241"/>
      <c r="UEO10" s="241"/>
      <c r="UEP10" s="241"/>
      <c r="UEQ10" s="241"/>
      <c r="UER10" s="241"/>
      <c r="UES10" s="241"/>
      <c r="UET10" s="241"/>
      <c r="UEU10" s="241"/>
      <c r="UEV10" s="241"/>
      <c r="UEW10" s="241"/>
      <c r="UEX10" s="241"/>
      <c r="UEY10" s="241"/>
      <c r="UEZ10" s="241"/>
      <c r="UFA10" s="241"/>
      <c r="UFB10" s="241"/>
      <c r="UFC10" s="241"/>
      <c r="UFD10" s="241"/>
      <c r="UFE10" s="241"/>
      <c r="UFF10" s="241"/>
      <c r="UFG10" s="241"/>
      <c r="UFH10" s="241"/>
      <c r="UFI10" s="241"/>
      <c r="UFJ10" s="241"/>
      <c r="UFK10" s="241"/>
      <c r="UFL10" s="241"/>
      <c r="UFM10" s="241"/>
      <c r="UFN10" s="241"/>
      <c r="UFO10" s="241"/>
      <c r="UFP10" s="241"/>
      <c r="UFQ10" s="241"/>
      <c r="UFR10" s="241"/>
      <c r="UFS10" s="241"/>
      <c r="UFT10" s="241"/>
      <c r="UFU10" s="241"/>
      <c r="UFV10" s="241"/>
      <c r="UFW10" s="241"/>
      <c r="UFX10" s="241"/>
      <c r="UFY10" s="241"/>
      <c r="UFZ10" s="241"/>
      <c r="UGA10" s="241"/>
      <c r="UGB10" s="241"/>
      <c r="UGC10" s="241"/>
      <c r="UGD10" s="241"/>
      <c r="UGE10" s="241"/>
      <c r="UGF10" s="241"/>
      <c r="UGG10" s="241"/>
      <c r="UGH10" s="241"/>
      <c r="UGI10" s="241"/>
      <c r="UGJ10" s="241"/>
      <c r="UGK10" s="241"/>
      <c r="UGL10" s="241"/>
      <c r="UGM10" s="241"/>
      <c r="UGN10" s="241"/>
      <c r="UGO10" s="241"/>
      <c r="UGP10" s="241"/>
      <c r="UGQ10" s="241"/>
      <c r="UGR10" s="241"/>
      <c r="UGS10" s="241"/>
      <c r="UGT10" s="241"/>
      <c r="UGU10" s="241"/>
      <c r="UGV10" s="241"/>
      <c r="UGW10" s="241"/>
      <c r="UGX10" s="241"/>
      <c r="UGY10" s="241"/>
      <c r="UGZ10" s="241"/>
      <c r="UHA10" s="241"/>
      <c r="UHB10" s="241"/>
      <c r="UHC10" s="241"/>
      <c r="UHD10" s="241"/>
      <c r="UHE10" s="241"/>
      <c r="UHF10" s="241"/>
      <c r="UHG10" s="241"/>
      <c r="UHH10" s="241"/>
      <c r="UHI10" s="241"/>
      <c r="UHJ10" s="241"/>
      <c r="UHK10" s="241"/>
      <c r="UHL10" s="241"/>
      <c r="UHM10" s="241"/>
      <c r="UHN10" s="241"/>
      <c r="UHO10" s="241"/>
      <c r="UHP10" s="241"/>
      <c r="UHQ10" s="241"/>
      <c r="UHR10" s="241"/>
      <c r="UHS10" s="241"/>
      <c r="UHT10" s="241"/>
      <c r="UHU10" s="241"/>
      <c r="UHV10" s="241"/>
      <c r="UHW10" s="241"/>
      <c r="UHX10" s="241"/>
      <c r="UHY10" s="241"/>
      <c r="UHZ10" s="241"/>
      <c r="UIA10" s="241"/>
      <c r="UIB10" s="241"/>
      <c r="UIC10" s="241"/>
      <c r="UID10" s="241"/>
      <c r="UIE10" s="241"/>
      <c r="UIF10" s="241"/>
      <c r="UIG10" s="241"/>
      <c r="UIH10" s="241"/>
      <c r="UII10" s="241"/>
      <c r="UIJ10" s="241"/>
      <c r="UIK10" s="241"/>
      <c r="UIL10" s="241"/>
      <c r="UIM10" s="241"/>
      <c r="UIN10" s="241"/>
      <c r="UIO10" s="241"/>
      <c r="UIP10" s="241"/>
      <c r="UIQ10" s="241"/>
      <c r="UIR10" s="241"/>
      <c r="UIS10" s="241"/>
      <c r="UIT10" s="241"/>
      <c r="UIU10" s="241"/>
      <c r="UIV10" s="241"/>
      <c r="UIW10" s="241"/>
      <c r="UIX10" s="241"/>
      <c r="UIY10" s="241"/>
      <c r="UIZ10" s="241"/>
      <c r="UJA10" s="241"/>
      <c r="UJB10" s="241"/>
      <c r="UJC10" s="241"/>
      <c r="UJD10" s="241"/>
      <c r="UJE10" s="241"/>
      <c r="UJF10" s="241"/>
      <c r="UJG10" s="241"/>
      <c r="UJH10" s="241"/>
      <c r="UJI10" s="241"/>
      <c r="UJJ10" s="241"/>
      <c r="UJK10" s="241"/>
      <c r="UJL10" s="241"/>
      <c r="UJM10" s="241"/>
      <c r="UJN10" s="241"/>
      <c r="UJO10" s="241"/>
      <c r="UJP10" s="241"/>
      <c r="UJQ10" s="241"/>
      <c r="UJR10" s="241"/>
      <c r="UJS10" s="241"/>
      <c r="UJT10" s="241"/>
      <c r="UJU10" s="241"/>
      <c r="UJV10" s="241"/>
      <c r="UJW10" s="241"/>
      <c r="UJX10" s="241"/>
      <c r="UJY10" s="241"/>
      <c r="UJZ10" s="241"/>
      <c r="UKA10" s="241"/>
      <c r="UKB10" s="241"/>
      <c r="UKC10" s="241"/>
      <c r="UKD10" s="241"/>
      <c r="UKE10" s="241"/>
      <c r="UKF10" s="241"/>
      <c r="UKG10" s="241"/>
      <c r="UKH10" s="241"/>
      <c r="UKI10" s="241"/>
      <c r="UKJ10" s="241"/>
      <c r="UKK10" s="241"/>
      <c r="UKL10" s="241"/>
      <c r="UKM10" s="241"/>
      <c r="UKN10" s="241"/>
      <c r="UKO10" s="241"/>
      <c r="UKP10" s="241"/>
      <c r="UKQ10" s="241"/>
      <c r="UKR10" s="241"/>
      <c r="UKS10" s="241"/>
      <c r="UKT10" s="241"/>
      <c r="UKU10" s="241"/>
      <c r="UKV10" s="241"/>
      <c r="UKW10" s="241"/>
      <c r="UKX10" s="241"/>
      <c r="UKY10" s="241"/>
      <c r="UKZ10" s="241"/>
      <c r="ULA10" s="241"/>
      <c r="ULB10" s="241"/>
      <c r="ULC10" s="241"/>
      <c r="ULD10" s="241"/>
      <c r="ULE10" s="241"/>
      <c r="ULF10" s="241"/>
      <c r="ULG10" s="241"/>
      <c r="ULH10" s="241"/>
      <c r="ULI10" s="241"/>
      <c r="ULJ10" s="241"/>
      <c r="ULK10" s="241"/>
      <c r="ULL10" s="241"/>
      <c r="ULM10" s="241"/>
      <c r="ULN10" s="241"/>
      <c r="ULO10" s="241"/>
      <c r="ULP10" s="241"/>
      <c r="ULQ10" s="241"/>
      <c r="ULR10" s="241"/>
      <c r="ULS10" s="241"/>
      <c r="ULT10" s="241"/>
      <c r="ULU10" s="241"/>
      <c r="ULV10" s="241"/>
      <c r="ULW10" s="241"/>
      <c r="ULX10" s="241"/>
      <c r="ULY10" s="241"/>
      <c r="ULZ10" s="241"/>
      <c r="UMA10" s="241"/>
      <c r="UMB10" s="241"/>
      <c r="UMC10" s="241"/>
      <c r="UMD10" s="241"/>
      <c r="UME10" s="241"/>
      <c r="UMF10" s="241"/>
      <c r="UMG10" s="241"/>
      <c r="UMH10" s="241"/>
      <c r="UMI10" s="241"/>
      <c r="UMJ10" s="241"/>
      <c r="UMK10" s="241"/>
      <c r="UML10" s="241"/>
      <c r="UMM10" s="241"/>
      <c r="UMN10" s="241"/>
      <c r="UMO10" s="241"/>
      <c r="UMP10" s="241"/>
      <c r="UMQ10" s="241"/>
      <c r="UMR10" s="241"/>
      <c r="UMS10" s="241"/>
      <c r="UMT10" s="241"/>
      <c r="UMU10" s="241"/>
      <c r="UMV10" s="241"/>
      <c r="UMW10" s="241"/>
      <c r="UMX10" s="241"/>
      <c r="UMY10" s="241"/>
      <c r="UMZ10" s="241"/>
      <c r="UNA10" s="241"/>
      <c r="UNB10" s="241"/>
      <c r="UNC10" s="241"/>
      <c r="UND10" s="241"/>
      <c r="UNE10" s="241"/>
      <c r="UNF10" s="241"/>
      <c r="UNG10" s="241"/>
      <c r="UNH10" s="241"/>
      <c r="UNI10" s="241"/>
      <c r="UNJ10" s="241"/>
      <c r="UNK10" s="241"/>
      <c r="UNL10" s="241"/>
      <c r="UNM10" s="241"/>
      <c r="UNN10" s="241"/>
      <c r="UNO10" s="241"/>
      <c r="UNP10" s="241"/>
      <c r="UNQ10" s="241"/>
      <c r="UNR10" s="241"/>
      <c r="UNS10" s="241"/>
      <c r="UNT10" s="241"/>
      <c r="UNU10" s="241"/>
      <c r="UNV10" s="241"/>
      <c r="UNW10" s="241"/>
      <c r="UNX10" s="241"/>
      <c r="UNY10" s="241"/>
      <c r="UNZ10" s="241"/>
      <c r="UOA10" s="241"/>
      <c r="UOB10" s="241"/>
      <c r="UOC10" s="241"/>
      <c r="UOD10" s="241"/>
      <c r="UOE10" s="241"/>
      <c r="UOF10" s="241"/>
      <c r="UOG10" s="241"/>
      <c r="UOH10" s="241"/>
      <c r="UOI10" s="241"/>
      <c r="UOJ10" s="241"/>
      <c r="UOK10" s="241"/>
      <c r="UOL10" s="241"/>
      <c r="UOM10" s="241"/>
      <c r="UON10" s="241"/>
      <c r="UOO10" s="241"/>
      <c r="UOP10" s="241"/>
      <c r="UOQ10" s="241"/>
      <c r="UOR10" s="241"/>
      <c r="UOS10" s="241"/>
      <c r="UOT10" s="241"/>
      <c r="UOU10" s="241"/>
      <c r="UOV10" s="241"/>
      <c r="UOW10" s="241"/>
      <c r="UOX10" s="241"/>
      <c r="UOY10" s="241"/>
      <c r="UOZ10" s="241"/>
      <c r="UPA10" s="241"/>
      <c r="UPB10" s="241"/>
      <c r="UPC10" s="241"/>
      <c r="UPD10" s="241"/>
      <c r="UPE10" s="241"/>
      <c r="UPF10" s="241"/>
      <c r="UPG10" s="241"/>
      <c r="UPH10" s="241"/>
      <c r="UPI10" s="241"/>
      <c r="UPJ10" s="241"/>
      <c r="UPK10" s="241"/>
      <c r="UPL10" s="241"/>
      <c r="UPM10" s="241"/>
      <c r="UPN10" s="241"/>
      <c r="UPO10" s="241"/>
      <c r="UPP10" s="241"/>
      <c r="UPQ10" s="241"/>
      <c r="UPR10" s="241"/>
      <c r="UPS10" s="241"/>
      <c r="UPT10" s="241"/>
      <c r="UPU10" s="241"/>
      <c r="UPV10" s="241"/>
      <c r="UPW10" s="241"/>
      <c r="UPX10" s="241"/>
      <c r="UPY10" s="241"/>
      <c r="UPZ10" s="241"/>
      <c r="UQA10" s="241"/>
      <c r="UQB10" s="241"/>
      <c r="UQC10" s="241"/>
      <c r="UQD10" s="241"/>
      <c r="UQE10" s="241"/>
      <c r="UQF10" s="241"/>
      <c r="UQG10" s="241"/>
      <c r="UQH10" s="241"/>
      <c r="UQI10" s="241"/>
      <c r="UQJ10" s="241"/>
      <c r="UQK10" s="241"/>
      <c r="UQL10" s="241"/>
      <c r="UQM10" s="241"/>
      <c r="UQN10" s="241"/>
      <c r="UQO10" s="241"/>
      <c r="UQP10" s="241"/>
      <c r="UQQ10" s="241"/>
      <c r="UQR10" s="241"/>
      <c r="UQS10" s="241"/>
      <c r="UQT10" s="241"/>
      <c r="UQU10" s="241"/>
      <c r="UQV10" s="241"/>
      <c r="UQW10" s="241"/>
      <c r="UQX10" s="241"/>
      <c r="UQY10" s="241"/>
      <c r="UQZ10" s="241"/>
      <c r="URA10" s="241"/>
      <c r="URB10" s="241"/>
      <c r="URC10" s="241"/>
      <c r="URD10" s="241"/>
      <c r="URE10" s="241"/>
      <c r="URF10" s="241"/>
      <c r="URG10" s="241"/>
      <c r="URH10" s="241"/>
      <c r="URI10" s="241"/>
      <c r="URJ10" s="241"/>
      <c r="URK10" s="241"/>
      <c r="URL10" s="241"/>
      <c r="URM10" s="241"/>
      <c r="URN10" s="241"/>
      <c r="URO10" s="241"/>
      <c r="URP10" s="241"/>
      <c r="URQ10" s="241"/>
      <c r="URR10" s="241"/>
      <c r="URS10" s="241"/>
      <c r="URT10" s="241"/>
      <c r="URU10" s="241"/>
      <c r="URV10" s="241"/>
      <c r="URW10" s="241"/>
      <c r="URX10" s="241"/>
      <c r="URY10" s="241"/>
      <c r="URZ10" s="241"/>
      <c r="USA10" s="241"/>
      <c r="USB10" s="241"/>
      <c r="USC10" s="241"/>
      <c r="USD10" s="241"/>
      <c r="USE10" s="241"/>
      <c r="USF10" s="241"/>
      <c r="USG10" s="241"/>
      <c r="USH10" s="241"/>
      <c r="USI10" s="241"/>
      <c r="USJ10" s="241"/>
      <c r="USK10" s="241"/>
      <c r="USL10" s="241"/>
      <c r="USM10" s="241"/>
      <c r="USN10" s="241"/>
      <c r="USO10" s="241"/>
      <c r="USP10" s="241"/>
      <c r="USQ10" s="241"/>
      <c r="USR10" s="241"/>
      <c r="USS10" s="241"/>
      <c r="UST10" s="241"/>
      <c r="USU10" s="241"/>
      <c r="USV10" s="241"/>
      <c r="USW10" s="241"/>
      <c r="USX10" s="241"/>
      <c r="USY10" s="241"/>
      <c r="USZ10" s="241"/>
      <c r="UTA10" s="241"/>
      <c r="UTB10" s="241"/>
      <c r="UTC10" s="241"/>
      <c r="UTD10" s="241"/>
      <c r="UTE10" s="241"/>
      <c r="UTF10" s="241"/>
      <c r="UTG10" s="241"/>
      <c r="UTH10" s="241"/>
      <c r="UTI10" s="241"/>
      <c r="UTJ10" s="241"/>
      <c r="UTK10" s="241"/>
      <c r="UTL10" s="241"/>
      <c r="UTM10" s="241"/>
      <c r="UTN10" s="241"/>
      <c r="UTO10" s="241"/>
      <c r="UTP10" s="241"/>
      <c r="UTQ10" s="241"/>
      <c r="UTR10" s="241"/>
      <c r="UTS10" s="241"/>
      <c r="UTT10" s="241"/>
      <c r="UTU10" s="241"/>
      <c r="UTV10" s="241"/>
      <c r="UTW10" s="241"/>
      <c r="UTX10" s="241"/>
      <c r="UTY10" s="241"/>
      <c r="UTZ10" s="241"/>
      <c r="UUA10" s="241"/>
      <c r="UUB10" s="241"/>
      <c r="UUC10" s="241"/>
      <c r="UUD10" s="241"/>
      <c r="UUE10" s="241"/>
      <c r="UUF10" s="241"/>
      <c r="UUG10" s="241"/>
      <c r="UUH10" s="241"/>
      <c r="UUI10" s="241"/>
      <c r="UUJ10" s="241"/>
      <c r="UUK10" s="241"/>
      <c r="UUL10" s="241"/>
      <c r="UUM10" s="241"/>
      <c r="UUN10" s="241"/>
      <c r="UUO10" s="241"/>
      <c r="UUP10" s="241"/>
      <c r="UUQ10" s="241"/>
      <c r="UUR10" s="241"/>
      <c r="UUS10" s="241"/>
      <c r="UUT10" s="241"/>
      <c r="UUU10" s="241"/>
      <c r="UUV10" s="241"/>
      <c r="UUW10" s="241"/>
      <c r="UUX10" s="241"/>
      <c r="UUY10" s="241"/>
      <c r="UUZ10" s="241"/>
      <c r="UVA10" s="241"/>
      <c r="UVB10" s="241"/>
      <c r="UVC10" s="241"/>
      <c r="UVD10" s="241"/>
      <c r="UVE10" s="241"/>
      <c r="UVF10" s="241"/>
      <c r="UVG10" s="241"/>
      <c r="UVH10" s="241"/>
      <c r="UVI10" s="241"/>
      <c r="UVJ10" s="241"/>
      <c r="UVK10" s="241"/>
      <c r="UVL10" s="241"/>
      <c r="UVM10" s="241"/>
      <c r="UVN10" s="241"/>
      <c r="UVO10" s="241"/>
      <c r="UVP10" s="241"/>
      <c r="UVQ10" s="241"/>
      <c r="UVR10" s="241"/>
      <c r="UVS10" s="241"/>
      <c r="UVT10" s="241"/>
      <c r="UVU10" s="241"/>
      <c r="UVV10" s="241"/>
      <c r="UVW10" s="241"/>
      <c r="UVX10" s="241"/>
      <c r="UVY10" s="241"/>
      <c r="UVZ10" s="241"/>
      <c r="UWA10" s="241"/>
      <c r="UWB10" s="241"/>
      <c r="UWC10" s="241"/>
      <c r="UWD10" s="241"/>
      <c r="UWE10" s="241"/>
      <c r="UWF10" s="241"/>
      <c r="UWG10" s="241"/>
      <c r="UWH10" s="241"/>
      <c r="UWI10" s="241"/>
      <c r="UWJ10" s="241"/>
      <c r="UWK10" s="241"/>
      <c r="UWL10" s="241"/>
      <c r="UWM10" s="241"/>
      <c r="UWN10" s="241"/>
      <c r="UWO10" s="241"/>
      <c r="UWP10" s="241"/>
      <c r="UWQ10" s="241"/>
      <c r="UWR10" s="241"/>
      <c r="UWS10" s="241"/>
      <c r="UWT10" s="241"/>
      <c r="UWU10" s="241"/>
      <c r="UWV10" s="241"/>
      <c r="UWW10" s="241"/>
      <c r="UWX10" s="241"/>
      <c r="UWY10" s="241"/>
      <c r="UWZ10" s="241"/>
      <c r="UXA10" s="241"/>
      <c r="UXB10" s="241"/>
      <c r="UXC10" s="241"/>
      <c r="UXD10" s="241"/>
      <c r="UXE10" s="241"/>
      <c r="UXF10" s="241"/>
      <c r="UXG10" s="241"/>
      <c r="UXH10" s="241"/>
      <c r="UXI10" s="241"/>
      <c r="UXJ10" s="241"/>
      <c r="UXK10" s="241"/>
      <c r="UXL10" s="241"/>
      <c r="UXM10" s="241"/>
      <c r="UXN10" s="241"/>
      <c r="UXO10" s="241"/>
      <c r="UXP10" s="241"/>
      <c r="UXQ10" s="241"/>
      <c r="UXR10" s="241"/>
      <c r="UXS10" s="241"/>
      <c r="UXT10" s="241"/>
      <c r="UXU10" s="241"/>
      <c r="UXV10" s="241"/>
      <c r="UXW10" s="241"/>
      <c r="UXX10" s="241"/>
      <c r="UXY10" s="241"/>
      <c r="UXZ10" s="241"/>
      <c r="UYA10" s="241"/>
      <c r="UYB10" s="241"/>
      <c r="UYC10" s="241"/>
      <c r="UYD10" s="241"/>
      <c r="UYE10" s="241"/>
      <c r="UYF10" s="241"/>
      <c r="UYG10" s="241"/>
      <c r="UYH10" s="241"/>
      <c r="UYI10" s="241"/>
      <c r="UYJ10" s="241"/>
      <c r="UYK10" s="241"/>
      <c r="UYL10" s="241"/>
      <c r="UYM10" s="241"/>
      <c r="UYN10" s="241"/>
      <c r="UYO10" s="241"/>
      <c r="UYP10" s="241"/>
      <c r="UYQ10" s="241"/>
      <c r="UYR10" s="241"/>
      <c r="UYS10" s="241"/>
      <c r="UYT10" s="241"/>
      <c r="UYU10" s="241"/>
      <c r="UYV10" s="241"/>
      <c r="UYW10" s="241"/>
      <c r="UYX10" s="241"/>
      <c r="UYY10" s="241"/>
      <c r="UYZ10" s="241"/>
      <c r="UZA10" s="241"/>
      <c r="UZB10" s="241"/>
      <c r="UZC10" s="241"/>
      <c r="UZD10" s="241"/>
      <c r="UZE10" s="241"/>
      <c r="UZF10" s="241"/>
      <c r="UZG10" s="241"/>
      <c r="UZH10" s="241"/>
      <c r="UZI10" s="241"/>
      <c r="UZJ10" s="241"/>
      <c r="UZK10" s="241"/>
      <c r="UZL10" s="241"/>
      <c r="UZM10" s="241"/>
      <c r="UZN10" s="241"/>
      <c r="UZO10" s="241"/>
      <c r="UZP10" s="241"/>
      <c r="UZQ10" s="241"/>
      <c r="UZR10" s="241"/>
      <c r="UZS10" s="241"/>
      <c r="UZT10" s="241"/>
      <c r="UZU10" s="241"/>
      <c r="UZV10" s="241"/>
      <c r="UZW10" s="241"/>
      <c r="UZX10" s="241"/>
      <c r="UZY10" s="241"/>
      <c r="UZZ10" s="241"/>
      <c r="VAA10" s="241"/>
      <c r="VAB10" s="241"/>
      <c r="VAC10" s="241"/>
      <c r="VAD10" s="241"/>
      <c r="VAE10" s="241"/>
      <c r="VAF10" s="241"/>
      <c r="VAG10" s="241"/>
      <c r="VAH10" s="241"/>
      <c r="VAI10" s="241"/>
      <c r="VAJ10" s="241"/>
      <c r="VAK10" s="241"/>
      <c r="VAL10" s="241"/>
      <c r="VAM10" s="241"/>
      <c r="VAN10" s="241"/>
      <c r="VAO10" s="241"/>
      <c r="VAP10" s="241"/>
      <c r="VAQ10" s="241"/>
      <c r="VAR10" s="241"/>
      <c r="VAS10" s="241"/>
      <c r="VAT10" s="241"/>
      <c r="VAU10" s="241"/>
      <c r="VAV10" s="241"/>
      <c r="VAW10" s="241"/>
      <c r="VAX10" s="241"/>
      <c r="VAY10" s="241"/>
      <c r="VAZ10" s="241"/>
      <c r="VBA10" s="241"/>
      <c r="VBB10" s="241"/>
      <c r="VBC10" s="241"/>
      <c r="VBD10" s="241"/>
      <c r="VBE10" s="241"/>
      <c r="VBF10" s="241"/>
      <c r="VBG10" s="241"/>
      <c r="VBH10" s="241"/>
      <c r="VBI10" s="241"/>
      <c r="VBJ10" s="241"/>
      <c r="VBK10" s="241"/>
      <c r="VBL10" s="241"/>
      <c r="VBM10" s="241"/>
      <c r="VBN10" s="241"/>
      <c r="VBO10" s="241"/>
      <c r="VBP10" s="241"/>
      <c r="VBQ10" s="241"/>
      <c r="VBR10" s="241"/>
      <c r="VBS10" s="241"/>
      <c r="VBT10" s="241"/>
      <c r="VBU10" s="241"/>
      <c r="VBV10" s="241"/>
      <c r="VBW10" s="241"/>
      <c r="VBX10" s="241"/>
      <c r="VBY10" s="241"/>
      <c r="VBZ10" s="241"/>
      <c r="VCA10" s="241"/>
      <c r="VCB10" s="241"/>
      <c r="VCC10" s="241"/>
      <c r="VCD10" s="241"/>
      <c r="VCE10" s="241"/>
      <c r="VCF10" s="241"/>
      <c r="VCG10" s="241"/>
      <c r="VCH10" s="241"/>
      <c r="VCI10" s="241"/>
      <c r="VCJ10" s="241"/>
      <c r="VCK10" s="241"/>
      <c r="VCL10" s="241"/>
      <c r="VCM10" s="241"/>
      <c r="VCN10" s="241"/>
      <c r="VCO10" s="241"/>
      <c r="VCP10" s="241"/>
      <c r="VCQ10" s="241"/>
      <c r="VCR10" s="241"/>
      <c r="VCS10" s="241"/>
      <c r="VCT10" s="241"/>
      <c r="VCU10" s="241"/>
      <c r="VCV10" s="241"/>
      <c r="VCW10" s="241"/>
      <c r="VCX10" s="241"/>
      <c r="VCY10" s="241"/>
      <c r="VCZ10" s="241"/>
      <c r="VDA10" s="241"/>
      <c r="VDB10" s="241"/>
      <c r="VDC10" s="241"/>
      <c r="VDD10" s="241"/>
      <c r="VDE10" s="241"/>
      <c r="VDF10" s="241"/>
      <c r="VDG10" s="241"/>
      <c r="VDH10" s="241"/>
      <c r="VDI10" s="241"/>
      <c r="VDJ10" s="241"/>
      <c r="VDK10" s="241"/>
      <c r="VDL10" s="241"/>
      <c r="VDM10" s="241"/>
      <c r="VDN10" s="241"/>
      <c r="VDO10" s="241"/>
      <c r="VDP10" s="241"/>
      <c r="VDQ10" s="241"/>
      <c r="VDR10" s="241"/>
      <c r="VDS10" s="241"/>
      <c r="VDT10" s="241"/>
      <c r="VDU10" s="241"/>
      <c r="VDV10" s="241"/>
      <c r="VDW10" s="241"/>
      <c r="VDX10" s="241"/>
      <c r="VDY10" s="241"/>
      <c r="VDZ10" s="241"/>
      <c r="VEA10" s="241"/>
      <c r="VEB10" s="241"/>
      <c r="VEC10" s="241"/>
      <c r="VED10" s="241"/>
      <c r="VEE10" s="241"/>
      <c r="VEF10" s="241"/>
      <c r="VEG10" s="241"/>
      <c r="VEH10" s="241"/>
      <c r="VEI10" s="241"/>
      <c r="VEJ10" s="241"/>
      <c r="VEK10" s="241"/>
      <c r="VEL10" s="241"/>
      <c r="VEM10" s="241"/>
      <c r="VEN10" s="241"/>
      <c r="VEO10" s="241"/>
      <c r="VEP10" s="241"/>
      <c r="VEQ10" s="241"/>
      <c r="VER10" s="241"/>
      <c r="VES10" s="241"/>
      <c r="VET10" s="241"/>
      <c r="VEU10" s="241"/>
      <c r="VEV10" s="241"/>
      <c r="VEW10" s="241"/>
      <c r="VEX10" s="241"/>
      <c r="VEY10" s="241"/>
      <c r="VEZ10" s="241"/>
      <c r="VFA10" s="241"/>
      <c r="VFB10" s="241"/>
      <c r="VFC10" s="241"/>
      <c r="VFD10" s="241"/>
      <c r="VFE10" s="241"/>
      <c r="VFF10" s="241"/>
      <c r="VFG10" s="241"/>
      <c r="VFH10" s="241"/>
      <c r="VFI10" s="241"/>
      <c r="VFJ10" s="241"/>
      <c r="VFK10" s="241"/>
      <c r="VFL10" s="241"/>
      <c r="VFM10" s="241"/>
      <c r="VFN10" s="241"/>
      <c r="VFO10" s="241"/>
      <c r="VFP10" s="241"/>
      <c r="VFQ10" s="241"/>
      <c r="VFR10" s="241"/>
      <c r="VFS10" s="241"/>
      <c r="VFT10" s="241"/>
      <c r="VFU10" s="241"/>
      <c r="VFV10" s="241"/>
      <c r="VFW10" s="241"/>
      <c r="VFX10" s="241"/>
      <c r="VFY10" s="241"/>
      <c r="VFZ10" s="241"/>
      <c r="VGA10" s="241"/>
      <c r="VGB10" s="241"/>
      <c r="VGC10" s="241"/>
      <c r="VGD10" s="241"/>
      <c r="VGE10" s="241"/>
      <c r="VGF10" s="241"/>
      <c r="VGG10" s="241"/>
      <c r="VGH10" s="241"/>
      <c r="VGI10" s="241"/>
      <c r="VGJ10" s="241"/>
      <c r="VGK10" s="241"/>
      <c r="VGL10" s="241"/>
      <c r="VGM10" s="241"/>
      <c r="VGN10" s="241"/>
      <c r="VGO10" s="241"/>
      <c r="VGP10" s="241"/>
      <c r="VGQ10" s="241"/>
      <c r="VGR10" s="241"/>
      <c r="VGS10" s="241"/>
      <c r="VGT10" s="241"/>
      <c r="VGU10" s="241"/>
      <c r="VGV10" s="241"/>
      <c r="VGW10" s="241"/>
      <c r="VGX10" s="241"/>
      <c r="VGY10" s="241"/>
      <c r="VGZ10" s="241"/>
      <c r="VHA10" s="241"/>
      <c r="VHB10" s="241"/>
      <c r="VHC10" s="241"/>
      <c r="VHD10" s="241"/>
      <c r="VHE10" s="241"/>
      <c r="VHF10" s="241"/>
      <c r="VHG10" s="241"/>
      <c r="VHH10" s="241"/>
      <c r="VHI10" s="241"/>
      <c r="VHJ10" s="241"/>
      <c r="VHK10" s="241"/>
      <c r="VHL10" s="241"/>
      <c r="VHM10" s="241"/>
      <c r="VHN10" s="241"/>
      <c r="VHO10" s="241"/>
      <c r="VHP10" s="241"/>
      <c r="VHQ10" s="241"/>
      <c r="VHR10" s="241"/>
      <c r="VHS10" s="241"/>
      <c r="VHT10" s="241"/>
      <c r="VHU10" s="241"/>
      <c r="VHV10" s="241"/>
      <c r="VHW10" s="241"/>
      <c r="VHX10" s="241"/>
      <c r="VHY10" s="241"/>
      <c r="VHZ10" s="241"/>
      <c r="VIA10" s="241"/>
      <c r="VIB10" s="241"/>
      <c r="VIC10" s="241"/>
      <c r="VID10" s="241"/>
      <c r="VIE10" s="241"/>
      <c r="VIF10" s="241"/>
      <c r="VIG10" s="241"/>
      <c r="VIH10" s="241"/>
      <c r="VII10" s="241"/>
      <c r="VIJ10" s="241"/>
      <c r="VIK10" s="241"/>
      <c r="VIL10" s="241"/>
      <c r="VIM10" s="241"/>
      <c r="VIN10" s="241"/>
      <c r="VIO10" s="241"/>
      <c r="VIP10" s="241"/>
      <c r="VIQ10" s="241"/>
      <c r="VIR10" s="241"/>
      <c r="VIS10" s="241"/>
      <c r="VIT10" s="241"/>
      <c r="VIU10" s="241"/>
      <c r="VIV10" s="241"/>
      <c r="VIW10" s="241"/>
      <c r="VIX10" s="241"/>
      <c r="VIY10" s="241"/>
      <c r="VIZ10" s="241"/>
      <c r="VJA10" s="241"/>
      <c r="VJB10" s="241"/>
      <c r="VJC10" s="241"/>
      <c r="VJD10" s="241"/>
      <c r="VJE10" s="241"/>
      <c r="VJF10" s="241"/>
      <c r="VJG10" s="241"/>
      <c r="VJH10" s="241"/>
      <c r="VJI10" s="241"/>
      <c r="VJJ10" s="241"/>
      <c r="VJK10" s="241"/>
      <c r="VJL10" s="241"/>
      <c r="VJM10" s="241"/>
      <c r="VJN10" s="241"/>
      <c r="VJO10" s="241"/>
      <c r="VJP10" s="241"/>
      <c r="VJQ10" s="241"/>
      <c r="VJR10" s="241"/>
      <c r="VJS10" s="241"/>
      <c r="VJT10" s="241"/>
      <c r="VJU10" s="241"/>
      <c r="VJV10" s="241"/>
      <c r="VJW10" s="241"/>
      <c r="VJX10" s="241"/>
      <c r="VJY10" s="241"/>
      <c r="VJZ10" s="241"/>
      <c r="VKA10" s="241"/>
      <c r="VKB10" s="241"/>
      <c r="VKC10" s="241"/>
      <c r="VKD10" s="241"/>
      <c r="VKE10" s="241"/>
      <c r="VKF10" s="241"/>
      <c r="VKG10" s="241"/>
      <c r="VKH10" s="241"/>
      <c r="VKI10" s="241"/>
      <c r="VKJ10" s="241"/>
      <c r="VKK10" s="241"/>
      <c r="VKL10" s="241"/>
      <c r="VKM10" s="241"/>
      <c r="VKN10" s="241"/>
      <c r="VKO10" s="241"/>
      <c r="VKP10" s="241"/>
      <c r="VKQ10" s="241"/>
      <c r="VKR10" s="241"/>
      <c r="VKS10" s="241"/>
      <c r="VKT10" s="241"/>
      <c r="VKU10" s="241"/>
      <c r="VKV10" s="241"/>
      <c r="VKW10" s="241"/>
      <c r="VKX10" s="241"/>
      <c r="VKY10" s="241"/>
      <c r="VKZ10" s="241"/>
      <c r="VLA10" s="241"/>
      <c r="VLB10" s="241"/>
      <c r="VLC10" s="241"/>
      <c r="VLD10" s="241"/>
      <c r="VLE10" s="241"/>
      <c r="VLF10" s="241"/>
      <c r="VLG10" s="241"/>
      <c r="VLH10" s="241"/>
      <c r="VLI10" s="241"/>
      <c r="VLJ10" s="241"/>
      <c r="VLK10" s="241"/>
      <c r="VLL10" s="241"/>
      <c r="VLM10" s="241"/>
      <c r="VLN10" s="241"/>
      <c r="VLO10" s="241"/>
      <c r="VLP10" s="241"/>
      <c r="VLQ10" s="241"/>
      <c r="VLR10" s="241"/>
      <c r="VLS10" s="241"/>
      <c r="VLT10" s="241"/>
      <c r="VLU10" s="241"/>
      <c r="VLV10" s="241"/>
      <c r="VLW10" s="241"/>
      <c r="VLX10" s="241"/>
      <c r="VLY10" s="241"/>
      <c r="VLZ10" s="241"/>
      <c r="VMA10" s="241"/>
      <c r="VMB10" s="241"/>
      <c r="VMC10" s="241"/>
      <c r="VMD10" s="241"/>
      <c r="VME10" s="241"/>
      <c r="VMF10" s="241"/>
      <c r="VMG10" s="241"/>
      <c r="VMH10" s="241"/>
      <c r="VMI10" s="241"/>
      <c r="VMJ10" s="241"/>
      <c r="VMK10" s="241"/>
      <c r="VML10" s="241"/>
      <c r="VMM10" s="241"/>
      <c r="VMN10" s="241"/>
      <c r="VMO10" s="241"/>
      <c r="VMP10" s="241"/>
      <c r="VMQ10" s="241"/>
      <c r="VMR10" s="241"/>
      <c r="VMS10" s="241"/>
      <c r="VMT10" s="241"/>
      <c r="VMU10" s="241"/>
      <c r="VMV10" s="241"/>
      <c r="VMW10" s="241"/>
      <c r="VMX10" s="241"/>
      <c r="VMY10" s="241"/>
      <c r="VMZ10" s="241"/>
      <c r="VNA10" s="241"/>
      <c r="VNB10" s="241"/>
      <c r="VNC10" s="241"/>
      <c r="VND10" s="241"/>
      <c r="VNE10" s="241"/>
      <c r="VNF10" s="241"/>
      <c r="VNG10" s="241"/>
      <c r="VNH10" s="241"/>
      <c r="VNI10" s="241"/>
      <c r="VNJ10" s="241"/>
      <c r="VNK10" s="241"/>
      <c r="VNL10" s="241"/>
      <c r="VNM10" s="241"/>
      <c r="VNN10" s="241"/>
      <c r="VNO10" s="241"/>
      <c r="VNP10" s="241"/>
      <c r="VNQ10" s="241"/>
      <c r="VNR10" s="241"/>
      <c r="VNS10" s="241"/>
      <c r="VNT10" s="241"/>
      <c r="VNU10" s="241"/>
      <c r="VNV10" s="241"/>
      <c r="VNW10" s="241"/>
      <c r="VNX10" s="241"/>
      <c r="VNY10" s="241"/>
      <c r="VNZ10" s="241"/>
      <c r="VOA10" s="241"/>
      <c r="VOB10" s="241"/>
      <c r="VOC10" s="241"/>
      <c r="VOD10" s="241"/>
      <c r="VOE10" s="241"/>
      <c r="VOF10" s="241"/>
      <c r="VOG10" s="241"/>
      <c r="VOH10" s="241"/>
      <c r="VOI10" s="241"/>
      <c r="VOJ10" s="241"/>
      <c r="VOK10" s="241"/>
      <c r="VOL10" s="241"/>
      <c r="VOM10" s="241"/>
      <c r="VON10" s="241"/>
      <c r="VOO10" s="241"/>
      <c r="VOP10" s="241"/>
      <c r="VOQ10" s="241"/>
      <c r="VOR10" s="241"/>
      <c r="VOS10" s="241"/>
      <c r="VOT10" s="241"/>
      <c r="VOU10" s="241"/>
      <c r="VOV10" s="241"/>
      <c r="VOW10" s="241"/>
      <c r="VOX10" s="241"/>
      <c r="VOY10" s="241"/>
      <c r="VOZ10" s="241"/>
      <c r="VPA10" s="241"/>
      <c r="VPB10" s="241"/>
      <c r="VPC10" s="241"/>
      <c r="VPD10" s="241"/>
      <c r="VPE10" s="241"/>
      <c r="VPF10" s="241"/>
      <c r="VPG10" s="241"/>
      <c r="VPH10" s="241"/>
      <c r="VPI10" s="241"/>
      <c r="VPJ10" s="241"/>
      <c r="VPK10" s="241"/>
      <c r="VPL10" s="241"/>
      <c r="VPM10" s="241"/>
      <c r="VPN10" s="241"/>
      <c r="VPO10" s="241"/>
      <c r="VPP10" s="241"/>
      <c r="VPQ10" s="241"/>
      <c r="VPR10" s="241"/>
      <c r="VPS10" s="241"/>
      <c r="VPT10" s="241"/>
      <c r="VPU10" s="241"/>
      <c r="VPV10" s="241"/>
      <c r="VPW10" s="241"/>
      <c r="VPX10" s="241"/>
      <c r="VPY10" s="241"/>
      <c r="VPZ10" s="241"/>
      <c r="VQA10" s="241"/>
      <c r="VQB10" s="241"/>
      <c r="VQC10" s="241"/>
      <c r="VQD10" s="241"/>
      <c r="VQE10" s="241"/>
      <c r="VQF10" s="241"/>
      <c r="VQG10" s="241"/>
      <c r="VQH10" s="241"/>
      <c r="VQI10" s="241"/>
      <c r="VQJ10" s="241"/>
      <c r="VQK10" s="241"/>
      <c r="VQL10" s="241"/>
      <c r="VQM10" s="241"/>
      <c r="VQN10" s="241"/>
      <c r="VQO10" s="241"/>
      <c r="VQP10" s="241"/>
      <c r="VQQ10" s="241"/>
      <c r="VQR10" s="241"/>
      <c r="VQS10" s="241"/>
      <c r="VQT10" s="241"/>
      <c r="VQU10" s="241"/>
      <c r="VQV10" s="241"/>
      <c r="VQW10" s="241"/>
      <c r="VQX10" s="241"/>
      <c r="VQY10" s="241"/>
      <c r="VQZ10" s="241"/>
      <c r="VRA10" s="241"/>
      <c r="VRB10" s="241"/>
      <c r="VRC10" s="241"/>
      <c r="VRD10" s="241"/>
      <c r="VRE10" s="241"/>
      <c r="VRF10" s="241"/>
      <c r="VRG10" s="241"/>
      <c r="VRH10" s="241"/>
      <c r="VRI10" s="241"/>
      <c r="VRJ10" s="241"/>
      <c r="VRK10" s="241"/>
      <c r="VRL10" s="241"/>
      <c r="VRM10" s="241"/>
      <c r="VRN10" s="241"/>
      <c r="VRO10" s="241"/>
      <c r="VRP10" s="241"/>
      <c r="VRQ10" s="241"/>
      <c r="VRR10" s="241"/>
      <c r="VRS10" s="241"/>
      <c r="VRT10" s="241"/>
      <c r="VRU10" s="241"/>
      <c r="VRV10" s="241"/>
      <c r="VRW10" s="241"/>
      <c r="VRX10" s="241"/>
      <c r="VRY10" s="241"/>
      <c r="VRZ10" s="241"/>
      <c r="VSA10" s="241"/>
      <c r="VSB10" s="241"/>
      <c r="VSC10" s="241"/>
      <c r="VSD10" s="241"/>
      <c r="VSE10" s="241"/>
      <c r="VSF10" s="241"/>
      <c r="VSG10" s="241"/>
      <c r="VSH10" s="241"/>
      <c r="VSI10" s="241"/>
      <c r="VSJ10" s="241"/>
      <c r="VSK10" s="241"/>
      <c r="VSL10" s="241"/>
      <c r="VSM10" s="241"/>
      <c r="VSN10" s="241"/>
      <c r="VSO10" s="241"/>
      <c r="VSP10" s="241"/>
      <c r="VSQ10" s="241"/>
      <c r="VSR10" s="241"/>
      <c r="VSS10" s="241"/>
      <c r="VST10" s="241"/>
      <c r="VSU10" s="241"/>
      <c r="VSV10" s="241"/>
      <c r="VSW10" s="241"/>
      <c r="VSX10" s="241"/>
      <c r="VSY10" s="241"/>
      <c r="VSZ10" s="241"/>
      <c r="VTA10" s="241"/>
      <c r="VTB10" s="241"/>
      <c r="VTC10" s="241"/>
      <c r="VTD10" s="241"/>
      <c r="VTE10" s="241"/>
      <c r="VTF10" s="241"/>
      <c r="VTG10" s="241"/>
      <c r="VTH10" s="241"/>
      <c r="VTI10" s="241"/>
      <c r="VTJ10" s="241"/>
      <c r="VTK10" s="241"/>
      <c r="VTL10" s="241"/>
      <c r="VTM10" s="241"/>
      <c r="VTN10" s="241"/>
      <c r="VTO10" s="241"/>
      <c r="VTP10" s="241"/>
      <c r="VTQ10" s="241"/>
      <c r="VTR10" s="241"/>
      <c r="VTS10" s="241"/>
      <c r="VTT10" s="241"/>
      <c r="VTU10" s="241"/>
      <c r="VTV10" s="241"/>
      <c r="VTW10" s="241"/>
      <c r="VTX10" s="241"/>
      <c r="VTY10" s="241"/>
      <c r="VTZ10" s="241"/>
      <c r="VUA10" s="241"/>
      <c r="VUB10" s="241"/>
      <c r="VUC10" s="241"/>
      <c r="VUD10" s="241"/>
      <c r="VUE10" s="241"/>
      <c r="VUF10" s="241"/>
      <c r="VUG10" s="241"/>
      <c r="VUH10" s="241"/>
      <c r="VUI10" s="241"/>
      <c r="VUJ10" s="241"/>
      <c r="VUK10" s="241"/>
      <c r="VUL10" s="241"/>
      <c r="VUM10" s="241"/>
      <c r="VUN10" s="241"/>
      <c r="VUO10" s="241"/>
      <c r="VUP10" s="241"/>
      <c r="VUQ10" s="241"/>
      <c r="VUR10" s="241"/>
      <c r="VUS10" s="241"/>
      <c r="VUT10" s="241"/>
      <c r="VUU10" s="241"/>
      <c r="VUV10" s="241"/>
      <c r="VUW10" s="241"/>
      <c r="VUX10" s="241"/>
      <c r="VUY10" s="241"/>
      <c r="VUZ10" s="241"/>
      <c r="VVA10" s="241"/>
      <c r="VVB10" s="241"/>
      <c r="VVC10" s="241"/>
      <c r="VVD10" s="241"/>
      <c r="VVE10" s="241"/>
      <c r="VVF10" s="241"/>
      <c r="VVG10" s="241"/>
      <c r="VVH10" s="241"/>
      <c r="VVI10" s="241"/>
      <c r="VVJ10" s="241"/>
      <c r="VVK10" s="241"/>
      <c r="VVL10" s="241"/>
      <c r="VVM10" s="241"/>
      <c r="VVN10" s="241"/>
      <c r="VVO10" s="241"/>
      <c r="VVP10" s="241"/>
      <c r="VVQ10" s="241"/>
      <c r="VVR10" s="241"/>
      <c r="VVS10" s="241"/>
      <c r="VVT10" s="241"/>
      <c r="VVU10" s="241"/>
      <c r="VVV10" s="241"/>
      <c r="VVW10" s="241"/>
      <c r="VVX10" s="241"/>
      <c r="VVY10" s="241"/>
      <c r="VVZ10" s="241"/>
      <c r="VWA10" s="241"/>
      <c r="VWB10" s="241"/>
      <c r="VWC10" s="241"/>
      <c r="VWD10" s="241"/>
      <c r="VWE10" s="241"/>
      <c r="VWF10" s="241"/>
      <c r="VWG10" s="241"/>
      <c r="VWH10" s="241"/>
      <c r="VWI10" s="241"/>
      <c r="VWJ10" s="241"/>
      <c r="VWK10" s="241"/>
      <c r="VWL10" s="241"/>
      <c r="VWM10" s="241"/>
      <c r="VWN10" s="241"/>
      <c r="VWO10" s="241"/>
      <c r="VWP10" s="241"/>
      <c r="VWQ10" s="241"/>
      <c r="VWR10" s="241"/>
      <c r="VWS10" s="241"/>
      <c r="VWT10" s="241"/>
      <c r="VWU10" s="241"/>
      <c r="VWV10" s="241"/>
      <c r="VWW10" s="241"/>
      <c r="VWX10" s="241"/>
      <c r="VWY10" s="241"/>
      <c r="VWZ10" s="241"/>
      <c r="VXA10" s="241"/>
      <c r="VXB10" s="241"/>
      <c r="VXC10" s="241"/>
      <c r="VXD10" s="241"/>
      <c r="VXE10" s="241"/>
      <c r="VXF10" s="241"/>
      <c r="VXG10" s="241"/>
      <c r="VXH10" s="241"/>
      <c r="VXI10" s="241"/>
      <c r="VXJ10" s="241"/>
      <c r="VXK10" s="241"/>
      <c r="VXL10" s="241"/>
      <c r="VXM10" s="241"/>
      <c r="VXN10" s="241"/>
      <c r="VXO10" s="241"/>
      <c r="VXP10" s="241"/>
      <c r="VXQ10" s="241"/>
      <c r="VXR10" s="241"/>
      <c r="VXS10" s="241"/>
      <c r="VXT10" s="241"/>
      <c r="VXU10" s="241"/>
      <c r="VXV10" s="241"/>
      <c r="VXW10" s="241"/>
      <c r="VXX10" s="241"/>
      <c r="VXY10" s="241"/>
      <c r="VXZ10" s="241"/>
      <c r="VYA10" s="241"/>
      <c r="VYB10" s="241"/>
      <c r="VYC10" s="241"/>
      <c r="VYD10" s="241"/>
      <c r="VYE10" s="241"/>
      <c r="VYF10" s="241"/>
      <c r="VYG10" s="241"/>
      <c r="VYH10" s="241"/>
      <c r="VYI10" s="241"/>
      <c r="VYJ10" s="241"/>
      <c r="VYK10" s="241"/>
      <c r="VYL10" s="241"/>
      <c r="VYM10" s="241"/>
      <c r="VYN10" s="241"/>
      <c r="VYO10" s="241"/>
      <c r="VYP10" s="241"/>
      <c r="VYQ10" s="241"/>
      <c r="VYR10" s="241"/>
      <c r="VYS10" s="241"/>
      <c r="VYT10" s="241"/>
      <c r="VYU10" s="241"/>
      <c r="VYV10" s="241"/>
      <c r="VYW10" s="241"/>
      <c r="VYX10" s="241"/>
      <c r="VYY10" s="241"/>
      <c r="VYZ10" s="241"/>
      <c r="VZA10" s="241"/>
      <c r="VZB10" s="241"/>
      <c r="VZC10" s="241"/>
      <c r="VZD10" s="241"/>
      <c r="VZE10" s="241"/>
      <c r="VZF10" s="241"/>
      <c r="VZG10" s="241"/>
      <c r="VZH10" s="241"/>
      <c r="VZI10" s="241"/>
      <c r="VZJ10" s="241"/>
      <c r="VZK10" s="241"/>
      <c r="VZL10" s="241"/>
      <c r="VZM10" s="241"/>
      <c r="VZN10" s="241"/>
      <c r="VZO10" s="241"/>
      <c r="VZP10" s="241"/>
      <c r="VZQ10" s="241"/>
      <c r="VZR10" s="241"/>
      <c r="VZS10" s="241"/>
      <c r="VZT10" s="241"/>
      <c r="VZU10" s="241"/>
      <c r="VZV10" s="241"/>
      <c r="VZW10" s="241"/>
      <c r="VZX10" s="241"/>
      <c r="VZY10" s="241"/>
      <c r="VZZ10" s="241"/>
      <c r="WAA10" s="241"/>
      <c r="WAB10" s="241"/>
      <c r="WAC10" s="241"/>
      <c r="WAD10" s="241"/>
      <c r="WAE10" s="241"/>
      <c r="WAF10" s="241"/>
      <c r="WAG10" s="241"/>
      <c r="WAH10" s="241"/>
      <c r="WAI10" s="241"/>
      <c r="WAJ10" s="241"/>
      <c r="WAK10" s="241"/>
      <c r="WAL10" s="241"/>
      <c r="WAM10" s="241"/>
      <c r="WAN10" s="241"/>
      <c r="WAO10" s="241"/>
      <c r="WAP10" s="241"/>
      <c r="WAQ10" s="241"/>
      <c r="WAR10" s="241"/>
      <c r="WAS10" s="241"/>
      <c r="WAT10" s="241"/>
      <c r="WAU10" s="241"/>
      <c r="WAV10" s="241"/>
      <c r="WAW10" s="241"/>
      <c r="WAX10" s="241"/>
      <c r="WAY10" s="241"/>
      <c r="WAZ10" s="241"/>
      <c r="WBA10" s="241"/>
      <c r="WBB10" s="241"/>
      <c r="WBC10" s="241"/>
      <c r="WBD10" s="241"/>
      <c r="WBE10" s="241"/>
      <c r="WBF10" s="241"/>
      <c r="WBG10" s="241"/>
      <c r="WBH10" s="241"/>
      <c r="WBI10" s="241"/>
      <c r="WBJ10" s="241"/>
      <c r="WBK10" s="241"/>
      <c r="WBL10" s="241"/>
      <c r="WBM10" s="241"/>
      <c r="WBN10" s="241"/>
      <c r="WBO10" s="241"/>
      <c r="WBP10" s="241"/>
      <c r="WBQ10" s="241"/>
      <c r="WBR10" s="241"/>
      <c r="WBS10" s="241"/>
      <c r="WBT10" s="241"/>
      <c r="WBU10" s="241"/>
      <c r="WBV10" s="241"/>
      <c r="WBW10" s="241"/>
      <c r="WBX10" s="241"/>
      <c r="WBY10" s="241"/>
      <c r="WBZ10" s="241"/>
      <c r="WCA10" s="241"/>
      <c r="WCB10" s="241"/>
      <c r="WCC10" s="241"/>
      <c r="WCD10" s="241"/>
      <c r="WCE10" s="241"/>
      <c r="WCF10" s="241"/>
      <c r="WCG10" s="241"/>
      <c r="WCH10" s="241"/>
      <c r="WCI10" s="241"/>
      <c r="WCJ10" s="241"/>
      <c r="WCK10" s="241"/>
      <c r="WCL10" s="241"/>
      <c r="WCM10" s="241"/>
      <c r="WCN10" s="241"/>
      <c r="WCO10" s="241"/>
      <c r="WCP10" s="241"/>
      <c r="WCQ10" s="241"/>
      <c r="WCR10" s="241"/>
      <c r="WCS10" s="241"/>
      <c r="WCT10" s="241"/>
      <c r="WCU10" s="241"/>
      <c r="WCV10" s="241"/>
      <c r="WCW10" s="241"/>
      <c r="WCX10" s="241"/>
      <c r="WCY10" s="241"/>
      <c r="WCZ10" s="241"/>
      <c r="WDA10" s="241"/>
      <c r="WDB10" s="241"/>
      <c r="WDC10" s="241"/>
      <c r="WDD10" s="241"/>
      <c r="WDE10" s="241"/>
      <c r="WDF10" s="241"/>
      <c r="WDG10" s="241"/>
      <c r="WDH10" s="241"/>
      <c r="WDI10" s="241"/>
      <c r="WDJ10" s="241"/>
      <c r="WDK10" s="241"/>
      <c r="WDL10" s="241"/>
      <c r="WDM10" s="241"/>
      <c r="WDN10" s="241"/>
      <c r="WDO10" s="241"/>
      <c r="WDP10" s="241"/>
      <c r="WDQ10" s="241"/>
      <c r="WDR10" s="241"/>
      <c r="WDS10" s="241"/>
      <c r="WDT10" s="241"/>
      <c r="WDU10" s="241"/>
      <c r="WDV10" s="241"/>
      <c r="WDW10" s="241"/>
      <c r="WDX10" s="241"/>
      <c r="WDY10" s="241"/>
      <c r="WDZ10" s="241"/>
      <c r="WEA10" s="241"/>
      <c r="WEB10" s="241"/>
      <c r="WEC10" s="241"/>
      <c r="WED10" s="241"/>
      <c r="WEE10" s="241"/>
      <c r="WEF10" s="241"/>
      <c r="WEG10" s="241"/>
      <c r="WEH10" s="241"/>
      <c r="WEI10" s="241"/>
      <c r="WEJ10" s="241"/>
      <c r="WEK10" s="241"/>
      <c r="WEL10" s="241"/>
      <c r="WEM10" s="241"/>
      <c r="WEN10" s="241"/>
      <c r="WEO10" s="241"/>
      <c r="WEP10" s="241"/>
      <c r="WEQ10" s="241"/>
      <c r="WER10" s="241"/>
      <c r="WES10" s="241"/>
      <c r="WET10" s="241"/>
      <c r="WEU10" s="241"/>
      <c r="WEV10" s="241"/>
      <c r="WEW10" s="241"/>
      <c r="WEX10" s="241"/>
      <c r="WEY10" s="241"/>
      <c r="WEZ10" s="241"/>
      <c r="WFA10" s="241"/>
      <c r="WFB10" s="241"/>
      <c r="WFC10" s="241"/>
      <c r="WFD10" s="241"/>
      <c r="WFE10" s="241"/>
      <c r="WFF10" s="241"/>
      <c r="WFG10" s="241"/>
      <c r="WFH10" s="241"/>
      <c r="WFI10" s="241"/>
      <c r="WFJ10" s="241"/>
      <c r="WFK10" s="241"/>
      <c r="WFL10" s="241"/>
      <c r="WFM10" s="241"/>
      <c r="WFN10" s="241"/>
      <c r="WFO10" s="241"/>
      <c r="WFP10" s="241"/>
      <c r="WFQ10" s="241"/>
      <c r="WFR10" s="241"/>
      <c r="WFS10" s="241"/>
      <c r="WFT10" s="241"/>
      <c r="WFU10" s="241"/>
      <c r="WFV10" s="241"/>
      <c r="WFW10" s="241"/>
      <c r="WFX10" s="241"/>
      <c r="WFY10" s="241"/>
      <c r="WFZ10" s="241"/>
      <c r="WGA10" s="241"/>
      <c r="WGB10" s="241"/>
      <c r="WGC10" s="241"/>
      <c r="WGD10" s="241"/>
      <c r="WGE10" s="241"/>
      <c r="WGF10" s="241"/>
      <c r="WGG10" s="241"/>
      <c r="WGH10" s="241"/>
      <c r="WGI10" s="241"/>
      <c r="WGJ10" s="241"/>
      <c r="WGK10" s="241"/>
      <c r="WGL10" s="241"/>
      <c r="WGM10" s="241"/>
      <c r="WGN10" s="241"/>
      <c r="WGO10" s="241"/>
      <c r="WGP10" s="241"/>
      <c r="WGQ10" s="241"/>
      <c r="WGR10" s="241"/>
      <c r="WGS10" s="241"/>
      <c r="WGT10" s="241"/>
      <c r="WGU10" s="241"/>
      <c r="WGV10" s="241"/>
      <c r="WGW10" s="241"/>
      <c r="WGX10" s="241"/>
      <c r="WGY10" s="241"/>
      <c r="WGZ10" s="241"/>
      <c r="WHA10" s="241"/>
      <c r="WHB10" s="241"/>
      <c r="WHC10" s="241"/>
      <c r="WHD10" s="241"/>
      <c r="WHE10" s="241"/>
      <c r="WHF10" s="241"/>
      <c r="WHG10" s="241"/>
      <c r="WHH10" s="241"/>
      <c r="WHI10" s="241"/>
      <c r="WHJ10" s="241"/>
      <c r="WHK10" s="241"/>
      <c r="WHL10" s="241"/>
      <c r="WHM10" s="241"/>
      <c r="WHN10" s="241"/>
      <c r="WHO10" s="241"/>
      <c r="WHP10" s="241"/>
      <c r="WHQ10" s="241"/>
      <c r="WHR10" s="241"/>
      <c r="WHS10" s="241"/>
      <c r="WHT10" s="241"/>
      <c r="WHU10" s="241"/>
      <c r="WHV10" s="241"/>
      <c r="WHW10" s="241"/>
      <c r="WHX10" s="241"/>
      <c r="WHY10" s="241"/>
      <c r="WHZ10" s="241"/>
      <c r="WIA10" s="241"/>
      <c r="WIB10" s="241"/>
      <c r="WIC10" s="241"/>
      <c r="WID10" s="241"/>
      <c r="WIE10" s="241"/>
      <c r="WIF10" s="241"/>
      <c r="WIG10" s="241"/>
      <c r="WIH10" s="241"/>
      <c r="WII10" s="241"/>
      <c r="WIJ10" s="241"/>
      <c r="WIK10" s="241"/>
      <c r="WIL10" s="241"/>
      <c r="WIM10" s="241"/>
      <c r="WIN10" s="241"/>
      <c r="WIO10" s="241"/>
      <c r="WIP10" s="241"/>
      <c r="WIQ10" s="241"/>
      <c r="WIR10" s="241"/>
      <c r="WIS10" s="241"/>
      <c r="WIT10" s="241"/>
      <c r="WIU10" s="241"/>
      <c r="WIV10" s="241"/>
      <c r="WIW10" s="241"/>
      <c r="WIX10" s="241"/>
      <c r="WIY10" s="241"/>
      <c r="WIZ10" s="241"/>
      <c r="WJA10" s="241"/>
      <c r="WJB10" s="241"/>
      <c r="WJC10" s="241"/>
      <c r="WJD10" s="241"/>
      <c r="WJE10" s="241"/>
      <c r="WJF10" s="241"/>
      <c r="WJG10" s="241"/>
      <c r="WJH10" s="241"/>
      <c r="WJI10" s="241"/>
      <c r="WJJ10" s="241"/>
      <c r="WJK10" s="241"/>
      <c r="WJL10" s="241"/>
      <c r="WJM10" s="241"/>
      <c r="WJN10" s="241"/>
      <c r="WJO10" s="241"/>
      <c r="WJP10" s="241"/>
      <c r="WJQ10" s="241"/>
      <c r="WJR10" s="241"/>
      <c r="WJS10" s="241"/>
      <c r="WJT10" s="241"/>
      <c r="WJU10" s="241"/>
      <c r="WJV10" s="241"/>
      <c r="WJW10" s="241"/>
      <c r="WJX10" s="241"/>
      <c r="WJY10" s="241"/>
      <c r="WJZ10" s="241"/>
      <c r="WKA10" s="241"/>
      <c r="WKB10" s="241"/>
      <c r="WKC10" s="241"/>
      <c r="WKD10" s="241"/>
      <c r="WKE10" s="241"/>
      <c r="WKF10" s="241"/>
      <c r="WKG10" s="241"/>
      <c r="WKH10" s="241"/>
      <c r="WKI10" s="241"/>
      <c r="WKJ10" s="241"/>
      <c r="WKK10" s="241"/>
      <c r="WKL10" s="241"/>
      <c r="WKM10" s="241"/>
      <c r="WKN10" s="241"/>
      <c r="WKO10" s="241"/>
      <c r="WKP10" s="241"/>
      <c r="WKQ10" s="241"/>
      <c r="WKR10" s="241"/>
      <c r="WKS10" s="241"/>
      <c r="WKT10" s="241"/>
      <c r="WKU10" s="241"/>
      <c r="WKV10" s="241"/>
      <c r="WKW10" s="241"/>
      <c r="WKX10" s="241"/>
      <c r="WKY10" s="241"/>
      <c r="WKZ10" s="241"/>
      <c r="WLA10" s="241"/>
      <c r="WLB10" s="241"/>
      <c r="WLC10" s="241"/>
      <c r="WLD10" s="241"/>
      <c r="WLE10" s="241"/>
      <c r="WLF10" s="241"/>
      <c r="WLG10" s="241"/>
      <c r="WLH10" s="241"/>
      <c r="WLI10" s="241"/>
      <c r="WLJ10" s="241"/>
      <c r="WLK10" s="241"/>
      <c r="WLL10" s="241"/>
      <c r="WLM10" s="241"/>
      <c r="WLN10" s="241"/>
      <c r="WLO10" s="241"/>
      <c r="WLP10" s="241"/>
      <c r="WLQ10" s="241"/>
      <c r="WLR10" s="241"/>
      <c r="WLS10" s="241"/>
      <c r="WLT10" s="241"/>
      <c r="WLU10" s="241"/>
      <c r="WLV10" s="241"/>
      <c r="WLW10" s="241"/>
      <c r="WLX10" s="241"/>
      <c r="WLY10" s="241"/>
      <c r="WLZ10" s="241"/>
      <c r="WMA10" s="241"/>
      <c r="WMB10" s="241"/>
      <c r="WMC10" s="241"/>
      <c r="WMD10" s="241"/>
      <c r="WME10" s="241"/>
      <c r="WMF10" s="241"/>
      <c r="WMG10" s="241"/>
      <c r="WMH10" s="241"/>
      <c r="WMI10" s="241"/>
      <c r="WMJ10" s="241"/>
      <c r="WMK10" s="241"/>
      <c r="WML10" s="241"/>
      <c r="WMM10" s="241"/>
      <c r="WMN10" s="241"/>
      <c r="WMO10" s="241"/>
      <c r="WMP10" s="241"/>
      <c r="WMQ10" s="241"/>
      <c r="WMR10" s="241"/>
      <c r="WMS10" s="241"/>
      <c r="WMT10" s="241"/>
      <c r="WMU10" s="241"/>
      <c r="WMV10" s="241"/>
      <c r="WMW10" s="241"/>
      <c r="WMX10" s="241"/>
      <c r="WMY10" s="241"/>
      <c r="WMZ10" s="241"/>
      <c r="WNA10" s="241"/>
      <c r="WNB10" s="241"/>
      <c r="WNC10" s="241"/>
      <c r="WND10" s="241"/>
      <c r="WNE10" s="241"/>
      <c r="WNF10" s="241"/>
      <c r="WNG10" s="241"/>
      <c r="WNH10" s="241"/>
      <c r="WNI10" s="241"/>
      <c r="WNJ10" s="241"/>
      <c r="WNK10" s="241"/>
      <c r="WNL10" s="241"/>
      <c r="WNM10" s="241"/>
      <c r="WNN10" s="241"/>
      <c r="WNO10" s="241"/>
      <c r="WNP10" s="241"/>
      <c r="WNQ10" s="241"/>
      <c r="WNR10" s="241"/>
      <c r="WNS10" s="241"/>
      <c r="WNT10" s="241"/>
      <c r="WNU10" s="241"/>
      <c r="WNV10" s="241"/>
      <c r="WNW10" s="241"/>
      <c r="WNX10" s="241"/>
      <c r="WNY10" s="241"/>
      <c r="WNZ10" s="241"/>
      <c r="WOA10" s="241"/>
      <c r="WOB10" s="241"/>
      <c r="WOC10" s="241"/>
      <c r="WOD10" s="241"/>
      <c r="WOE10" s="241"/>
      <c r="WOF10" s="241"/>
      <c r="WOG10" s="241"/>
      <c r="WOH10" s="241"/>
      <c r="WOI10" s="241"/>
      <c r="WOJ10" s="241"/>
      <c r="WOK10" s="241"/>
      <c r="WOL10" s="241"/>
      <c r="WOM10" s="241"/>
      <c r="WON10" s="241"/>
      <c r="WOO10" s="241"/>
      <c r="WOP10" s="241"/>
      <c r="WOQ10" s="241"/>
      <c r="WOR10" s="241"/>
      <c r="WOS10" s="241"/>
      <c r="WOT10" s="241"/>
      <c r="WOU10" s="241"/>
      <c r="WOV10" s="241"/>
      <c r="WOW10" s="241"/>
      <c r="WOX10" s="241"/>
      <c r="WOY10" s="241"/>
      <c r="WOZ10" s="241"/>
      <c r="WPA10" s="241"/>
      <c r="WPB10" s="241"/>
      <c r="WPC10" s="241"/>
      <c r="WPD10" s="241"/>
      <c r="WPE10" s="241"/>
      <c r="WPF10" s="241"/>
      <c r="WPG10" s="241"/>
      <c r="WPH10" s="241"/>
      <c r="WPI10" s="241"/>
      <c r="WPJ10" s="241"/>
      <c r="WPK10" s="241"/>
      <c r="WPL10" s="241"/>
      <c r="WPM10" s="241"/>
      <c r="WPN10" s="241"/>
      <c r="WPO10" s="241"/>
      <c r="WPP10" s="241"/>
      <c r="WPQ10" s="241"/>
      <c r="WPR10" s="241"/>
      <c r="WPS10" s="241"/>
      <c r="WPT10" s="241"/>
      <c r="WPU10" s="241"/>
      <c r="WPV10" s="241"/>
      <c r="WPW10" s="241"/>
      <c r="WPX10" s="241"/>
      <c r="WPY10" s="241"/>
      <c r="WPZ10" s="241"/>
      <c r="WQA10" s="241"/>
      <c r="WQB10" s="241"/>
      <c r="WQC10" s="241"/>
      <c r="WQD10" s="241"/>
      <c r="WQE10" s="241"/>
      <c r="WQF10" s="241"/>
      <c r="WQG10" s="241"/>
      <c r="WQH10" s="241"/>
      <c r="WQI10" s="241"/>
      <c r="WQJ10" s="241"/>
      <c r="WQK10" s="241"/>
      <c r="WQL10" s="241"/>
      <c r="WQM10" s="241"/>
      <c r="WQN10" s="241"/>
      <c r="WQO10" s="241"/>
      <c r="WQP10" s="241"/>
      <c r="WQQ10" s="241"/>
      <c r="WQR10" s="241"/>
      <c r="WQS10" s="241"/>
      <c r="WQT10" s="241"/>
      <c r="WQU10" s="241"/>
      <c r="WQV10" s="241"/>
      <c r="WQW10" s="241"/>
      <c r="WQX10" s="241"/>
      <c r="WQY10" s="241"/>
      <c r="WQZ10" s="241"/>
      <c r="WRA10" s="241"/>
      <c r="WRB10" s="241"/>
      <c r="WRC10" s="241"/>
      <c r="WRD10" s="241"/>
      <c r="WRE10" s="241"/>
      <c r="WRF10" s="241"/>
      <c r="WRG10" s="241"/>
      <c r="WRH10" s="241"/>
      <c r="WRI10" s="241"/>
      <c r="WRJ10" s="241"/>
      <c r="WRK10" s="241"/>
      <c r="WRL10" s="241"/>
      <c r="WRM10" s="241"/>
      <c r="WRN10" s="241"/>
      <c r="WRO10" s="241"/>
      <c r="WRP10" s="241"/>
      <c r="WRQ10" s="241"/>
      <c r="WRR10" s="241"/>
      <c r="WRS10" s="241"/>
      <c r="WRT10" s="241"/>
      <c r="WRU10" s="241"/>
      <c r="WRV10" s="241"/>
      <c r="WRW10" s="241"/>
      <c r="WRX10" s="241"/>
      <c r="WRY10" s="241"/>
      <c r="WRZ10" s="241"/>
      <c r="WSA10" s="241"/>
      <c r="WSB10" s="241"/>
      <c r="WSC10" s="241"/>
      <c r="WSD10" s="241"/>
      <c r="WSE10" s="241"/>
      <c r="WSF10" s="241"/>
      <c r="WSG10" s="241"/>
      <c r="WSH10" s="241"/>
      <c r="WSI10" s="241"/>
      <c r="WSJ10" s="241"/>
      <c r="WSK10" s="241"/>
      <c r="WSL10" s="241"/>
      <c r="WSM10" s="241"/>
      <c r="WSN10" s="241"/>
      <c r="WSO10" s="241"/>
      <c r="WSP10" s="241"/>
      <c r="WSQ10" s="241"/>
      <c r="WSR10" s="241"/>
      <c r="WSS10" s="241"/>
      <c r="WST10" s="241"/>
      <c r="WSU10" s="241"/>
      <c r="WSV10" s="241"/>
      <c r="WSW10" s="241"/>
      <c r="WSX10" s="241"/>
      <c r="WSY10" s="241"/>
      <c r="WSZ10" s="241"/>
      <c r="WTA10" s="241"/>
      <c r="WTB10" s="241"/>
      <c r="WTC10" s="241"/>
      <c r="WTD10" s="241"/>
      <c r="WTE10" s="241"/>
      <c r="WTF10" s="241"/>
      <c r="WTG10" s="241"/>
      <c r="WTH10" s="241"/>
      <c r="WTI10" s="241"/>
      <c r="WTJ10" s="241"/>
      <c r="WTK10" s="241"/>
      <c r="WTL10" s="241"/>
      <c r="WTM10" s="241"/>
      <c r="WTN10" s="241"/>
      <c r="WTO10" s="241"/>
      <c r="WTP10" s="241"/>
      <c r="WTQ10" s="241"/>
      <c r="WTR10" s="241"/>
      <c r="WTS10" s="241"/>
      <c r="WTT10" s="241"/>
      <c r="WTU10" s="241"/>
      <c r="WTV10" s="241"/>
      <c r="WTW10" s="241"/>
      <c r="WTX10" s="241"/>
      <c r="WTY10" s="241"/>
      <c r="WTZ10" s="241"/>
      <c r="WUA10" s="241"/>
      <c r="WUB10" s="241"/>
      <c r="WUC10" s="241"/>
      <c r="WUD10" s="241"/>
      <c r="WUE10" s="241"/>
      <c r="WUF10" s="241"/>
      <c r="WUG10" s="241"/>
      <c r="WUH10" s="241"/>
      <c r="WUI10" s="241"/>
      <c r="WUJ10" s="241"/>
      <c r="WUK10" s="241"/>
      <c r="WUL10" s="241"/>
      <c r="WUM10" s="241"/>
      <c r="WUN10" s="241"/>
      <c r="WUO10" s="241"/>
      <c r="WUP10" s="241"/>
      <c r="WUQ10" s="241"/>
      <c r="WUR10" s="241"/>
      <c r="WUS10" s="241"/>
      <c r="WUT10" s="241"/>
      <c r="WUU10" s="241"/>
      <c r="WUV10" s="241"/>
      <c r="WUW10" s="241"/>
      <c r="WUX10" s="241"/>
      <c r="WUY10" s="241"/>
      <c r="WUZ10" s="241"/>
      <c r="WVA10" s="241"/>
      <c r="WVB10" s="241"/>
      <c r="WVC10" s="241"/>
      <c r="WVD10" s="241"/>
      <c r="WVE10" s="241"/>
      <c r="WVF10" s="241"/>
      <c r="WVG10" s="241"/>
      <c r="WVH10" s="241"/>
      <c r="WVI10" s="241"/>
      <c r="WVJ10" s="241"/>
      <c r="WVK10" s="241"/>
      <c r="WVL10" s="241"/>
      <c r="WVM10" s="241"/>
      <c r="WVN10" s="241"/>
      <c r="WVO10" s="241"/>
      <c r="WVP10" s="241"/>
      <c r="WVQ10" s="241"/>
      <c r="WVR10" s="241"/>
      <c r="WVS10" s="241"/>
      <c r="WVT10" s="241"/>
      <c r="WVU10" s="241"/>
      <c r="WVV10" s="241"/>
      <c r="WVW10" s="241"/>
      <c r="WVX10" s="241"/>
      <c r="WVY10" s="241"/>
      <c r="WVZ10" s="241"/>
      <c r="WWA10" s="241"/>
      <c r="WWB10" s="241"/>
      <c r="WWC10" s="241"/>
      <c r="WWD10" s="241"/>
      <c r="WWE10" s="241"/>
      <c r="WWF10" s="241"/>
      <c r="WWG10" s="241"/>
      <c r="WWH10" s="241"/>
      <c r="WWI10" s="241"/>
      <c r="WWJ10" s="241"/>
      <c r="WWK10" s="241"/>
      <c r="WWL10" s="241"/>
      <c r="WWM10" s="241"/>
      <c r="WWN10" s="241"/>
      <c r="WWO10" s="241"/>
      <c r="WWP10" s="241"/>
      <c r="WWQ10" s="241"/>
      <c r="WWR10" s="241"/>
      <c r="WWS10" s="241"/>
      <c r="WWT10" s="241"/>
      <c r="WWU10" s="241"/>
      <c r="WWV10" s="241"/>
      <c r="WWW10" s="241"/>
      <c r="WWX10" s="241"/>
      <c r="WWY10" s="241"/>
      <c r="WWZ10" s="241"/>
      <c r="WXA10" s="241"/>
      <c r="WXB10" s="241"/>
      <c r="WXC10" s="241"/>
      <c r="WXD10" s="241"/>
      <c r="WXE10" s="241"/>
      <c r="WXF10" s="241"/>
      <c r="WXG10" s="241"/>
      <c r="WXH10" s="241"/>
      <c r="WXI10" s="241"/>
      <c r="WXJ10" s="241"/>
      <c r="WXK10" s="241"/>
      <c r="WXL10" s="241"/>
      <c r="WXM10" s="241"/>
      <c r="WXN10" s="241"/>
      <c r="WXO10" s="241"/>
      <c r="WXP10" s="241"/>
      <c r="WXQ10" s="241"/>
      <c r="WXR10" s="241"/>
      <c r="WXS10" s="241"/>
      <c r="WXT10" s="241"/>
      <c r="WXU10" s="241"/>
      <c r="WXV10" s="241"/>
      <c r="WXW10" s="241"/>
      <c r="WXX10" s="241"/>
      <c r="WXY10" s="241"/>
      <c r="WXZ10" s="241"/>
      <c r="WYA10" s="241"/>
      <c r="WYB10" s="241"/>
      <c r="WYC10" s="241"/>
      <c r="WYD10" s="241"/>
      <c r="WYE10" s="241"/>
      <c r="WYF10" s="241"/>
      <c r="WYG10" s="241"/>
      <c r="WYH10" s="241"/>
      <c r="WYI10" s="241"/>
      <c r="WYJ10" s="241"/>
      <c r="WYK10" s="241"/>
      <c r="WYL10" s="241"/>
      <c r="WYM10" s="241"/>
      <c r="WYN10" s="241"/>
      <c r="WYO10" s="241"/>
      <c r="WYP10" s="241"/>
      <c r="WYQ10" s="241"/>
      <c r="WYR10" s="241"/>
      <c r="WYS10" s="241"/>
      <c r="WYT10" s="241"/>
      <c r="WYU10" s="241"/>
      <c r="WYV10" s="241"/>
      <c r="WYW10" s="241"/>
      <c r="WYX10" s="241"/>
      <c r="WYY10" s="241"/>
      <c r="WYZ10" s="241"/>
      <c r="WZA10" s="241"/>
      <c r="WZB10" s="241"/>
      <c r="WZC10" s="241"/>
      <c r="WZD10" s="241"/>
      <c r="WZE10" s="241"/>
      <c r="WZF10" s="241"/>
      <c r="WZG10" s="241"/>
      <c r="WZH10" s="241"/>
      <c r="WZI10" s="241"/>
      <c r="WZJ10" s="241"/>
      <c r="WZK10" s="241"/>
      <c r="WZL10" s="241"/>
      <c r="WZM10" s="241"/>
      <c r="WZN10" s="241"/>
      <c r="WZO10" s="241"/>
      <c r="WZP10" s="241"/>
      <c r="WZQ10" s="241"/>
      <c r="WZR10" s="241"/>
      <c r="WZS10" s="241"/>
      <c r="WZT10" s="241"/>
      <c r="WZU10" s="241"/>
      <c r="WZV10" s="241"/>
      <c r="WZW10" s="241"/>
      <c r="WZX10" s="241"/>
      <c r="WZY10" s="241"/>
      <c r="WZZ10" s="241"/>
      <c r="XAA10" s="241"/>
      <c r="XAB10" s="241"/>
      <c r="XAC10" s="241"/>
      <c r="XAD10" s="241"/>
      <c r="XAE10" s="241"/>
      <c r="XAF10" s="241"/>
      <c r="XAG10" s="241"/>
      <c r="XAH10" s="241"/>
      <c r="XAI10" s="241"/>
      <c r="XAJ10" s="241"/>
      <c r="XAK10" s="241"/>
      <c r="XAL10" s="241"/>
      <c r="XAM10" s="241"/>
      <c r="XAN10" s="241"/>
      <c r="XAO10" s="241"/>
      <c r="XAP10" s="241"/>
      <c r="XAQ10" s="241"/>
      <c r="XAR10" s="241"/>
      <c r="XAS10" s="241"/>
      <c r="XAT10" s="241"/>
      <c r="XAU10" s="241"/>
      <c r="XAV10" s="241"/>
      <c r="XAW10" s="241"/>
      <c r="XAX10" s="241"/>
      <c r="XAY10" s="241"/>
      <c r="XAZ10" s="241"/>
      <c r="XBA10" s="241"/>
      <c r="XBB10" s="241"/>
      <c r="XBC10" s="241"/>
      <c r="XBD10" s="241"/>
      <c r="XBE10" s="241"/>
      <c r="XBF10" s="241"/>
      <c r="XBG10" s="241"/>
      <c r="XBH10" s="241"/>
      <c r="XBI10" s="241"/>
      <c r="XBJ10" s="241"/>
      <c r="XBK10" s="241"/>
      <c r="XBL10" s="241"/>
      <c r="XBM10" s="241"/>
      <c r="XBN10" s="241"/>
      <c r="XBO10" s="241"/>
      <c r="XBP10" s="241"/>
      <c r="XBQ10" s="241"/>
      <c r="XBR10" s="241"/>
      <c r="XBS10" s="241"/>
      <c r="XBT10" s="241"/>
      <c r="XBU10" s="241"/>
      <c r="XBV10" s="241"/>
      <c r="XBW10" s="241"/>
      <c r="XBX10" s="241"/>
      <c r="XBY10" s="241"/>
      <c r="XBZ10" s="241"/>
      <c r="XCA10" s="241"/>
      <c r="XCB10" s="241"/>
      <c r="XCC10" s="241"/>
      <c r="XCD10" s="241"/>
      <c r="XCE10" s="241"/>
      <c r="XCF10" s="241"/>
      <c r="XCG10" s="241"/>
      <c r="XCH10" s="241"/>
      <c r="XCI10" s="241"/>
      <c r="XCJ10" s="241"/>
      <c r="XCK10" s="241"/>
      <c r="XCL10" s="241"/>
      <c r="XCM10" s="241"/>
      <c r="XCN10" s="241"/>
      <c r="XCO10" s="241"/>
      <c r="XCP10" s="241"/>
      <c r="XCQ10" s="241"/>
      <c r="XCR10" s="241"/>
      <c r="XCS10" s="241"/>
      <c r="XCT10" s="241"/>
      <c r="XCU10" s="241"/>
      <c r="XCV10" s="241"/>
      <c r="XCW10" s="241"/>
      <c r="XCX10" s="241"/>
      <c r="XCY10" s="241"/>
      <c r="XCZ10" s="241"/>
      <c r="XDA10" s="241"/>
      <c r="XDB10" s="241"/>
      <c r="XDC10" s="241"/>
      <c r="XDD10" s="241"/>
      <c r="XDE10" s="241"/>
      <c r="XDF10" s="241"/>
      <c r="XDG10" s="241"/>
      <c r="XDH10" s="241"/>
      <c r="XDI10" s="241"/>
      <c r="XDJ10" s="241"/>
      <c r="XDK10" s="241"/>
      <c r="XDL10" s="241"/>
      <c r="XDM10" s="241"/>
      <c r="XDN10" s="241"/>
      <c r="XDO10" s="241"/>
      <c r="XDP10" s="241"/>
      <c r="XDQ10" s="241"/>
      <c r="XDR10" s="241"/>
      <c r="XDS10" s="241"/>
      <c r="XDT10" s="241"/>
      <c r="XDU10" s="241"/>
      <c r="XDV10" s="241"/>
      <c r="XDW10" s="241"/>
      <c r="XDX10" s="241"/>
      <c r="XDY10" s="241"/>
      <c r="XDZ10" s="241"/>
      <c r="XEA10" s="241"/>
      <c r="XEB10" s="241"/>
      <c r="XEC10" s="241"/>
      <c r="XED10" s="241"/>
      <c r="XEE10" s="241"/>
      <c r="XEF10" s="241"/>
      <c r="XEG10" s="241"/>
      <c r="XEH10" s="241"/>
      <c r="XEI10" s="241"/>
      <c r="XEJ10" s="241"/>
      <c r="XEK10" s="241"/>
      <c r="XEL10" s="241"/>
      <c r="XEM10" s="241"/>
      <c r="XEN10" s="241"/>
      <c r="XEO10" s="241"/>
      <c r="XEP10" s="241"/>
      <c r="XEQ10" s="241"/>
      <c r="XER10" s="241"/>
      <c r="XES10" s="241"/>
      <c r="XET10" s="241"/>
      <c r="XEU10" s="241"/>
      <c r="XEV10" s="241"/>
      <c r="XEW10" s="241"/>
      <c r="XEX10" s="241"/>
      <c r="XEY10" s="241"/>
      <c r="XEZ10" s="241"/>
      <c r="XFA10" s="241"/>
      <c r="XFB10" s="241"/>
      <c r="XFC10" s="241"/>
      <c r="XFD10" s="241"/>
    </row>
    <row r="11" spans="1:16384" s="23" customFormat="1" x14ac:dyDescent="0.25">
      <c r="A11" s="1064" t="s">
        <v>1001</v>
      </c>
      <c r="B11" s="199"/>
    </row>
    <row r="13" spans="1:16384" x14ac:dyDescent="0.25">
      <c r="A13" s="1065" t="s">
        <v>135</v>
      </c>
    </row>
  </sheetData>
  <mergeCells count="2">
    <mergeCell ref="B3:C3"/>
    <mergeCell ref="D3:E3"/>
  </mergeCells>
  <hyperlinks>
    <hyperlink ref="A11:B11" location="Index!A1" display="Back to index" xr:uid="{DC96598E-B062-4852-B4BB-1CD7E7912203}"/>
    <hyperlink ref="A11" location="Index!A1" display="Back to index" xr:uid="{93CFA71D-2F65-4F52-AA47-7B7B40C42889}"/>
    <hyperlink ref="A12" location="Index!A1" display="Back to index" xr:uid="{BF8C125B-540A-4E2F-841F-ADBECE85243D}"/>
    <hyperlink ref="A13" location="Index!A1" display="Back to index" xr:uid="{99A6C622-4B59-4454-9768-91F3CE51C52C}"/>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6BBA-7EC2-43A3-923A-F261AF896DB8}">
  <dimension ref="A1:K29"/>
  <sheetViews>
    <sheetView showGridLines="0" workbookViewId="0">
      <selection activeCell="G29" sqref="G29"/>
    </sheetView>
  </sheetViews>
  <sheetFormatPr defaultColWidth="13.28515625" defaultRowHeight="15" x14ac:dyDescent="0.25"/>
  <cols>
    <col min="1" max="1" width="36.85546875" style="59" customWidth="1"/>
    <col min="2" max="2" width="13.28515625" style="2668"/>
    <col min="3" max="3" width="13.28515625" style="286"/>
    <col min="4" max="4" width="13.28515625" style="2588"/>
    <col min="5" max="5" width="13.28515625" style="2560"/>
    <col min="6" max="6" width="13.28515625" style="2588"/>
    <col min="7" max="7" width="13.28515625" style="2560"/>
    <col min="8" max="8" width="13.28515625" style="30"/>
    <col min="9" max="9" width="13.28515625" style="286"/>
    <col min="10" max="16384" width="13.28515625" style="30"/>
  </cols>
  <sheetData>
    <row r="1" spans="1:11" x14ac:dyDescent="0.25">
      <c r="A1" s="2667" t="s">
        <v>2365</v>
      </c>
    </row>
    <row r="3" spans="1:11" s="3358" customFormat="1" ht="30" customHeight="1" x14ac:dyDescent="0.25">
      <c r="A3" s="2153"/>
      <c r="B3" s="3798" t="s">
        <v>1425</v>
      </c>
      <c r="C3" s="3798"/>
      <c r="D3" s="3815" t="s">
        <v>1426</v>
      </c>
      <c r="E3" s="3815"/>
      <c r="F3" s="3815" t="s">
        <v>1427</v>
      </c>
      <c r="G3" s="3815"/>
      <c r="H3" s="3798" t="s">
        <v>1431</v>
      </c>
      <c r="I3" s="3798"/>
      <c r="J3" s="3033" t="s">
        <v>165</v>
      </c>
    </row>
    <row r="4" spans="1:11" s="2671" customFormat="1" x14ac:dyDescent="0.25">
      <c r="A4" s="660"/>
      <c r="B4" s="660" t="s">
        <v>151</v>
      </c>
      <c r="C4" s="2253" t="s">
        <v>150</v>
      </c>
      <c r="D4" s="2670" t="s">
        <v>151</v>
      </c>
      <c r="E4" s="2548" t="s">
        <v>150</v>
      </c>
      <c r="F4" s="2670" t="s">
        <v>151</v>
      </c>
      <c r="G4" s="2548" t="s">
        <v>150</v>
      </c>
      <c r="H4" s="660" t="s">
        <v>151</v>
      </c>
      <c r="I4" s="2253" t="s">
        <v>150</v>
      </c>
      <c r="J4" s="660" t="s">
        <v>151</v>
      </c>
    </row>
    <row r="5" spans="1:11" x14ac:dyDescent="0.25">
      <c r="A5" s="2669" t="s">
        <v>1070</v>
      </c>
      <c r="B5" s="2665">
        <v>305</v>
      </c>
      <c r="C5" s="2146">
        <v>0.13655593438174971</v>
      </c>
      <c r="D5" s="2655">
        <v>205</v>
      </c>
      <c r="E5" s="2555">
        <v>9.126042019956801E-2</v>
      </c>
      <c r="F5" s="2655">
        <v>100</v>
      </c>
      <c r="G5" s="2555">
        <v>4.5295514182181681E-2</v>
      </c>
      <c r="H5" s="2672">
        <v>1935</v>
      </c>
      <c r="I5" s="2146">
        <v>0.86344406561825016</v>
      </c>
      <c r="J5" s="2672">
        <v>2240</v>
      </c>
      <c r="K5" s="2204"/>
    </row>
    <row r="6" spans="1:11" x14ac:dyDescent="0.25">
      <c r="A6" s="201" t="s">
        <v>1071</v>
      </c>
      <c r="B6" s="2666">
        <v>3335</v>
      </c>
      <c r="C6" s="2257">
        <v>0.72283451940329557</v>
      </c>
      <c r="D6" s="2659">
        <v>330</v>
      </c>
      <c r="E6" s="2556">
        <v>7.1047179869460075E-2</v>
      </c>
      <c r="F6" s="2659">
        <v>3010</v>
      </c>
      <c r="G6" s="2556">
        <v>0.6517873395338355</v>
      </c>
      <c r="H6" s="1094">
        <v>1280</v>
      </c>
      <c r="I6" s="2257">
        <v>0.27716548059670443</v>
      </c>
      <c r="J6" s="1094">
        <v>4615</v>
      </c>
      <c r="K6" s="2204"/>
    </row>
    <row r="7" spans="1:11" x14ac:dyDescent="0.25">
      <c r="A7" s="2669" t="s">
        <v>1072</v>
      </c>
      <c r="B7" s="2665">
        <v>835</v>
      </c>
      <c r="C7" s="2146">
        <v>3.7274073398176281E-2</v>
      </c>
      <c r="D7" s="2655">
        <v>585</v>
      </c>
      <c r="E7" s="2555">
        <v>2.627577509510963E-2</v>
      </c>
      <c r="F7" s="2655">
        <v>245</v>
      </c>
      <c r="G7" s="2555">
        <v>1.0998298303066653E-2</v>
      </c>
      <c r="H7" s="2672">
        <v>21525</v>
      </c>
      <c r="I7" s="2146">
        <v>0.96272592660182377</v>
      </c>
      <c r="J7" s="2672">
        <v>22355</v>
      </c>
      <c r="K7" s="2204"/>
    </row>
    <row r="8" spans="1:11" x14ac:dyDescent="0.25">
      <c r="A8" s="201" t="s">
        <v>1103</v>
      </c>
      <c r="B8" s="2666">
        <v>1440</v>
      </c>
      <c r="C8" s="2257">
        <v>5.6643767257202764E-2</v>
      </c>
      <c r="D8" s="2659">
        <v>705</v>
      </c>
      <c r="E8" s="2556">
        <v>2.7739428438295959E-2</v>
      </c>
      <c r="F8" s="2659">
        <v>735</v>
      </c>
      <c r="G8" s="2556">
        <v>2.8904338818906812E-2</v>
      </c>
      <c r="H8" s="1094">
        <v>23970</v>
      </c>
      <c r="I8" s="2257">
        <v>0.94335623274279723</v>
      </c>
      <c r="J8" s="1094">
        <v>25410</v>
      </c>
      <c r="K8" s="2204"/>
    </row>
    <row r="9" spans="1:11" x14ac:dyDescent="0.25">
      <c r="A9" s="2669" t="s">
        <v>1104</v>
      </c>
      <c r="B9" s="2665">
        <v>10</v>
      </c>
      <c r="C9" s="2146">
        <v>3.779289493575208E-2</v>
      </c>
      <c r="D9" s="2655">
        <v>10</v>
      </c>
      <c r="E9" s="2555">
        <v>3.4193571608537594E-2</v>
      </c>
      <c r="F9" s="2655">
        <v>0</v>
      </c>
      <c r="G9" s="2555">
        <v>3.599323327214484E-3</v>
      </c>
      <c r="H9" s="2672">
        <v>265</v>
      </c>
      <c r="I9" s="2146">
        <v>0.96220710506424789</v>
      </c>
      <c r="J9" s="2672">
        <v>280</v>
      </c>
      <c r="K9" s="2204"/>
    </row>
    <row r="10" spans="1:11" x14ac:dyDescent="0.25">
      <c r="A10" s="201" t="s">
        <v>1073</v>
      </c>
      <c r="B10" s="2666">
        <v>5780</v>
      </c>
      <c r="C10" s="2257">
        <v>0.64983707676232094</v>
      </c>
      <c r="D10" s="2659">
        <v>4350</v>
      </c>
      <c r="E10" s="2556">
        <v>0.48910264557644006</v>
      </c>
      <c r="F10" s="2659">
        <v>1430</v>
      </c>
      <c r="G10" s="2556">
        <v>0.16073443118588096</v>
      </c>
      <c r="H10" s="1094">
        <v>3115</v>
      </c>
      <c r="I10" s="2257">
        <v>0.35016292323767895</v>
      </c>
      <c r="J10" s="1094">
        <v>8890</v>
      </c>
      <c r="K10" s="2204"/>
    </row>
    <row r="11" spans="1:11" x14ac:dyDescent="0.25">
      <c r="A11" s="2669" t="s">
        <v>1105</v>
      </c>
      <c r="B11" s="2665">
        <v>3050</v>
      </c>
      <c r="C11" s="2146">
        <v>0.13117001946173373</v>
      </c>
      <c r="D11" s="2655">
        <v>740</v>
      </c>
      <c r="E11" s="2555">
        <v>3.18381396613951E-2</v>
      </c>
      <c r="F11" s="2655">
        <v>2310</v>
      </c>
      <c r="G11" s="2555">
        <v>9.9331879800338627E-2</v>
      </c>
      <c r="H11" s="2672">
        <v>20190</v>
      </c>
      <c r="I11" s="2146">
        <v>0.86882998053826632</v>
      </c>
      <c r="J11" s="2672">
        <v>23235</v>
      </c>
      <c r="K11" s="2204"/>
    </row>
    <row r="12" spans="1:11" x14ac:dyDescent="0.25">
      <c r="A12" s="201" t="s">
        <v>154</v>
      </c>
      <c r="B12" s="2666">
        <v>125</v>
      </c>
      <c r="C12" s="2257">
        <v>4.6385473173474381E-3</v>
      </c>
      <c r="D12" s="2659">
        <v>85</v>
      </c>
      <c r="E12" s="2556">
        <v>3.0800935890322933E-3</v>
      </c>
      <c r="F12" s="2659">
        <v>40</v>
      </c>
      <c r="G12" s="2556">
        <v>1.5584537283151443E-3</v>
      </c>
      <c r="H12" s="1094">
        <v>26765</v>
      </c>
      <c r="I12" s="2257">
        <v>0.99536145268265253</v>
      </c>
      <c r="J12" s="1094">
        <v>26890</v>
      </c>
      <c r="K12" s="2204"/>
    </row>
    <row r="13" spans="1:11" x14ac:dyDescent="0.25">
      <c r="A13" s="2669" t="s">
        <v>1106</v>
      </c>
      <c r="B13" s="2665">
        <v>255</v>
      </c>
      <c r="C13" s="2146">
        <v>3.1329913324031185E-2</v>
      </c>
      <c r="D13" s="2655">
        <v>130</v>
      </c>
      <c r="E13" s="2555">
        <v>1.5806983626390537E-2</v>
      </c>
      <c r="F13" s="2655">
        <v>125</v>
      </c>
      <c r="G13" s="2555">
        <v>1.5522929697640648E-2</v>
      </c>
      <c r="H13" s="2672">
        <v>7845</v>
      </c>
      <c r="I13" s="2146">
        <v>0.96867008667596877</v>
      </c>
      <c r="J13" s="2672">
        <v>8095</v>
      </c>
      <c r="K13" s="2204"/>
    </row>
    <row r="14" spans="1:11" x14ac:dyDescent="0.25">
      <c r="A14" s="201" t="s">
        <v>1107</v>
      </c>
      <c r="B14" s="2666">
        <v>285</v>
      </c>
      <c r="C14" s="2257">
        <v>2.7585436459365467E-2</v>
      </c>
      <c r="D14" s="2659">
        <v>140</v>
      </c>
      <c r="E14" s="2556">
        <v>1.3584348468069397E-2</v>
      </c>
      <c r="F14" s="2659">
        <v>145</v>
      </c>
      <c r="G14" s="2556">
        <v>1.4001087991296068E-2</v>
      </c>
      <c r="H14" s="1094">
        <v>10010</v>
      </c>
      <c r="I14" s="2257">
        <v>0.97241456354063438</v>
      </c>
      <c r="J14" s="1094">
        <v>10295</v>
      </c>
      <c r="K14" s="2204"/>
    </row>
    <row r="15" spans="1:11" x14ac:dyDescent="0.25">
      <c r="A15" s="2669" t="s">
        <v>1108</v>
      </c>
      <c r="B15" s="2665">
        <v>140</v>
      </c>
      <c r="C15" s="2146">
        <v>2.0157811554782169E-2</v>
      </c>
      <c r="D15" s="2655">
        <v>85</v>
      </c>
      <c r="E15" s="2555">
        <v>1.2779894333343587E-2</v>
      </c>
      <c r="F15" s="2655">
        <v>50</v>
      </c>
      <c r="G15" s="2555">
        <v>7.3779172214385831E-3</v>
      </c>
      <c r="H15" s="2672">
        <v>6690</v>
      </c>
      <c r="I15" s="2146">
        <v>0.97984218844521787</v>
      </c>
      <c r="J15" s="2672">
        <v>6825</v>
      </c>
      <c r="K15" s="2204"/>
    </row>
    <row r="16" spans="1:11" x14ac:dyDescent="0.25">
      <c r="A16" s="201" t="s">
        <v>1109</v>
      </c>
      <c r="B16" s="2666">
        <v>260</v>
      </c>
      <c r="C16" s="2257">
        <v>4.24915987183161E-2</v>
      </c>
      <c r="D16" s="2659">
        <v>95</v>
      </c>
      <c r="E16" s="2556">
        <v>1.5789850730716128E-2</v>
      </c>
      <c r="F16" s="2659">
        <v>165</v>
      </c>
      <c r="G16" s="2556">
        <v>2.6701747987599968E-2</v>
      </c>
      <c r="H16" s="1094">
        <v>5880</v>
      </c>
      <c r="I16" s="2257">
        <v>0.9575084012816838</v>
      </c>
      <c r="J16" s="1094">
        <v>6140</v>
      </c>
      <c r="K16" s="2204"/>
    </row>
    <row r="17" spans="1:11" x14ac:dyDescent="0.25">
      <c r="A17" s="2669" t="s">
        <v>1096</v>
      </c>
      <c r="B17" s="2665">
        <v>540</v>
      </c>
      <c r="C17" s="2146">
        <v>0.14689755946242322</v>
      </c>
      <c r="D17" s="2655">
        <v>445</v>
      </c>
      <c r="E17" s="2555">
        <v>0.12156701614417374</v>
      </c>
      <c r="F17" s="2655">
        <v>95</v>
      </c>
      <c r="G17" s="2555">
        <v>2.5330543318249472E-2</v>
      </c>
      <c r="H17" s="2672">
        <v>3135</v>
      </c>
      <c r="I17" s="2146">
        <v>0.85310244053757667</v>
      </c>
      <c r="J17" s="2672">
        <v>3675</v>
      </c>
      <c r="K17" s="2204"/>
    </row>
    <row r="18" spans="1:11" x14ac:dyDescent="0.25">
      <c r="A18" s="201" t="s">
        <v>1097</v>
      </c>
      <c r="B18" s="2666">
        <v>40</v>
      </c>
      <c r="C18" s="2257">
        <v>5.0918553320058388E-3</v>
      </c>
      <c r="D18" s="2659">
        <v>35</v>
      </c>
      <c r="E18" s="2556">
        <v>4.3250096494748388E-3</v>
      </c>
      <c r="F18" s="2659">
        <v>5</v>
      </c>
      <c r="G18" s="2556">
        <v>7.6684569019945645E-4</v>
      </c>
      <c r="H18" s="1094">
        <v>7785</v>
      </c>
      <c r="I18" s="2257">
        <v>0.99490814466799415</v>
      </c>
      <c r="J18" s="1094">
        <v>7825</v>
      </c>
      <c r="K18" s="2204"/>
    </row>
    <row r="19" spans="1:11" x14ac:dyDescent="0.25">
      <c r="A19" s="2669" t="s">
        <v>1098</v>
      </c>
      <c r="B19" s="2665">
        <v>1775</v>
      </c>
      <c r="C19" s="2146">
        <v>0.1945615975547095</v>
      </c>
      <c r="D19" s="2655">
        <v>1500</v>
      </c>
      <c r="E19" s="2555">
        <v>0.16475550659222732</v>
      </c>
      <c r="F19" s="2655">
        <v>270</v>
      </c>
      <c r="G19" s="2555">
        <v>2.9806090962482185E-2</v>
      </c>
      <c r="H19" s="2672">
        <v>7345</v>
      </c>
      <c r="I19" s="2146">
        <v>0.80543840244529064</v>
      </c>
      <c r="J19" s="2672">
        <v>9120</v>
      </c>
      <c r="K19" s="2204"/>
    </row>
    <row r="20" spans="1:11" x14ac:dyDescent="0.25">
      <c r="A20" s="201" t="s">
        <v>1110</v>
      </c>
      <c r="B20" s="2666">
        <v>690</v>
      </c>
      <c r="C20" s="2257">
        <v>3.199257583666841E-2</v>
      </c>
      <c r="D20" s="2659">
        <v>410</v>
      </c>
      <c r="E20" s="2556">
        <v>1.9125572762600778E-2</v>
      </c>
      <c r="F20" s="2659">
        <v>275</v>
      </c>
      <c r="G20" s="2556">
        <v>1.2867003074067631E-2</v>
      </c>
      <c r="H20" s="1094">
        <v>20860</v>
      </c>
      <c r="I20" s="2257">
        <v>0.96800742416333163</v>
      </c>
      <c r="J20" s="1094">
        <v>21550</v>
      </c>
      <c r="K20" s="2204"/>
    </row>
    <row r="21" spans="1:11" x14ac:dyDescent="0.25">
      <c r="A21" s="2669" t="s">
        <v>1099</v>
      </c>
      <c r="B21" s="2665">
        <v>315</v>
      </c>
      <c r="C21" s="2146">
        <v>9.857825029735038E-3</v>
      </c>
      <c r="D21" s="2655">
        <v>265</v>
      </c>
      <c r="E21" s="2555">
        <v>8.3930758224598223E-3</v>
      </c>
      <c r="F21" s="2655">
        <v>45</v>
      </c>
      <c r="G21" s="2555">
        <v>1.4647492072752146E-3</v>
      </c>
      <c r="H21" s="2672">
        <v>31500</v>
      </c>
      <c r="I21" s="2146">
        <v>0.99014217497026502</v>
      </c>
      <c r="J21" s="2672">
        <v>31815</v>
      </c>
      <c r="K21" s="2204"/>
    </row>
    <row r="22" spans="1:11" x14ac:dyDescent="0.25">
      <c r="A22" s="201" t="s">
        <v>1100</v>
      </c>
      <c r="B22" s="2666">
        <v>0</v>
      </c>
      <c r="C22" s="2257">
        <v>2.9498089998672588E-3</v>
      </c>
      <c r="D22" s="2659">
        <v>0</v>
      </c>
      <c r="E22" s="2556">
        <v>1.4749044999336294E-3</v>
      </c>
      <c r="F22" s="2659">
        <v>0</v>
      </c>
      <c r="G22" s="2556">
        <v>1.4749044999336294E-3</v>
      </c>
      <c r="H22" s="1094">
        <v>675</v>
      </c>
      <c r="I22" s="2257">
        <v>0.9970501910001327</v>
      </c>
      <c r="J22" s="1094">
        <v>680</v>
      </c>
      <c r="K22" s="2204"/>
    </row>
    <row r="23" spans="1:11" ht="30" customHeight="1" x14ac:dyDescent="0.25">
      <c r="A23" s="2663" t="s">
        <v>1436</v>
      </c>
      <c r="B23" s="2673">
        <v>19170</v>
      </c>
      <c r="C23" s="2267">
        <v>8.7159736320683814E-2</v>
      </c>
      <c r="D23" s="2664">
        <v>10120</v>
      </c>
      <c r="E23" s="2550">
        <v>4.6014108148137813E-2</v>
      </c>
      <c r="F23" s="2664">
        <v>9050</v>
      </c>
      <c r="G23" s="2550">
        <v>4.1145628172818804E-2</v>
      </c>
      <c r="H23" s="2598">
        <v>200770</v>
      </c>
      <c r="I23" s="2267">
        <v>0.91284026367931592</v>
      </c>
      <c r="J23" s="2598">
        <v>219940</v>
      </c>
      <c r="K23" s="2204"/>
    </row>
    <row r="25" spans="1:11" x14ac:dyDescent="0.25">
      <c r="A25" s="98" t="s">
        <v>2349</v>
      </c>
    </row>
    <row r="26" spans="1:11" x14ac:dyDescent="0.25">
      <c r="A26" s="1064" t="s">
        <v>1000</v>
      </c>
    </row>
    <row r="27" spans="1:11" s="23" customFormat="1" x14ac:dyDescent="0.25">
      <c r="A27" s="1064" t="s">
        <v>1001</v>
      </c>
      <c r="B27" s="199"/>
    </row>
    <row r="28" spans="1:11" x14ac:dyDescent="0.25">
      <c r="A28"/>
    </row>
    <row r="29" spans="1:11" x14ac:dyDescent="0.25">
      <c r="A29" s="1065" t="s">
        <v>135</v>
      </c>
    </row>
  </sheetData>
  <mergeCells count="4">
    <mergeCell ref="B3:C3"/>
    <mergeCell ref="D3:E3"/>
    <mergeCell ref="F3:G3"/>
    <mergeCell ref="H3:I3"/>
  </mergeCells>
  <hyperlinks>
    <hyperlink ref="A27:B27" location="Index!A1" display="Back to index" xr:uid="{3314AFBC-433E-4E36-812D-0DFA980D7F7B}"/>
    <hyperlink ref="A27" location="Index!A1" display="Back to index" xr:uid="{48D22DF0-37E1-4EDB-A41C-3C42FDE02AA7}"/>
    <hyperlink ref="A28" location="Index!A1" display="Back to index" xr:uid="{E57A0DB5-37E7-4E41-8C37-693BCF80BDA9}"/>
    <hyperlink ref="A29" location="Index!A1" display="Back to index" xr:uid="{48EFC566-7F9E-468E-AC23-C6579B688D1E}"/>
  </hyperlink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C0CC5-4520-4BC6-B20D-E43773422DFA}">
  <dimension ref="A1:C39"/>
  <sheetViews>
    <sheetView showGridLines="0" workbookViewId="0"/>
  </sheetViews>
  <sheetFormatPr defaultColWidth="8.85546875" defaultRowHeight="15" x14ac:dyDescent="0.25"/>
  <cols>
    <col min="1" max="1" width="66.42578125" customWidth="1"/>
  </cols>
  <sheetData>
    <row r="1" spans="1:3" x14ac:dyDescent="0.25">
      <c r="A1" s="2226" t="s">
        <v>2366</v>
      </c>
      <c r="B1" s="23"/>
      <c r="C1" s="23"/>
    </row>
    <row r="2" spans="1:3" x14ac:dyDescent="0.25">
      <c r="A2" s="23"/>
      <c r="B2" s="23"/>
      <c r="C2" s="23"/>
    </row>
    <row r="3" spans="1:3" x14ac:dyDescent="0.25">
      <c r="A3" s="2674" t="s">
        <v>1437</v>
      </c>
      <c r="B3" s="3292" t="s">
        <v>151</v>
      </c>
      <c r="C3" s="3293" t="s">
        <v>150</v>
      </c>
    </row>
    <row r="4" spans="1:3" x14ac:dyDescent="0.25">
      <c r="A4" s="1075" t="s">
        <v>1438</v>
      </c>
      <c r="B4" s="1077">
        <v>1125</v>
      </c>
      <c r="C4" s="2310">
        <v>0.1583</v>
      </c>
    </row>
    <row r="5" spans="1:3" x14ac:dyDescent="0.25">
      <c r="A5" s="2675" t="s">
        <v>1439</v>
      </c>
      <c r="B5" s="2676">
        <v>1070</v>
      </c>
      <c r="C5" s="2314">
        <v>0.15090000000000001</v>
      </c>
    </row>
    <row r="6" spans="1:3" x14ac:dyDescent="0.25">
      <c r="A6" s="2677" t="s">
        <v>1440</v>
      </c>
      <c r="B6" s="1077">
        <v>1090</v>
      </c>
      <c r="C6" s="2310">
        <v>0.15359999999999999</v>
      </c>
    </row>
    <row r="7" spans="1:3" x14ac:dyDescent="0.25">
      <c r="A7" s="2675" t="s">
        <v>1441</v>
      </c>
      <c r="B7" s="2676">
        <v>930</v>
      </c>
      <c r="C7" s="2314">
        <v>0.13100000000000001</v>
      </c>
    </row>
    <row r="8" spans="1:3" x14ac:dyDescent="0.25">
      <c r="A8" s="2677" t="s">
        <v>1442</v>
      </c>
      <c r="B8" s="1077">
        <v>375</v>
      </c>
      <c r="C8" s="2310">
        <v>5.2999999999999999E-2</v>
      </c>
    </row>
    <row r="9" spans="1:3" x14ac:dyDescent="0.25">
      <c r="A9" s="2675" t="s">
        <v>1443</v>
      </c>
      <c r="B9" s="2676">
        <v>385</v>
      </c>
      <c r="C9" s="2314">
        <v>5.4199999999999998E-2</v>
      </c>
    </row>
    <row r="10" spans="1:3" x14ac:dyDescent="0.25">
      <c r="A10" s="2677" t="s">
        <v>1444</v>
      </c>
      <c r="B10" s="1077">
        <v>305</v>
      </c>
      <c r="C10" s="2310">
        <v>4.2999999999999997E-2</v>
      </c>
    </row>
    <row r="11" spans="1:3" x14ac:dyDescent="0.25">
      <c r="A11" s="2675" t="s">
        <v>1445</v>
      </c>
      <c r="B11" s="2676">
        <v>220</v>
      </c>
      <c r="C11" s="2314">
        <v>3.1300000000000001E-2</v>
      </c>
    </row>
    <row r="12" spans="1:3" x14ac:dyDescent="0.25">
      <c r="A12" s="2677" t="s">
        <v>1446</v>
      </c>
      <c r="B12" s="1077">
        <v>145</v>
      </c>
      <c r="C12" s="2310">
        <v>2.06E-2</v>
      </c>
    </row>
    <row r="13" spans="1:3" x14ac:dyDescent="0.25">
      <c r="A13" s="2675" t="s">
        <v>1447</v>
      </c>
      <c r="B13" s="2676">
        <v>140</v>
      </c>
      <c r="C13" s="2314">
        <v>0.02</v>
      </c>
    </row>
    <row r="14" spans="1:3" x14ac:dyDescent="0.25">
      <c r="A14" s="2677"/>
      <c r="B14" s="1077"/>
      <c r="C14" s="2310"/>
    </row>
    <row r="15" spans="1:3" x14ac:dyDescent="0.25">
      <c r="A15" s="2674" t="s">
        <v>1448</v>
      </c>
      <c r="B15" s="3292" t="s">
        <v>151</v>
      </c>
      <c r="C15" s="3293" t="s">
        <v>150</v>
      </c>
    </row>
    <row r="16" spans="1:3" x14ac:dyDescent="0.25">
      <c r="A16" s="2677" t="s">
        <v>1449</v>
      </c>
      <c r="B16" s="1077">
        <v>415</v>
      </c>
      <c r="C16" s="2310">
        <v>9.5700000000000007E-2</v>
      </c>
    </row>
    <row r="17" spans="1:3" x14ac:dyDescent="0.25">
      <c r="A17" s="2675" t="s">
        <v>1450</v>
      </c>
      <c r="B17" s="2676">
        <v>165</v>
      </c>
      <c r="C17" s="2314">
        <v>3.7400000000000003E-2</v>
      </c>
    </row>
    <row r="18" spans="1:3" x14ac:dyDescent="0.25">
      <c r="A18" s="2677" t="s">
        <v>1451</v>
      </c>
      <c r="B18" s="1077">
        <v>165</v>
      </c>
      <c r="C18" s="2310">
        <v>3.7400000000000003E-2</v>
      </c>
    </row>
    <row r="19" spans="1:3" x14ac:dyDescent="0.25">
      <c r="A19" s="2675" t="s">
        <v>1452</v>
      </c>
      <c r="B19" s="2676">
        <v>230</v>
      </c>
      <c r="C19" s="2314">
        <v>5.2600000000000001E-2</v>
      </c>
    </row>
    <row r="20" spans="1:3" x14ac:dyDescent="0.25">
      <c r="A20" s="2677" t="s">
        <v>1453</v>
      </c>
      <c r="B20" s="1077">
        <v>160</v>
      </c>
      <c r="C20" s="2310">
        <v>3.6499999999999998E-2</v>
      </c>
    </row>
    <row r="21" spans="1:3" x14ac:dyDescent="0.25">
      <c r="A21" s="2675" t="s">
        <v>1454</v>
      </c>
      <c r="B21" s="2676">
        <v>175</v>
      </c>
      <c r="C21" s="2314">
        <v>4.0099999999999997E-2</v>
      </c>
    </row>
    <row r="22" spans="1:3" x14ac:dyDescent="0.25">
      <c r="A22" s="2677" t="s">
        <v>1455</v>
      </c>
      <c r="B22" s="1077">
        <v>110</v>
      </c>
      <c r="C22" s="2310">
        <v>2.53E-2</v>
      </c>
    </row>
    <row r="23" spans="1:3" x14ac:dyDescent="0.25">
      <c r="A23" s="2675" t="s">
        <v>1456</v>
      </c>
      <c r="B23" s="2676">
        <v>110</v>
      </c>
      <c r="C23" s="2314">
        <v>2.4799999999999999E-2</v>
      </c>
    </row>
    <row r="24" spans="1:3" x14ac:dyDescent="0.25">
      <c r="A24" s="2677" t="s">
        <v>1457</v>
      </c>
      <c r="B24" s="1077">
        <v>100</v>
      </c>
      <c r="C24" s="2310">
        <v>2.29E-2</v>
      </c>
    </row>
    <row r="25" spans="1:3" x14ac:dyDescent="0.25">
      <c r="A25" s="2675" t="s">
        <v>1458</v>
      </c>
      <c r="B25" s="2676">
        <v>100</v>
      </c>
      <c r="C25" s="2314">
        <v>2.3E-2</v>
      </c>
    </row>
    <row r="26" spans="1:3" x14ac:dyDescent="0.25">
      <c r="C26" s="99"/>
    </row>
    <row r="27" spans="1:3" x14ac:dyDescent="0.25">
      <c r="A27" s="98" t="s">
        <v>2349</v>
      </c>
    </row>
    <row r="28" spans="1:3" x14ac:dyDescent="0.25">
      <c r="A28" s="1064" t="s">
        <v>1000</v>
      </c>
    </row>
    <row r="29" spans="1:3" x14ac:dyDescent="0.25">
      <c r="A29" s="1064" t="s">
        <v>1001</v>
      </c>
    </row>
    <row r="30" spans="1:3" s="23" customFormat="1" x14ac:dyDescent="0.25">
      <c r="A30"/>
      <c r="B30" s="199"/>
    </row>
    <row r="31" spans="1:3" x14ac:dyDescent="0.25">
      <c r="A31" s="1065" t="s">
        <v>135</v>
      </c>
    </row>
    <row r="32" spans="1:3" x14ac:dyDescent="0.25">
      <c r="A32" s="4"/>
    </row>
    <row r="35" spans="1:1" x14ac:dyDescent="0.25">
      <c r="A35" s="98"/>
    </row>
    <row r="36" spans="1:1" x14ac:dyDescent="0.25">
      <c r="A36" s="1064"/>
    </row>
    <row r="37" spans="1:1" x14ac:dyDescent="0.25">
      <c r="A37" s="1064"/>
    </row>
    <row r="39" spans="1:1" x14ac:dyDescent="0.25">
      <c r="A39" s="1065"/>
    </row>
  </sheetData>
  <hyperlinks>
    <hyperlink ref="A30:B30" location="Index!A1" display="Back to index" xr:uid="{2485AE27-21BC-4A88-A2C8-ABE7F4177D9E}"/>
    <hyperlink ref="A29" location="Index!A1" display="Back to index" xr:uid="{DD172633-2777-418B-8D76-28E0DCD4BE6C}"/>
    <hyperlink ref="A30" location="Index!A1" display="Back to index" xr:uid="{B0B6577F-843F-48C3-B1BA-F664BFEFD063}"/>
    <hyperlink ref="A31" location="Index!A1" display="Back to index" xr:uid="{8F292684-5ABF-41CE-B5C1-B5D874317A5C}"/>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2ED4-6E11-4BFE-90EF-3E4D9F5B3AF6}">
  <dimension ref="A1:B32"/>
  <sheetViews>
    <sheetView showGridLines="0" zoomScaleNormal="100" workbookViewId="0">
      <selection activeCell="G15" sqref="G15"/>
    </sheetView>
  </sheetViews>
  <sheetFormatPr defaultColWidth="8.85546875" defaultRowHeight="11.25" x14ac:dyDescent="0.2"/>
  <cols>
    <col min="1" max="1" width="47.42578125" style="65" customWidth="1"/>
    <col min="2" max="2" width="24.85546875" style="65" customWidth="1"/>
    <col min="3" max="3" width="33.5703125" style="65" customWidth="1"/>
    <col min="4" max="16384" width="8.85546875" style="65"/>
  </cols>
  <sheetData>
    <row r="1" spans="1:2" ht="15" x14ac:dyDescent="0.25">
      <c r="A1" s="2226" t="s">
        <v>2367</v>
      </c>
      <c r="B1" s="23"/>
    </row>
    <row r="2" spans="1:2" ht="15" x14ac:dyDescent="0.25">
      <c r="A2" s="253"/>
      <c r="B2" s="23"/>
    </row>
    <row r="3" spans="1:2" ht="30" x14ac:dyDescent="0.25">
      <c r="A3" s="3459" t="s">
        <v>1050</v>
      </c>
      <c r="B3" s="1896" t="s">
        <v>1459</v>
      </c>
    </row>
    <row r="4" spans="1:2" ht="15" x14ac:dyDescent="0.25">
      <c r="A4" s="322" t="s">
        <v>1075</v>
      </c>
      <c r="B4" s="2430">
        <v>0.64106718749137392</v>
      </c>
    </row>
    <row r="5" spans="1:2" ht="15" x14ac:dyDescent="0.2">
      <c r="A5" s="2678" t="s">
        <v>1460</v>
      </c>
      <c r="B5" s="2679" t="s">
        <v>1089</v>
      </c>
    </row>
    <row r="6" spans="1:2" ht="15" x14ac:dyDescent="0.2">
      <c r="A6" s="2680" t="s">
        <v>1077</v>
      </c>
      <c r="B6" s="2681">
        <v>0.58615482291405363</v>
      </c>
    </row>
    <row r="7" spans="1:2" ht="15" x14ac:dyDescent="0.2">
      <c r="A7" s="2678" t="s">
        <v>1078</v>
      </c>
      <c r="B7" s="2679">
        <v>0.74941281282902739</v>
      </c>
    </row>
    <row r="8" spans="1:2" ht="15" x14ac:dyDescent="0.2">
      <c r="A8" s="2680" t="s">
        <v>1079</v>
      </c>
      <c r="B8" s="2681">
        <v>0.66643846623597847</v>
      </c>
    </row>
    <row r="9" spans="1:2" ht="15" x14ac:dyDescent="0.2">
      <c r="A9" s="2678" t="s">
        <v>1080</v>
      </c>
      <c r="B9" s="2679">
        <v>0.61542168674698794</v>
      </c>
    </row>
    <row r="10" spans="1:2" ht="15" x14ac:dyDescent="0.2">
      <c r="A10" s="2680" t="s">
        <v>1081</v>
      </c>
      <c r="B10" s="2681">
        <v>0.64484126984126988</v>
      </c>
    </row>
    <row r="11" spans="1:2" ht="15" x14ac:dyDescent="0.2">
      <c r="A11" s="2678" t="s">
        <v>1082</v>
      </c>
      <c r="B11" s="2679">
        <v>0.5904046811485385</v>
      </c>
    </row>
    <row r="12" spans="1:2" ht="15" x14ac:dyDescent="0.2">
      <c r="A12" s="2680" t="s">
        <v>1083</v>
      </c>
      <c r="B12" s="2681">
        <v>0.57487593390412828</v>
      </c>
    </row>
    <row r="13" spans="1:2" ht="15" x14ac:dyDescent="0.2">
      <c r="A13" s="2678" t="s">
        <v>1084</v>
      </c>
      <c r="B13" s="2679">
        <v>0.58055385196018305</v>
      </c>
    </row>
    <row r="14" spans="1:2" ht="15" x14ac:dyDescent="0.2">
      <c r="A14" s="2680" t="s">
        <v>1085</v>
      </c>
      <c r="B14" s="2681">
        <v>0.63625341012428005</v>
      </c>
    </row>
    <row r="15" spans="1:2" ht="15" x14ac:dyDescent="0.2">
      <c r="A15" s="2682" t="s">
        <v>1086</v>
      </c>
      <c r="B15" s="2435">
        <v>0.32237996767859317</v>
      </c>
    </row>
    <row r="16" spans="1:2" ht="15" x14ac:dyDescent="0.2">
      <c r="A16" s="2680" t="s">
        <v>1087</v>
      </c>
      <c r="B16" s="2681">
        <v>0.70886075949367089</v>
      </c>
    </row>
    <row r="17" spans="1:2" ht="15" x14ac:dyDescent="0.2">
      <c r="A17" s="2678" t="s">
        <v>1088</v>
      </c>
      <c r="B17" s="2679">
        <v>0.53658536585365857</v>
      </c>
    </row>
    <row r="18" spans="1:2" ht="15" x14ac:dyDescent="0.2">
      <c r="A18" s="2680" t="s">
        <v>1415</v>
      </c>
      <c r="B18" s="2681" t="s">
        <v>1089</v>
      </c>
    </row>
    <row r="19" spans="1:2" ht="15" x14ac:dyDescent="0.2">
      <c r="A19" s="2678" t="s">
        <v>1091</v>
      </c>
      <c r="B19" s="2679">
        <v>0.21650705893967814</v>
      </c>
    </row>
    <row r="20" spans="1:2" ht="15" x14ac:dyDescent="0.2">
      <c r="A20" s="2680" t="s">
        <v>1092</v>
      </c>
      <c r="B20" s="2681">
        <v>0.49696362242792286</v>
      </c>
    </row>
    <row r="21" spans="1:2" ht="15" x14ac:dyDescent="0.2">
      <c r="A21" s="2678" t="s">
        <v>1093</v>
      </c>
      <c r="B21" s="2679">
        <v>0.37578315636747345</v>
      </c>
    </row>
    <row r="22" spans="1:2" ht="15" x14ac:dyDescent="0.2">
      <c r="A22" s="2680" t="s">
        <v>1094</v>
      </c>
      <c r="B22" s="2681">
        <v>0.39647106001871407</v>
      </c>
    </row>
    <row r="23" spans="1:2" ht="15" x14ac:dyDescent="0.2">
      <c r="A23" s="2678" t="s">
        <v>1095</v>
      </c>
      <c r="B23" s="2679">
        <v>0.22408098028769313</v>
      </c>
    </row>
    <row r="24" spans="1:2" ht="15" x14ac:dyDescent="0.25">
      <c r="A24" s="1926" t="s">
        <v>1148</v>
      </c>
      <c r="B24" s="2683">
        <v>0.60895053209930261</v>
      </c>
    </row>
    <row r="26" spans="1:2" x14ac:dyDescent="0.2">
      <c r="A26" s="98" t="s">
        <v>2349</v>
      </c>
    </row>
    <row r="27" spans="1:2" x14ac:dyDescent="0.2">
      <c r="A27" s="1064" t="s">
        <v>1000</v>
      </c>
    </row>
    <row r="28" spans="1:2" x14ac:dyDescent="0.2">
      <c r="A28" s="1064" t="s">
        <v>1001</v>
      </c>
    </row>
    <row r="29" spans="1:2" s="23" customFormat="1" ht="15" x14ac:dyDescent="0.25">
      <c r="A29"/>
      <c r="B29" s="199"/>
    </row>
    <row r="30" spans="1:2" ht="15" x14ac:dyDescent="0.2">
      <c r="A30" s="1065" t="s">
        <v>135</v>
      </c>
    </row>
    <row r="31" spans="1:2" ht="15" x14ac:dyDescent="0.25">
      <c r="A31" s="23"/>
    </row>
    <row r="32" spans="1:2" ht="15" x14ac:dyDescent="0.25">
      <c r="A32" s="23"/>
    </row>
  </sheetData>
  <hyperlinks>
    <hyperlink ref="A29:B29" location="Index!A1" display="Back to index" xr:uid="{D7E50424-096C-4609-AB9B-3982766415C4}"/>
    <hyperlink ref="A29" location="Index!A1" display="Back to index" xr:uid="{51369202-7BAD-4F08-BA42-8F40844E4C1B}"/>
    <hyperlink ref="A28" location="Index!A1" display="Back to index" xr:uid="{6017C77E-C6E3-47CE-99C8-1598ED183C5C}"/>
    <hyperlink ref="A30" location="Index!A1" display="Back to index" xr:uid="{E2830F67-1371-4814-9073-14C97CB92F05}"/>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34FC-788D-4D92-B41F-5651DD45A4B2}">
  <dimension ref="A1:B18"/>
  <sheetViews>
    <sheetView showGridLines="0" workbookViewId="0"/>
  </sheetViews>
  <sheetFormatPr defaultColWidth="8.85546875" defaultRowHeight="11.25" x14ac:dyDescent="0.2"/>
  <cols>
    <col min="1" max="1" width="16.28515625" style="65" customWidth="1"/>
    <col min="2" max="2" width="18.5703125" style="65" customWidth="1"/>
    <col min="3" max="3" width="31.28515625" style="65" customWidth="1"/>
    <col min="4" max="16384" width="8.85546875" style="65"/>
  </cols>
  <sheetData>
    <row r="1" spans="1:2" ht="15" x14ac:dyDescent="0.25">
      <c r="A1" s="2226" t="s">
        <v>2368</v>
      </c>
      <c r="B1" s="23"/>
    </row>
    <row r="2" spans="1:2" ht="15" x14ac:dyDescent="0.25">
      <c r="A2" s="23"/>
      <c r="B2" s="23"/>
    </row>
    <row r="3" spans="1:2" ht="30" x14ac:dyDescent="0.25">
      <c r="A3" s="2674" t="s">
        <v>1461</v>
      </c>
      <c r="B3" s="1921" t="s">
        <v>1459</v>
      </c>
    </row>
    <row r="4" spans="1:2" ht="15" x14ac:dyDescent="0.2">
      <c r="A4" s="2684" t="s">
        <v>400</v>
      </c>
      <c r="B4" s="2685">
        <v>0.63357640810517946</v>
      </c>
    </row>
    <row r="5" spans="1:2" ht="15" x14ac:dyDescent="0.2">
      <c r="A5" s="2686" t="s">
        <v>401</v>
      </c>
      <c r="B5" s="2687">
        <v>0.53381445136944072</v>
      </c>
    </row>
    <row r="6" spans="1:2" ht="15" x14ac:dyDescent="0.2">
      <c r="A6" s="2688" t="s">
        <v>1040</v>
      </c>
      <c r="B6" s="2689">
        <v>0.52597922729821378</v>
      </c>
    </row>
    <row r="7" spans="1:2" ht="15" x14ac:dyDescent="0.2">
      <c r="A7" s="2690" t="s">
        <v>1039</v>
      </c>
      <c r="B7" s="2691">
        <v>0.51854306726004484</v>
      </c>
    </row>
    <row r="8" spans="1:2" ht="15" x14ac:dyDescent="0.2">
      <c r="A8" s="2688" t="s">
        <v>1041</v>
      </c>
      <c r="B8" s="2689">
        <v>0.60077367270280868</v>
      </c>
    </row>
    <row r="9" spans="1:2" ht="15" x14ac:dyDescent="0.2">
      <c r="A9" s="2690" t="s">
        <v>1042</v>
      </c>
      <c r="B9" s="2691">
        <v>0.5216858011971347</v>
      </c>
    </row>
    <row r="10" spans="1:2" ht="15" x14ac:dyDescent="0.2">
      <c r="A10" s="2692" t="s">
        <v>995</v>
      </c>
      <c r="B10" s="2693">
        <v>0.60979292073325153</v>
      </c>
    </row>
    <row r="12" spans="1:2" x14ac:dyDescent="0.2">
      <c r="A12" s="98" t="s">
        <v>2349</v>
      </c>
    </row>
    <row r="13" spans="1:2" x14ac:dyDescent="0.2">
      <c r="A13" s="1064" t="s">
        <v>1000</v>
      </c>
    </row>
    <row r="14" spans="1:2" s="23" customFormat="1" ht="15" x14ac:dyDescent="0.25">
      <c r="A14" s="1064" t="s">
        <v>1001</v>
      </c>
      <c r="B14" s="199"/>
    </row>
    <row r="15" spans="1:2" ht="15" x14ac:dyDescent="0.25">
      <c r="A15"/>
    </row>
    <row r="16" spans="1:2" ht="15" x14ac:dyDescent="0.2">
      <c r="A16" s="1065" t="s">
        <v>135</v>
      </c>
    </row>
    <row r="17" spans="1:1" ht="15" x14ac:dyDescent="0.25">
      <c r="A17" s="23"/>
    </row>
    <row r="18" spans="1:1" ht="15" x14ac:dyDescent="0.25">
      <c r="A18" s="23"/>
    </row>
  </sheetData>
  <hyperlinks>
    <hyperlink ref="A14:B14" location="Index!A1" display="Back to index" xr:uid="{EC9AD1DB-5598-4A0E-84D1-B9DE9BE80FB6}"/>
    <hyperlink ref="A15" location="Index!A1" display="Back to index" xr:uid="{19A4AA86-0356-4666-AA6F-8B0500D9FB87}"/>
    <hyperlink ref="A14" location="Index!A1" display="Back to index" xr:uid="{270F7490-123F-4096-9AAA-DCD76D08CE6A}"/>
    <hyperlink ref="A16" location="Index!A1" display="Back to index" xr:uid="{F72A80BA-11E5-45EE-B75E-2DFAB3486A23}"/>
  </hyperlinks>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52B1F-0602-4ECB-BE5D-F91B77F8586D}">
  <dimension ref="A1:C12"/>
  <sheetViews>
    <sheetView showGridLines="0" workbookViewId="0"/>
  </sheetViews>
  <sheetFormatPr defaultColWidth="9.140625" defaultRowHeight="15" x14ac:dyDescent="0.25"/>
  <cols>
    <col min="1" max="1" width="11.7109375" style="23" customWidth="1"/>
    <col min="2" max="2" width="19" style="23" customWidth="1"/>
    <col min="3" max="16384" width="9.140625" style="23"/>
  </cols>
  <sheetData>
    <row r="1" spans="1:3" x14ac:dyDescent="0.25">
      <c r="A1" s="2226" t="s">
        <v>2369</v>
      </c>
    </row>
    <row r="3" spans="1:3" s="27" customFormat="1" ht="30" x14ac:dyDescent="0.25">
      <c r="A3" s="2694" t="s">
        <v>1062</v>
      </c>
      <c r="B3" s="1921" t="s">
        <v>1459</v>
      </c>
    </row>
    <row r="4" spans="1:3" x14ac:dyDescent="0.25">
      <c r="A4" s="2695" t="s">
        <v>440</v>
      </c>
      <c r="B4" s="2696">
        <v>0.61665408429875823</v>
      </c>
      <c r="C4" s="345"/>
    </row>
    <row r="5" spans="1:3" x14ac:dyDescent="0.25">
      <c r="A5" s="2697" t="s">
        <v>441</v>
      </c>
      <c r="B5" s="2698">
        <v>0.56702125244085189</v>
      </c>
      <c r="C5" s="345"/>
    </row>
    <row r="6" spans="1:3" x14ac:dyDescent="0.25">
      <c r="A6" s="1926" t="s">
        <v>995</v>
      </c>
      <c r="B6" s="280">
        <v>0.60895053215475614</v>
      </c>
      <c r="C6" s="345"/>
    </row>
    <row r="8" spans="1:3" x14ac:dyDescent="0.25">
      <c r="A8" s="98" t="s">
        <v>2349</v>
      </c>
    </row>
    <row r="9" spans="1:3" x14ac:dyDescent="0.25">
      <c r="A9" s="1064" t="s">
        <v>1000</v>
      </c>
    </row>
    <row r="10" spans="1:3" x14ac:dyDescent="0.25">
      <c r="A10" s="1064" t="s">
        <v>1001</v>
      </c>
      <c r="B10" s="199"/>
    </row>
    <row r="11" spans="1:3" x14ac:dyDescent="0.25">
      <c r="A11"/>
    </row>
    <row r="12" spans="1:3" x14ac:dyDescent="0.25">
      <c r="A12" s="1065" t="s">
        <v>135</v>
      </c>
    </row>
  </sheetData>
  <hyperlinks>
    <hyperlink ref="A10:B10" location="Index!A1" display="Back to index" xr:uid="{4F100868-327F-4E28-82CC-066431EBF5B4}"/>
    <hyperlink ref="A11" location="Index!A1" display="Back to index" xr:uid="{2F01EC5E-2191-4D69-B1EC-31D124938429}"/>
    <hyperlink ref="A10" location="Index!A1" display="Back to index" xr:uid="{A1B6143D-0AF0-46D7-B1C0-6E55FFC88DDD}"/>
    <hyperlink ref="A12" location="Index!A1" display="Back to index" xr:uid="{B3A85176-D023-473F-9E15-C014852CA55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AFCF5-E73E-4BFE-B2B5-0D5D554B03B4}">
  <dimension ref="A1:H23"/>
  <sheetViews>
    <sheetView showGridLines="0" workbookViewId="0">
      <selection activeCell="N12" sqref="N12"/>
    </sheetView>
  </sheetViews>
  <sheetFormatPr defaultRowHeight="15" x14ac:dyDescent="0.25"/>
  <cols>
    <col min="1" max="1" width="28.42578125" style="177" customWidth="1"/>
    <col min="2" max="2" width="25.7109375" style="177" customWidth="1"/>
  </cols>
  <sheetData>
    <row r="1" spans="1:8" s="161" customFormat="1" x14ac:dyDescent="0.25">
      <c r="A1" s="2051" t="s">
        <v>2370</v>
      </c>
    </row>
    <row r="3" spans="1:8" s="672" customFormat="1" ht="30" customHeight="1" x14ac:dyDescent="0.25">
      <c r="A3" s="3458"/>
      <c r="B3" s="3441"/>
      <c r="C3" s="3802" t="s">
        <v>1462</v>
      </c>
      <c r="D3" s="3802"/>
      <c r="E3" s="3802"/>
      <c r="F3" s="3802"/>
      <c r="G3" s="3781" t="s">
        <v>165</v>
      </c>
    </row>
    <row r="4" spans="1:8" s="3460" customFormat="1" ht="30" customHeight="1" x14ac:dyDescent="0.25">
      <c r="A4" s="3450"/>
      <c r="B4" s="3450"/>
      <c r="C4" s="3781" t="s">
        <v>1463</v>
      </c>
      <c r="D4" s="3781"/>
      <c r="E4" s="3781" t="s">
        <v>1464</v>
      </c>
      <c r="F4" s="3781"/>
      <c r="G4" s="3781"/>
    </row>
    <row r="5" spans="1:8" s="67" customFormat="1" x14ac:dyDescent="0.25">
      <c r="A5" s="2285"/>
      <c r="B5" s="2285"/>
      <c r="C5" s="1469" t="s">
        <v>151</v>
      </c>
      <c r="D5" s="2253" t="s">
        <v>150</v>
      </c>
      <c r="E5" s="1469" t="s">
        <v>151</v>
      </c>
      <c r="F5" s="2253" t="s">
        <v>150</v>
      </c>
      <c r="G5" s="1469" t="s">
        <v>151</v>
      </c>
      <c r="H5" s="97"/>
    </row>
    <row r="6" spans="1:8" x14ac:dyDescent="0.25">
      <c r="A6" s="2699" t="s">
        <v>1425</v>
      </c>
      <c r="B6" s="2699" t="s">
        <v>1067</v>
      </c>
      <c r="C6" s="2653">
        <v>630</v>
      </c>
      <c r="D6" s="2654">
        <v>0.82756905354103938</v>
      </c>
      <c r="E6" s="2653">
        <v>130</v>
      </c>
      <c r="F6" s="2654">
        <v>0.17243094645896059</v>
      </c>
      <c r="G6" s="2653">
        <v>765</v>
      </c>
    </row>
    <row r="7" spans="1:8" ht="30" x14ac:dyDescent="0.25">
      <c r="A7" s="2700"/>
      <c r="B7" s="2700" t="s">
        <v>1396</v>
      </c>
      <c r="C7" s="2657">
        <v>5335</v>
      </c>
      <c r="D7" s="2658">
        <v>0.84612359773258805</v>
      </c>
      <c r="E7" s="2657">
        <v>970</v>
      </c>
      <c r="F7" s="2658">
        <v>0.15387640226741189</v>
      </c>
      <c r="G7" s="2657">
        <v>6305</v>
      </c>
    </row>
    <row r="8" spans="1:8" x14ac:dyDescent="0.25">
      <c r="A8" s="2661" t="s">
        <v>1426</v>
      </c>
      <c r="B8" s="2661" t="s">
        <v>1067</v>
      </c>
      <c r="C8" s="2655">
        <v>595</v>
      </c>
      <c r="D8" s="2555">
        <v>0.8555776033129151</v>
      </c>
      <c r="E8" s="2655">
        <v>100</v>
      </c>
      <c r="F8" s="2555">
        <v>0.14442239668708479</v>
      </c>
      <c r="G8" s="2655">
        <v>695</v>
      </c>
    </row>
    <row r="9" spans="1:8" ht="30" x14ac:dyDescent="0.25">
      <c r="A9" s="2662"/>
      <c r="B9" s="2662" t="s">
        <v>1396</v>
      </c>
      <c r="C9" s="2659">
        <v>5070</v>
      </c>
      <c r="D9" s="2556">
        <v>0.86232309464617241</v>
      </c>
      <c r="E9" s="2659">
        <v>810</v>
      </c>
      <c r="F9" s="2556">
        <v>0.13767690535382773</v>
      </c>
      <c r="G9" s="2659">
        <v>5875</v>
      </c>
    </row>
    <row r="10" spans="1:8" x14ac:dyDescent="0.25">
      <c r="A10" s="2661" t="s">
        <v>1427</v>
      </c>
      <c r="B10" s="2661" t="s">
        <v>1067</v>
      </c>
      <c r="C10" s="2655">
        <v>35</v>
      </c>
      <c r="D10" s="2555">
        <v>0.54295733489187603</v>
      </c>
      <c r="E10" s="2655">
        <v>30</v>
      </c>
      <c r="F10" s="2555">
        <v>0.45704266510812391</v>
      </c>
      <c r="G10" s="2655">
        <v>70</v>
      </c>
    </row>
    <row r="11" spans="1:8" ht="30" x14ac:dyDescent="0.25">
      <c r="A11" s="2662"/>
      <c r="B11" s="2662" t="s">
        <v>1396</v>
      </c>
      <c r="C11" s="2659">
        <v>270</v>
      </c>
      <c r="D11" s="2556">
        <v>0.6247383842611971</v>
      </c>
      <c r="E11" s="2659">
        <v>160</v>
      </c>
      <c r="F11" s="2556">
        <v>0.3752616157388029</v>
      </c>
      <c r="G11" s="2659">
        <v>430</v>
      </c>
    </row>
    <row r="12" spans="1:8" x14ac:dyDescent="0.25">
      <c r="A12" s="2250" t="s">
        <v>1431</v>
      </c>
      <c r="B12" s="2250" t="s">
        <v>1067</v>
      </c>
      <c r="C12" s="2656">
        <v>85</v>
      </c>
      <c r="D12" s="2146">
        <v>0.1719378019568836</v>
      </c>
      <c r="E12" s="2656">
        <v>410</v>
      </c>
      <c r="F12" s="2146">
        <v>0.82806219804311643</v>
      </c>
      <c r="G12" s="2656">
        <v>495</v>
      </c>
    </row>
    <row r="13" spans="1:8" ht="30" x14ac:dyDescent="0.25">
      <c r="A13" s="2286"/>
      <c r="B13" s="2286" t="s">
        <v>1396</v>
      </c>
      <c r="C13" s="2660">
        <v>895</v>
      </c>
      <c r="D13" s="2257">
        <v>0.23253117297752632</v>
      </c>
      <c r="E13" s="2660">
        <v>2950</v>
      </c>
      <c r="F13" s="2257">
        <v>0.76746882702247365</v>
      </c>
      <c r="G13" s="2660">
        <v>3845</v>
      </c>
    </row>
    <row r="14" spans="1:8" x14ac:dyDescent="0.25">
      <c r="A14" s="2663" t="s">
        <v>165</v>
      </c>
      <c r="B14" s="2663" t="s">
        <v>1067</v>
      </c>
      <c r="C14" s="2598">
        <v>715</v>
      </c>
      <c r="D14" s="2267">
        <v>0.57052812529844332</v>
      </c>
      <c r="E14" s="2598">
        <v>540</v>
      </c>
      <c r="F14" s="2267">
        <v>0.42947187470155668</v>
      </c>
      <c r="G14" s="2598">
        <v>1255</v>
      </c>
    </row>
    <row r="15" spans="1:8" ht="30" x14ac:dyDescent="0.25">
      <c r="A15" s="2285"/>
      <c r="B15" s="2285" t="s">
        <v>1396</v>
      </c>
      <c r="C15" s="2590">
        <v>6230</v>
      </c>
      <c r="D15" s="2269">
        <v>0.61367591743548477</v>
      </c>
      <c r="E15" s="2590">
        <v>3920</v>
      </c>
      <c r="F15" s="2269">
        <v>0.38632408256451523</v>
      </c>
      <c r="G15" s="2590">
        <v>10155</v>
      </c>
    </row>
    <row r="17" spans="1:3" x14ac:dyDescent="0.25">
      <c r="A17" s="98" t="s">
        <v>2349</v>
      </c>
      <c r="C17" s="89"/>
    </row>
    <row r="18" spans="1:3" x14ac:dyDescent="0.25">
      <c r="A18" s="1064" t="s">
        <v>1000</v>
      </c>
    </row>
    <row r="19" spans="1:3" s="23" customFormat="1" x14ac:dyDescent="0.25">
      <c r="A19" s="1064" t="s">
        <v>1001</v>
      </c>
      <c r="B19" s="199"/>
    </row>
    <row r="20" spans="1:3" x14ac:dyDescent="0.25">
      <c r="A20"/>
    </row>
    <row r="21" spans="1:3" x14ac:dyDescent="0.25">
      <c r="A21" s="1065" t="s">
        <v>135</v>
      </c>
    </row>
    <row r="22" spans="1:3" x14ac:dyDescent="0.25">
      <c r="A22" s="23"/>
    </row>
    <row r="23" spans="1:3" x14ac:dyDescent="0.25">
      <c r="A23" s="23"/>
    </row>
  </sheetData>
  <mergeCells count="4">
    <mergeCell ref="C3:F3"/>
    <mergeCell ref="G3:G4"/>
    <mergeCell ref="C4:D4"/>
    <mergeCell ref="E4:F4"/>
  </mergeCells>
  <hyperlinks>
    <hyperlink ref="A19:B19" location="Index!A1" display="Back to index" xr:uid="{34703F3A-8A10-431A-89A6-7C8373A4EC16}"/>
    <hyperlink ref="A20" location="Index!A1" display="Back to index" xr:uid="{3260F5A1-9119-4447-86F7-BB34F8B8427C}"/>
    <hyperlink ref="A19" location="Index!A1" display="Back to index" xr:uid="{953A7656-62CF-415A-A2D7-04B0830BBC42}"/>
    <hyperlink ref="A21" location="Index!A1" display="Back to index" xr:uid="{B45134D9-DA4E-4253-8FD0-D470E7C0A2E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E39FA-6E9C-4F9F-821E-72B6B93FA30C}">
  <dimension ref="A1:G23"/>
  <sheetViews>
    <sheetView showGridLines="0" workbookViewId="0"/>
  </sheetViews>
  <sheetFormatPr defaultColWidth="9.140625" defaultRowHeight="15" x14ac:dyDescent="0.25"/>
  <cols>
    <col min="1" max="1" width="29.5703125" customWidth="1"/>
    <col min="2" max="3" width="13.28515625" customWidth="1"/>
    <col min="5" max="5" width="27.7109375" customWidth="1"/>
    <col min="6" max="6" width="20" customWidth="1"/>
  </cols>
  <sheetData>
    <row r="1" spans="1:7" x14ac:dyDescent="0.25">
      <c r="A1" s="2226" t="s">
        <v>2371</v>
      </c>
    </row>
    <row r="2" spans="1:7" s="145" customFormat="1" x14ac:dyDescent="0.25">
      <c r="A2" s="2701"/>
    </row>
    <row r="3" spans="1:7" s="145" customFormat="1" ht="45" x14ac:dyDescent="0.25">
      <c r="A3" s="2250"/>
      <c r="B3" s="2006" t="s">
        <v>1463</v>
      </c>
      <c r="C3" s="2006" t="s">
        <v>1464</v>
      </c>
    </row>
    <row r="4" spans="1:7" s="145" customFormat="1" x14ac:dyDescent="0.25">
      <c r="B4" s="2650" t="s">
        <v>150</v>
      </c>
      <c r="C4" s="2253" t="s">
        <v>150</v>
      </c>
    </row>
    <row r="5" spans="1:7" s="145" customFormat="1" x14ac:dyDescent="0.25">
      <c r="A5" s="2699" t="s">
        <v>1425</v>
      </c>
      <c r="B5" s="2699">
        <v>52.3</v>
      </c>
      <c r="C5" s="2654">
        <v>9.7000000000000003E-2</v>
      </c>
    </row>
    <row r="6" spans="1:7" s="145" customFormat="1" x14ac:dyDescent="0.25">
      <c r="A6" s="2700" t="s">
        <v>1428</v>
      </c>
      <c r="B6" s="2700">
        <v>8.6</v>
      </c>
      <c r="C6" s="2658">
        <v>0.29499999999999998</v>
      </c>
    </row>
    <row r="7" spans="1:7" s="145" customFormat="1" x14ac:dyDescent="0.25">
      <c r="A7" s="2701"/>
    </row>
    <row r="8" spans="1:7" s="145" customFormat="1" x14ac:dyDescent="0.25">
      <c r="A8" s="98" t="s">
        <v>2349</v>
      </c>
    </row>
    <row r="9" spans="1:7" s="145" customFormat="1" x14ac:dyDescent="0.25">
      <c r="A9" s="1064" t="s">
        <v>1000</v>
      </c>
    </row>
    <row r="10" spans="1:7" s="145" customFormat="1" x14ac:dyDescent="0.25">
      <c r="A10" s="1064" t="s">
        <v>1001</v>
      </c>
    </row>
    <row r="11" spans="1:7" s="145" customFormat="1" x14ac:dyDescent="0.25">
      <c r="A11"/>
      <c r="E11" s="2702"/>
      <c r="F11" s="2702"/>
      <c r="G11" s="2703"/>
    </row>
    <row r="12" spans="1:7" s="145" customFormat="1" x14ac:dyDescent="0.25">
      <c r="A12" s="1065" t="s">
        <v>135</v>
      </c>
      <c r="F12" s="2704"/>
    </row>
    <row r="13" spans="1:7" s="145" customFormat="1" x14ac:dyDescent="0.25">
      <c r="A13" s="23"/>
    </row>
    <row r="14" spans="1:7" s="145" customFormat="1" x14ac:dyDescent="0.25">
      <c r="A14" s="23"/>
    </row>
    <row r="15" spans="1:7" s="145" customFormat="1" x14ac:dyDescent="0.25">
      <c r="A15" s="2701"/>
    </row>
    <row r="16" spans="1:7" s="145" customFormat="1" x14ac:dyDescent="0.25">
      <c r="A16" s="2701"/>
    </row>
    <row r="17" spans="1:2" s="145" customFormat="1" x14ac:dyDescent="0.25">
      <c r="A17" s="2701"/>
    </row>
    <row r="18" spans="1:2" s="145" customFormat="1" x14ac:dyDescent="0.25">
      <c r="A18" s="2701"/>
    </row>
    <row r="19" spans="1:2" s="145" customFormat="1" x14ac:dyDescent="0.25">
      <c r="A19" s="2701"/>
    </row>
    <row r="20" spans="1:2" s="145" customFormat="1" x14ac:dyDescent="0.25"/>
    <row r="21" spans="1:2" s="145" customFormat="1" x14ac:dyDescent="0.25"/>
    <row r="23" spans="1:2" s="23" customFormat="1" x14ac:dyDescent="0.25">
      <c r="B23" s="199"/>
    </row>
  </sheetData>
  <hyperlinks>
    <hyperlink ref="A23:B23" location="Index!A1" display="Back to index" xr:uid="{CEB7B309-54D3-4B90-BA61-0A0094A64673}"/>
    <hyperlink ref="A11" location="Index!A1" display="Back to index" xr:uid="{0232ABF4-8D4E-441B-8A41-282EDE2C2AE5}"/>
    <hyperlink ref="A10" location="Index!A1" display="Back to index" xr:uid="{FF204F7E-A2BE-4129-B5A0-4D3B0245DBD7}"/>
    <hyperlink ref="A12" location="Index!A1" display="Back to index" xr:uid="{F524DA7F-418A-451D-A7D7-5203760C7E72}"/>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DAF03-25C8-4E5D-8A25-555D9CAF6C72}">
  <dimension ref="A1:F34"/>
  <sheetViews>
    <sheetView showGridLines="0" workbookViewId="0">
      <selection activeCell="H13" sqref="H13"/>
    </sheetView>
  </sheetViews>
  <sheetFormatPr defaultColWidth="17.85546875" defaultRowHeight="15" x14ac:dyDescent="0.25"/>
  <cols>
    <col min="1" max="1" width="37.42578125" style="27" customWidth="1"/>
    <col min="2" max="16384" width="17.85546875" style="23"/>
  </cols>
  <sheetData>
    <row r="1" spans="1:6" s="25" customFormat="1" x14ac:dyDescent="0.25">
      <c r="A1" s="2157" t="s">
        <v>2372</v>
      </c>
    </row>
    <row r="3" spans="1:6" s="29" customFormat="1" ht="30" customHeight="1" x14ac:dyDescent="0.25">
      <c r="A3" s="2328"/>
      <c r="B3" s="3802" t="s">
        <v>1425</v>
      </c>
      <c r="C3" s="3802"/>
      <c r="D3" s="3802" t="s">
        <v>1428</v>
      </c>
      <c r="E3" s="3802"/>
      <c r="F3" s="3781" t="s">
        <v>165</v>
      </c>
    </row>
    <row r="4" spans="1:6" s="32" customFormat="1" ht="30" customHeight="1" x14ac:dyDescent="0.25">
      <c r="A4" s="2305"/>
      <c r="B4" s="3031" t="s">
        <v>796</v>
      </c>
      <c r="C4" s="3031" t="s">
        <v>1465</v>
      </c>
      <c r="D4" s="3031" t="s">
        <v>796</v>
      </c>
      <c r="E4" s="3031" t="s">
        <v>1465</v>
      </c>
      <c r="F4" s="3781"/>
    </row>
    <row r="5" spans="1:6" s="67" customFormat="1" x14ac:dyDescent="0.25">
      <c r="A5" s="2328"/>
      <c r="B5" s="2096" t="s">
        <v>150</v>
      </c>
      <c r="C5" s="2096" t="s">
        <v>150</v>
      </c>
      <c r="D5" s="2096" t="s">
        <v>150</v>
      </c>
      <c r="E5" s="2096" t="s">
        <v>150</v>
      </c>
      <c r="F5" s="1240" t="s">
        <v>151</v>
      </c>
    </row>
    <row r="6" spans="1:6" x14ac:dyDescent="0.25">
      <c r="A6" s="2302" t="s">
        <v>1075</v>
      </c>
      <c r="B6" s="2109">
        <v>0.56193914765225095</v>
      </c>
      <c r="C6" s="2109">
        <v>9.7559786868676279E-2</v>
      </c>
      <c r="D6" s="2109">
        <v>7.9112461903249554E-2</v>
      </c>
      <c r="E6" s="2109">
        <v>0.26138860347834725</v>
      </c>
      <c r="F6" s="2110">
        <v>10260</v>
      </c>
    </row>
    <row r="7" spans="1:6" ht="30" x14ac:dyDescent="0.25">
      <c r="A7" s="2467" t="s">
        <v>1466</v>
      </c>
      <c r="B7" s="2705" t="s">
        <v>1089</v>
      </c>
      <c r="C7" s="2705" t="s">
        <v>1089</v>
      </c>
      <c r="D7" s="2705" t="s">
        <v>1089</v>
      </c>
      <c r="E7" s="2705" t="s">
        <v>1089</v>
      </c>
      <c r="F7" s="2706">
        <v>0</v>
      </c>
    </row>
    <row r="8" spans="1:6" x14ac:dyDescent="0.25">
      <c r="A8" s="2468" t="s">
        <v>1077</v>
      </c>
      <c r="B8" s="2707">
        <v>0.49183356068020578</v>
      </c>
      <c r="C8" s="2707">
        <v>9.2706039415245356E-2</v>
      </c>
      <c r="D8" s="2707">
        <v>9.4501090499273521E-2</v>
      </c>
      <c r="E8" s="2707">
        <v>0.32095930836164088</v>
      </c>
      <c r="F8" s="2708">
        <v>960</v>
      </c>
    </row>
    <row r="9" spans="1:6" x14ac:dyDescent="0.25">
      <c r="A9" s="2467" t="s">
        <v>1078</v>
      </c>
      <c r="B9" s="2705">
        <v>0.7045141261916622</v>
      </c>
      <c r="C9" s="2705">
        <v>7.3642692490356668E-2</v>
      </c>
      <c r="D9" s="2705">
        <v>4.4608416638672981E-2</v>
      </c>
      <c r="E9" s="2705">
        <v>0.17723476467930824</v>
      </c>
      <c r="F9" s="2706">
        <v>1725</v>
      </c>
    </row>
    <row r="10" spans="1:6" x14ac:dyDescent="0.25">
      <c r="A10" s="2468" t="s">
        <v>1079</v>
      </c>
      <c r="B10" s="2707">
        <v>0.59737010512504696</v>
      </c>
      <c r="C10" s="2707">
        <v>9.1428883822191068E-2</v>
      </c>
      <c r="D10" s="2707">
        <v>6.9104684480147144E-2</v>
      </c>
      <c r="E10" s="2707">
        <v>0.24209632657261476</v>
      </c>
      <c r="F10" s="2708">
        <v>3110</v>
      </c>
    </row>
    <row r="11" spans="1:6" x14ac:dyDescent="0.25">
      <c r="A11" s="2467" t="s">
        <v>1080</v>
      </c>
      <c r="B11" s="2705">
        <v>0.52104499274310601</v>
      </c>
      <c r="C11" s="2705">
        <v>9.4658925979680689E-2</v>
      </c>
      <c r="D11" s="2705">
        <v>9.3855829704886304E-2</v>
      </c>
      <c r="E11" s="2705">
        <v>0.29044025157232706</v>
      </c>
      <c r="F11" s="2706">
        <v>1035</v>
      </c>
    </row>
    <row r="12" spans="1:6" x14ac:dyDescent="0.25">
      <c r="A12" s="2468" t="s">
        <v>1081</v>
      </c>
      <c r="B12" s="2707">
        <v>0.59523809523809523</v>
      </c>
      <c r="C12" s="2707">
        <v>9.9206349206349201E-2</v>
      </c>
      <c r="D12" s="2707">
        <v>4.96031746031746E-2</v>
      </c>
      <c r="E12" s="2707">
        <v>0.25595238095238093</v>
      </c>
      <c r="F12" s="2708">
        <v>40</v>
      </c>
    </row>
    <row r="13" spans="1:6" ht="14.25" customHeight="1" x14ac:dyDescent="0.25">
      <c r="A13" s="2467" t="s">
        <v>1467</v>
      </c>
      <c r="B13" s="2705">
        <v>0.52902106053933629</v>
      </c>
      <c r="C13" s="2705">
        <v>0.13154936144859208</v>
      </c>
      <c r="D13" s="2705">
        <v>6.1689505996943235E-2</v>
      </c>
      <c r="E13" s="2705">
        <v>0.27774007201512835</v>
      </c>
      <c r="F13" s="2706">
        <v>1930</v>
      </c>
    </row>
    <row r="14" spans="1:6" ht="30" x14ac:dyDescent="0.25">
      <c r="A14" s="2468" t="s">
        <v>1468</v>
      </c>
      <c r="B14" s="2707">
        <v>0.47875879369580632</v>
      </c>
      <c r="C14" s="2707">
        <v>0.13360964170802203</v>
      </c>
      <c r="D14" s="2707">
        <v>9.6117140208321974E-2</v>
      </c>
      <c r="E14" s="2707">
        <v>0.29151442438784969</v>
      </c>
      <c r="F14" s="2708">
        <v>365</v>
      </c>
    </row>
    <row r="15" spans="1:6" ht="30" x14ac:dyDescent="0.25">
      <c r="A15" s="2467" t="s">
        <v>1469</v>
      </c>
      <c r="B15" s="2705">
        <v>0.41873850073123559</v>
      </c>
      <c r="C15" s="2705">
        <v>8.8531395952257397E-2</v>
      </c>
      <c r="D15" s="2705">
        <v>0.1618153512289475</v>
      </c>
      <c r="E15" s="2705">
        <v>0.3309147520875596</v>
      </c>
      <c r="F15" s="2706">
        <v>1060</v>
      </c>
    </row>
    <row r="16" spans="1:6" x14ac:dyDescent="0.25">
      <c r="A16" s="2468" t="s">
        <v>1085</v>
      </c>
      <c r="B16" s="2707">
        <v>0.5050015156107911</v>
      </c>
      <c r="C16" s="2707">
        <v>6.0624431645953318E-2</v>
      </c>
      <c r="D16" s="2707">
        <v>0.13125189451348893</v>
      </c>
      <c r="E16" s="2707">
        <v>0.30312215822976657</v>
      </c>
      <c r="F16" s="2708">
        <v>35</v>
      </c>
    </row>
    <row r="17" spans="1:6" x14ac:dyDescent="0.25">
      <c r="A17" s="2304" t="s">
        <v>1086</v>
      </c>
      <c r="B17" s="1059">
        <v>0.17692354490226919</v>
      </c>
      <c r="C17" s="1059">
        <v>8.8057639078401875E-2</v>
      </c>
      <c r="D17" s="1059">
        <v>0.14554888276653252</v>
      </c>
      <c r="E17" s="1059">
        <v>0.58946993386116919</v>
      </c>
      <c r="F17" s="1058">
        <v>1150</v>
      </c>
    </row>
    <row r="18" spans="1:6" x14ac:dyDescent="0.25">
      <c r="A18" s="2468" t="s">
        <v>1087</v>
      </c>
      <c r="B18" s="2707">
        <v>0.60759493670886078</v>
      </c>
      <c r="C18" s="2707">
        <v>0.189873417721519</v>
      </c>
      <c r="D18" s="2707">
        <v>0.10126582278481013</v>
      </c>
      <c r="E18" s="2707">
        <v>0.10126582278481013</v>
      </c>
      <c r="F18" s="2708">
        <v>40</v>
      </c>
    </row>
    <row r="19" spans="1:6" x14ac:dyDescent="0.25">
      <c r="A19" s="2467" t="s">
        <v>1088</v>
      </c>
      <c r="B19" s="2705">
        <v>0.41463414634146339</v>
      </c>
      <c r="C19" s="2705">
        <v>8.2926829268292687E-2</v>
      </c>
      <c r="D19" s="2705">
        <v>0.12195121951219512</v>
      </c>
      <c r="E19" s="2705">
        <v>0.38048780487804879</v>
      </c>
      <c r="F19" s="2706">
        <v>40</v>
      </c>
    </row>
    <row r="20" spans="1:6" x14ac:dyDescent="0.25">
      <c r="A20" s="2468" t="s">
        <v>1415</v>
      </c>
      <c r="B20" s="2707" t="s">
        <v>1089</v>
      </c>
      <c r="C20" s="2707" t="s">
        <v>1089</v>
      </c>
      <c r="D20" s="2707" t="s">
        <v>1089</v>
      </c>
      <c r="E20" s="2707" t="s">
        <v>1089</v>
      </c>
      <c r="F20" s="2708">
        <v>10</v>
      </c>
    </row>
    <row r="21" spans="1:6" x14ac:dyDescent="0.25">
      <c r="A21" s="2467" t="s">
        <v>1416</v>
      </c>
      <c r="B21" s="2705">
        <v>0.1550004936321453</v>
      </c>
      <c r="C21" s="2705">
        <v>0.1484845493138513</v>
      </c>
      <c r="D21" s="2705">
        <v>6.1506565307532825E-2</v>
      </c>
      <c r="E21" s="2705">
        <v>0.63500839767005623</v>
      </c>
      <c r="F21" s="2706">
        <v>100</v>
      </c>
    </row>
    <row r="22" spans="1:6" ht="30" x14ac:dyDescent="0.25">
      <c r="A22" s="2468" t="s">
        <v>1092</v>
      </c>
      <c r="B22" s="2707">
        <v>0.38569234404536867</v>
      </c>
      <c r="C22" s="2707">
        <v>8.1698960302457463E-2</v>
      </c>
      <c r="D22" s="2707">
        <v>0.11224007561436673</v>
      </c>
      <c r="E22" s="2707">
        <v>0.42036862003780717</v>
      </c>
      <c r="F22" s="2708">
        <v>170</v>
      </c>
    </row>
    <row r="23" spans="1:6" x14ac:dyDescent="0.25">
      <c r="A23" s="2467" t="s">
        <v>1093</v>
      </c>
      <c r="B23" s="2705">
        <v>0.22080063312009496</v>
      </c>
      <c r="C23" s="2705">
        <v>5.9355008903251336E-2</v>
      </c>
      <c r="D23" s="2705">
        <v>0.15498252324737849</v>
      </c>
      <c r="E23" s="2705">
        <v>0.56486183472927531</v>
      </c>
      <c r="F23" s="2706">
        <v>150</v>
      </c>
    </row>
    <row r="24" spans="1:6" x14ac:dyDescent="0.25">
      <c r="A24" s="2468" t="s">
        <v>1094</v>
      </c>
      <c r="B24" s="2707">
        <v>7.5658334447266412E-2</v>
      </c>
      <c r="C24" s="2707">
        <v>4.0101590696430954E-2</v>
      </c>
      <c r="D24" s="2707">
        <v>0.32081272557144763</v>
      </c>
      <c r="E24" s="2707">
        <v>0.56342734928485494</v>
      </c>
      <c r="F24" s="2708">
        <v>75</v>
      </c>
    </row>
    <row r="25" spans="1:6" x14ac:dyDescent="0.25">
      <c r="A25" s="2467" t="s">
        <v>1095</v>
      </c>
      <c r="B25" s="2705">
        <v>7.5368495826673765E-2</v>
      </c>
      <c r="C25" s="2705">
        <v>8.7995027703782619E-2</v>
      </c>
      <c r="D25" s="2705">
        <v>0.14871248446101934</v>
      </c>
      <c r="E25" s="2705">
        <v>0.68792399218611255</v>
      </c>
      <c r="F25" s="2706">
        <v>565</v>
      </c>
    </row>
    <row r="26" spans="1:6" x14ac:dyDescent="0.25">
      <c r="A26" s="2305" t="s">
        <v>1148</v>
      </c>
      <c r="B26" s="2709">
        <v>0.52311177916745188</v>
      </c>
      <c r="C26" s="2709">
        <v>9.6601531173446817E-2</v>
      </c>
      <c r="D26" s="2709">
        <v>8.5812323886568717E-2</v>
      </c>
      <c r="E26" s="2709">
        <v>0.29447436577253266</v>
      </c>
      <c r="F26" s="2710">
        <v>11410</v>
      </c>
    </row>
    <row r="28" spans="1:6" x14ac:dyDescent="0.25">
      <c r="A28" s="98" t="s">
        <v>2349</v>
      </c>
    </row>
    <row r="29" spans="1:6" x14ac:dyDescent="0.25">
      <c r="A29" s="1064" t="s">
        <v>1000</v>
      </c>
    </row>
    <row r="30" spans="1:6" x14ac:dyDescent="0.25">
      <c r="A30" s="1064" t="s">
        <v>1001</v>
      </c>
    </row>
    <row r="31" spans="1:6" x14ac:dyDescent="0.25">
      <c r="A31"/>
    </row>
    <row r="32" spans="1:6" x14ac:dyDescent="0.25">
      <c r="A32" s="1065" t="s">
        <v>135</v>
      </c>
    </row>
    <row r="33" spans="1:1" x14ac:dyDescent="0.25">
      <c r="A33" s="23"/>
    </row>
    <row r="34" spans="1:1" x14ac:dyDescent="0.25">
      <c r="A34" s="23"/>
    </row>
  </sheetData>
  <mergeCells count="3">
    <mergeCell ref="B3:C3"/>
    <mergeCell ref="D3:E3"/>
    <mergeCell ref="F3:F4"/>
  </mergeCells>
  <hyperlinks>
    <hyperlink ref="A31" location="Index!A1" display="Back to index" xr:uid="{E83E0B65-8BE8-4F93-8EAF-6E6BB43AA7FA}"/>
    <hyperlink ref="A30" location="Index!A1" display="Back to index" xr:uid="{C7C0CC1D-D4FC-4DDB-B038-203A722DDE8D}"/>
    <hyperlink ref="A32" location="Index!A1" display="Back to index" xr:uid="{DF49B76F-807D-40BB-BECE-6CBF289ECA20}"/>
  </hyperlink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950B-77CB-47D5-9063-C940D2C5EB7E}">
  <dimension ref="A1:G92"/>
  <sheetViews>
    <sheetView showGridLines="0" zoomScaleNormal="100" workbookViewId="0">
      <selection activeCell="J10" sqref="J10"/>
    </sheetView>
  </sheetViews>
  <sheetFormatPr defaultColWidth="14.5703125" defaultRowHeight="15" x14ac:dyDescent="0.25"/>
  <cols>
    <col min="1" max="1" width="36.5703125" style="2337" customWidth="1"/>
    <col min="2" max="2" width="29.28515625" style="145" customWidth="1"/>
    <col min="3" max="3" width="14.5703125" style="145"/>
    <col min="4" max="4" width="14.5703125" style="286"/>
    <col min="5" max="5" width="14.5703125" style="145"/>
    <col min="6" max="6" width="14.5703125" style="286"/>
    <col min="7" max="16384" width="14.5703125" style="145"/>
  </cols>
  <sheetData>
    <row r="1" spans="1:7" s="2298" customFormat="1" x14ac:dyDescent="0.25">
      <c r="A1" s="2248" t="s">
        <v>2373</v>
      </c>
      <c r="D1" s="2300"/>
      <c r="F1" s="2300"/>
    </row>
    <row r="3" spans="1:7" s="3410" customFormat="1" ht="30" customHeight="1" x14ac:dyDescent="0.25">
      <c r="A3" s="2474"/>
      <c r="B3" s="3461"/>
      <c r="C3" s="3799" t="s">
        <v>1463</v>
      </c>
      <c r="D3" s="3800"/>
      <c r="E3" s="3799" t="s">
        <v>1470</v>
      </c>
      <c r="F3" s="3800"/>
      <c r="G3" s="3032" t="s">
        <v>165</v>
      </c>
    </row>
    <row r="4" spans="1:7" x14ac:dyDescent="0.25">
      <c r="A4" s="188"/>
      <c r="B4" s="450"/>
      <c r="C4" s="661" t="s">
        <v>151</v>
      </c>
      <c r="D4" s="2711" t="s">
        <v>150</v>
      </c>
      <c r="E4" s="661" t="s">
        <v>151</v>
      </c>
      <c r="F4" s="2711" t="s">
        <v>150</v>
      </c>
      <c r="G4" s="661" t="s">
        <v>151</v>
      </c>
    </row>
    <row r="5" spans="1:7" x14ac:dyDescent="0.25">
      <c r="A5" s="2589" t="s">
        <v>1075</v>
      </c>
      <c r="B5" s="2426" t="s">
        <v>1425</v>
      </c>
      <c r="C5" s="3294">
        <v>5765</v>
      </c>
      <c r="D5" s="3295">
        <v>0.85206983398760816</v>
      </c>
      <c r="E5" s="3294">
        <v>1000</v>
      </c>
      <c r="F5" s="3295">
        <v>0.14793016601239181</v>
      </c>
      <c r="G5" s="3294">
        <v>6765</v>
      </c>
    </row>
    <row r="6" spans="1:7" x14ac:dyDescent="0.25">
      <c r="A6" s="188"/>
      <c r="B6" s="450" t="s">
        <v>1428</v>
      </c>
      <c r="C6" s="143">
        <v>810</v>
      </c>
      <c r="D6" s="128">
        <v>0.23234130505462255</v>
      </c>
      <c r="E6" s="143">
        <v>2680</v>
      </c>
      <c r="F6" s="128">
        <v>0.76765869494537742</v>
      </c>
      <c r="G6" s="143">
        <v>3495</v>
      </c>
    </row>
    <row r="7" spans="1:7" ht="30" x14ac:dyDescent="0.25">
      <c r="A7" s="2712" t="s">
        <v>1460</v>
      </c>
      <c r="B7" s="2426" t="s">
        <v>1425</v>
      </c>
      <c r="C7" s="3294">
        <v>0</v>
      </c>
      <c r="D7" s="3295" t="s">
        <v>1089</v>
      </c>
      <c r="E7" s="3294">
        <v>0</v>
      </c>
      <c r="F7" s="3295" t="s">
        <v>1089</v>
      </c>
      <c r="G7" s="3294">
        <v>0</v>
      </c>
    </row>
    <row r="8" spans="1:7" x14ac:dyDescent="0.25">
      <c r="A8" s="2713"/>
      <c r="B8" s="2714" t="s">
        <v>1426</v>
      </c>
      <c r="C8" s="3296">
        <v>0</v>
      </c>
      <c r="D8" s="3297" t="s">
        <v>1089</v>
      </c>
      <c r="E8" s="3296">
        <v>0</v>
      </c>
      <c r="F8" s="3297" t="s">
        <v>1089</v>
      </c>
      <c r="G8" s="3296">
        <v>0</v>
      </c>
    </row>
    <row r="9" spans="1:7" x14ac:dyDescent="0.25">
      <c r="A9" s="2715"/>
      <c r="B9" s="2716" t="s">
        <v>1427</v>
      </c>
      <c r="C9" s="3298">
        <v>0</v>
      </c>
      <c r="D9" s="3299" t="s">
        <v>1089</v>
      </c>
      <c r="E9" s="3298">
        <v>0</v>
      </c>
      <c r="F9" s="3299" t="s">
        <v>1089</v>
      </c>
      <c r="G9" s="3298">
        <v>0</v>
      </c>
    </row>
    <row r="10" spans="1:7" x14ac:dyDescent="0.25">
      <c r="A10" s="2717"/>
      <c r="B10" s="450" t="s">
        <v>1428</v>
      </c>
      <c r="C10" s="3296">
        <v>0</v>
      </c>
      <c r="D10" s="3297" t="s">
        <v>1089</v>
      </c>
      <c r="E10" s="3296">
        <v>0</v>
      </c>
      <c r="F10" s="3297" t="s">
        <v>1089</v>
      </c>
      <c r="G10" s="3296">
        <v>0</v>
      </c>
    </row>
    <row r="11" spans="1:7" x14ac:dyDescent="0.25">
      <c r="A11" s="2718" t="s">
        <v>1077</v>
      </c>
      <c r="B11" s="2426" t="s">
        <v>1425</v>
      </c>
      <c r="C11" s="3294">
        <v>470</v>
      </c>
      <c r="D11" s="3295">
        <v>0.84140332083556513</v>
      </c>
      <c r="E11" s="3294">
        <v>90</v>
      </c>
      <c r="F11" s="3295">
        <v>0.1585966791644349</v>
      </c>
      <c r="G11" s="3294">
        <v>560</v>
      </c>
    </row>
    <row r="12" spans="1:7" x14ac:dyDescent="0.25">
      <c r="A12" s="2719"/>
      <c r="B12" s="2714" t="s">
        <v>1426</v>
      </c>
      <c r="C12" s="3296">
        <v>450</v>
      </c>
      <c r="D12" s="3297">
        <v>0.84928022309315643</v>
      </c>
      <c r="E12" s="3296">
        <v>80</v>
      </c>
      <c r="F12" s="3297">
        <v>0.15071977690684352</v>
      </c>
      <c r="G12" s="3296">
        <v>530</v>
      </c>
    </row>
    <row r="13" spans="1:7" x14ac:dyDescent="0.25">
      <c r="A13" s="2720"/>
      <c r="B13" s="2716" t="s">
        <v>1427</v>
      </c>
      <c r="C13" s="3298">
        <v>20</v>
      </c>
      <c r="D13" s="3299">
        <v>0.69911504424778759</v>
      </c>
      <c r="E13" s="3298">
        <v>10</v>
      </c>
      <c r="F13" s="3299">
        <v>0.30088495575221241</v>
      </c>
      <c r="G13" s="3298">
        <v>30</v>
      </c>
    </row>
    <row r="14" spans="1:7" x14ac:dyDescent="0.25">
      <c r="A14" s="2719"/>
      <c r="B14" s="450" t="s">
        <v>1428</v>
      </c>
      <c r="C14" s="143">
        <v>90</v>
      </c>
      <c r="D14" s="128">
        <v>0.2274611268808561</v>
      </c>
      <c r="E14" s="143">
        <v>310</v>
      </c>
      <c r="F14" s="128">
        <v>0.77253887311914404</v>
      </c>
      <c r="G14" s="143">
        <v>400</v>
      </c>
    </row>
    <row r="15" spans="1:7" x14ac:dyDescent="0.25">
      <c r="A15" s="2718" t="s">
        <v>1078</v>
      </c>
      <c r="B15" s="2426" t="s">
        <v>1425</v>
      </c>
      <c r="C15" s="3294">
        <v>1215</v>
      </c>
      <c r="D15" s="3295">
        <v>0.90536265862826093</v>
      </c>
      <c r="E15" s="3294">
        <v>125</v>
      </c>
      <c r="F15" s="3295">
        <v>9.4637341371739056E-2</v>
      </c>
      <c r="G15" s="3294">
        <v>1345</v>
      </c>
    </row>
    <row r="16" spans="1:7" x14ac:dyDescent="0.25">
      <c r="A16" s="2719"/>
      <c r="B16" s="2714" t="s">
        <v>1426</v>
      </c>
      <c r="C16" s="3296">
        <v>1135</v>
      </c>
      <c r="D16" s="3297">
        <v>0.91217289457217576</v>
      </c>
      <c r="E16" s="3296">
        <v>110</v>
      </c>
      <c r="F16" s="3297">
        <v>8.7827105427824223E-2</v>
      </c>
      <c r="G16" s="3296">
        <v>1245</v>
      </c>
    </row>
    <row r="17" spans="1:7" x14ac:dyDescent="0.25">
      <c r="A17" s="2720"/>
      <c r="B17" s="2716" t="s">
        <v>1427</v>
      </c>
      <c r="C17" s="3298">
        <v>80</v>
      </c>
      <c r="D17" s="3299">
        <v>0.81785382950211316</v>
      </c>
      <c r="E17" s="3298">
        <v>20</v>
      </c>
      <c r="F17" s="3299">
        <v>0.18214617049788681</v>
      </c>
      <c r="G17" s="3298">
        <v>95</v>
      </c>
    </row>
    <row r="18" spans="1:7" x14ac:dyDescent="0.25">
      <c r="A18" s="2719"/>
      <c r="B18" s="450" t="s">
        <v>1428</v>
      </c>
      <c r="C18" s="143">
        <v>75</v>
      </c>
      <c r="D18" s="128">
        <v>0.20108085528548678</v>
      </c>
      <c r="E18" s="143">
        <v>305</v>
      </c>
      <c r="F18" s="128">
        <v>0.79891914471451331</v>
      </c>
      <c r="G18" s="143">
        <v>385</v>
      </c>
    </row>
    <row r="19" spans="1:7" x14ac:dyDescent="0.25">
      <c r="A19" s="2718" t="s">
        <v>1079</v>
      </c>
      <c r="B19" s="2426" t="s">
        <v>1425</v>
      </c>
      <c r="C19" s="3294">
        <v>1860</v>
      </c>
      <c r="D19" s="3295">
        <v>0.86726333039203307</v>
      </c>
      <c r="E19" s="3294">
        <v>285</v>
      </c>
      <c r="F19" s="3295">
        <v>0.13273666960796671</v>
      </c>
      <c r="G19" s="3294">
        <v>2140</v>
      </c>
    </row>
    <row r="20" spans="1:7" x14ac:dyDescent="0.25">
      <c r="A20" s="2719"/>
      <c r="B20" s="2714" t="s">
        <v>1426</v>
      </c>
      <c r="C20" s="3296">
        <v>1815</v>
      </c>
      <c r="D20" s="3297">
        <v>0.8746641629351436</v>
      </c>
      <c r="E20" s="3296">
        <v>260</v>
      </c>
      <c r="F20" s="3297">
        <v>0.12533583706485626</v>
      </c>
      <c r="G20" s="3296">
        <v>2075</v>
      </c>
    </row>
    <row r="21" spans="1:7" x14ac:dyDescent="0.25">
      <c r="A21" s="2720"/>
      <c r="B21" s="2716" t="s">
        <v>1427</v>
      </c>
      <c r="C21" s="3298">
        <v>40</v>
      </c>
      <c r="D21" s="3299">
        <v>0.63082602676511301</v>
      </c>
      <c r="E21" s="3298">
        <v>25</v>
      </c>
      <c r="F21" s="3299">
        <v>0.36917397323488693</v>
      </c>
      <c r="G21" s="3298">
        <v>65</v>
      </c>
    </row>
    <row r="22" spans="1:7" x14ac:dyDescent="0.25">
      <c r="A22" s="2719"/>
      <c r="B22" s="450" t="s">
        <v>1428</v>
      </c>
      <c r="C22" s="143">
        <v>215</v>
      </c>
      <c r="D22" s="128">
        <v>0.22205803331542179</v>
      </c>
      <c r="E22" s="143">
        <v>755</v>
      </c>
      <c r="F22" s="128">
        <v>0.77794196668457816</v>
      </c>
      <c r="G22" s="143">
        <v>970</v>
      </c>
    </row>
    <row r="23" spans="1:7" x14ac:dyDescent="0.25">
      <c r="A23" s="2718" t="s">
        <v>1080</v>
      </c>
      <c r="B23" s="2426" t="s">
        <v>1425</v>
      </c>
      <c r="C23" s="3294">
        <v>540</v>
      </c>
      <c r="D23" s="3295">
        <v>0.8462590165480175</v>
      </c>
      <c r="E23" s="3294">
        <v>100</v>
      </c>
      <c r="F23" s="3295">
        <v>0.15374098345198245</v>
      </c>
      <c r="G23" s="3294">
        <v>635</v>
      </c>
    </row>
    <row r="24" spans="1:7" x14ac:dyDescent="0.25">
      <c r="A24" s="2719"/>
      <c r="B24" s="2714" t="s">
        <v>1426</v>
      </c>
      <c r="C24" s="3296">
        <v>500</v>
      </c>
      <c r="D24" s="3297">
        <v>0.86047675763381837</v>
      </c>
      <c r="E24" s="3296">
        <v>80</v>
      </c>
      <c r="F24" s="3297">
        <v>0.1395232423661816</v>
      </c>
      <c r="G24" s="3296">
        <v>580</v>
      </c>
    </row>
    <row r="25" spans="1:7" x14ac:dyDescent="0.25">
      <c r="A25" s="2720"/>
      <c r="B25" s="2716" t="s">
        <v>1427</v>
      </c>
      <c r="C25" s="3298">
        <v>40</v>
      </c>
      <c r="D25" s="3299">
        <v>0.70175438596491224</v>
      </c>
      <c r="E25" s="3298">
        <v>15</v>
      </c>
      <c r="F25" s="3299">
        <v>0.2982456140350877</v>
      </c>
      <c r="G25" s="3298">
        <v>55</v>
      </c>
    </row>
    <row r="26" spans="1:7" x14ac:dyDescent="0.25">
      <c r="A26" s="2719"/>
      <c r="B26" s="450" t="s">
        <v>1428</v>
      </c>
      <c r="C26" s="143">
        <v>95</v>
      </c>
      <c r="D26" s="128">
        <v>0.24422791248080167</v>
      </c>
      <c r="E26" s="143">
        <v>300</v>
      </c>
      <c r="F26" s="128">
        <v>0.75577208751919833</v>
      </c>
      <c r="G26" s="143">
        <v>395</v>
      </c>
    </row>
    <row r="27" spans="1:7" x14ac:dyDescent="0.25">
      <c r="A27" s="2718" t="s">
        <v>1081</v>
      </c>
      <c r="B27" s="2426" t="s">
        <v>1425</v>
      </c>
      <c r="C27" s="3294">
        <v>25</v>
      </c>
      <c r="D27" s="3295">
        <v>0.8571428571428571</v>
      </c>
      <c r="E27" s="3294">
        <v>5</v>
      </c>
      <c r="F27" s="3295">
        <v>0.14285714285714285</v>
      </c>
      <c r="G27" s="3294">
        <v>30</v>
      </c>
    </row>
    <row r="28" spans="1:7" x14ac:dyDescent="0.25">
      <c r="A28" s="2719"/>
      <c r="B28" s="2714" t="s">
        <v>1426</v>
      </c>
      <c r="C28" s="3296">
        <v>25</v>
      </c>
      <c r="D28" s="3297">
        <v>0.8571428571428571</v>
      </c>
      <c r="E28" s="3296">
        <v>5</v>
      </c>
      <c r="F28" s="3297">
        <v>0.14285714285714285</v>
      </c>
      <c r="G28" s="3296">
        <v>30</v>
      </c>
    </row>
    <row r="29" spans="1:7" x14ac:dyDescent="0.25">
      <c r="A29" s="2720"/>
      <c r="B29" s="2716" t="s">
        <v>1427</v>
      </c>
      <c r="C29" s="3298">
        <v>0</v>
      </c>
      <c r="D29" s="3299" t="s">
        <v>1089</v>
      </c>
      <c r="E29" s="3298">
        <v>0</v>
      </c>
      <c r="F29" s="3299" t="s">
        <v>1089</v>
      </c>
      <c r="G29" s="3298">
        <v>0</v>
      </c>
    </row>
    <row r="30" spans="1:7" x14ac:dyDescent="0.25">
      <c r="A30" s="2719"/>
      <c r="B30" s="450" t="s">
        <v>1428</v>
      </c>
      <c r="C30" s="143">
        <v>0</v>
      </c>
      <c r="D30" s="128" t="s">
        <v>1089</v>
      </c>
      <c r="E30" s="143">
        <v>10</v>
      </c>
      <c r="F30" s="128" t="s">
        <v>1089</v>
      </c>
      <c r="G30" s="143">
        <v>10</v>
      </c>
    </row>
    <row r="31" spans="1:7" ht="30" x14ac:dyDescent="0.25">
      <c r="A31" s="2718" t="s">
        <v>1467</v>
      </c>
      <c r="B31" s="2426" t="s">
        <v>1425</v>
      </c>
      <c r="C31" s="3294">
        <v>1020</v>
      </c>
      <c r="D31" s="3295">
        <v>0.80085490196078435</v>
      </c>
      <c r="E31" s="3294">
        <v>255</v>
      </c>
      <c r="F31" s="3295">
        <v>0.19914509803921571</v>
      </c>
      <c r="G31" s="3294">
        <v>1275</v>
      </c>
    </row>
    <row r="32" spans="1:7" x14ac:dyDescent="0.25">
      <c r="A32" s="2719"/>
      <c r="B32" s="2714" t="s">
        <v>1426</v>
      </c>
      <c r="C32" s="3296">
        <v>960</v>
      </c>
      <c r="D32" s="3297">
        <v>0.82464771831179073</v>
      </c>
      <c r="E32" s="3296">
        <v>205</v>
      </c>
      <c r="F32" s="3297">
        <v>0.17535228168820927</v>
      </c>
      <c r="G32" s="3296">
        <v>1165</v>
      </c>
    </row>
    <row r="33" spans="1:7" x14ac:dyDescent="0.25">
      <c r="A33" s="2720"/>
      <c r="B33" s="2716" t="s">
        <v>1427</v>
      </c>
      <c r="C33" s="3298">
        <v>60</v>
      </c>
      <c r="D33" s="3299">
        <v>0.54459010339734126</v>
      </c>
      <c r="E33" s="3298">
        <v>50</v>
      </c>
      <c r="F33" s="3299">
        <v>0.45540989660265879</v>
      </c>
      <c r="G33" s="3298">
        <v>110</v>
      </c>
    </row>
    <row r="34" spans="1:7" x14ac:dyDescent="0.25">
      <c r="A34" s="2719"/>
      <c r="B34" s="450" t="s">
        <v>1428</v>
      </c>
      <c r="C34" s="143">
        <v>120</v>
      </c>
      <c r="D34" s="128">
        <v>0.18174463863237425</v>
      </c>
      <c r="E34" s="143">
        <v>535</v>
      </c>
      <c r="F34" s="128">
        <v>0.81825536136762578</v>
      </c>
      <c r="G34" s="143">
        <v>655</v>
      </c>
    </row>
    <row r="35" spans="1:7" ht="30" x14ac:dyDescent="0.25">
      <c r="A35" s="2718" t="s">
        <v>1468</v>
      </c>
      <c r="B35" s="2426" t="s">
        <v>1425</v>
      </c>
      <c r="C35" s="3294">
        <v>175</v>
      </c>
      <c r="D35" s="3295">
        <v>0.78181494344999558</v>
      </c>
      <c r="E35" s="3294">
        <v>50</v>
      </c>
      <c r="F35" s="3295">
        <v>0.21818505655000445</v>
      </c>
      <c r="G35" s="3294">
        <v>225</v>
      </c>
    </row>
    <row r="36" spans="1:7" x14ac:dyDescent="0.25">
      <c r="A36" s="2719"/>
      <c r="B36" s="2714" t="s">
        <v>1426</v>
      </c>
      <c r="C36" s="3296">
        <v>150</v>
      </c>
      <c r="D36" s="3297">
        <v>0.8551794638800545</v>
      </c>
      <c r="E36" s="3296">
        <v>25</v>
      </c>
      <c r="F36" s="3297">
        <v>0.14482053611994547</v>
      </c>
      <c r="G36" s="3296">
        <v>175</v>
      </c>
    </row>
    <row r="37" spans="1:7" x14ac:dyDescent="0.25">
      <c r="A37" s="2720"/>
      <c r="B37" s="2716" t="s">
        <v>1427</v>
      </c>
      <c r="C37" s="3298">
        <v>25</v>
      </c>
      <c r="D37" s="3299">
        <v>0.51546391752577314</v>
      </c>
      <c r="E37" s="3298">
        <v>25</v>
      </c>
      <c r="F37" s="3299">
        <v>0.4845360824742268</v>
      </c>
      <c r="G37" s="3298">
        <v>50</v>
      </c>
    </row>
    <row r="38" spans="1:7" x14ac:dyDescent="0.25">
      <c r="A38" s="2719"/>
      <c r="B38" s="450" t="s">
        <v>1428</v>
      </c>
      <c r="C38" s="143">
        <v>35</v>
      </c>
      <c r="D38" s="128">
        <v>0.24796004501969612</v>
      </c>
      <c r="E38" s="143">
        <v>105</v>
      </c>
      <c r="F38" s="128">
        <v>0.75203995498030385</v>
      </c>
      <c r="G38" s="143">
        <v>140</v>
      </c>
    </row>
    <row r="39" spans="1:7" ht="30" x14ac:dyDescent="0.25">
      <c r="A39" s="2718" t="s">
        <v>1469</v>
      </c>
      <c r="B39" s="2426" t="s">
        <v>1425</v>
      </c>
      <c r="C39" s="3294">
        <v>445</v>
      </c>
      <c r="D39" s="3295">
        <v>0.825474768893105</v>
      </c>
      <c r="E39" s="3294">
        <v>95</v>
      </c>
      <c r="F39" s="3295">
        <v>0.17452523110689508</v>
      </c>
      <c r="G39" s="3294">
        <v>540</v>
      </c>
    </row>
    <row r="40" spans="1:7" x14ac:dyDescent="0.25">
      <c r="A40" s="2719"/>
      <c r="B40" s="2714" t="s">
        <v>1426</v>
      </c>
      <c r="C40" s="3296">
        <v>430</v>
      </c>
      <c r="D40" s="3297">
        <v>0.8437927129300582</v>
      </c>
      <c r="E40" s="3296">
        <v>80</v>
      </c>
      <c r="F40" s="3297">
        <v>0.15620728706994183</v>
      </c>
      <c r="G40" s="3296">
        <v>510</v>
      </c>
    </row>
    <row r="41" spans="1:7" x14ac:dyDescent="0.25">
      <c r="A41" s="2720"/>
      <c r="B41" s="2716" t="s">
        <v>1427</v>
      </c>
      <c r="C41" s="3298">
        <v>10</v>
      </c>
      <c r="D41" s="3299">
        <v>0.45743428795606123</v>
      </c>
      <c r="E41" s="3298">
        <v>15</v>
      </c>
      <c r="F41" s="3299">
        <v>0.54256571204393889</v>
      </c>
      <c r="G41" s="3298">
        <v>25</v>
      </c>
    </row>
    <row r="42" spans="1:7" x14ac:dyDescent="0.25">
      <c r="A42" s="2719"/>
      <c r="B42" s="450" t="s">
        <v>1428</v>
      </c>
      <c r="C42" s="143">
        <v>170</v>
      </c>
      <c r="D42" s="128">
        <v>0.32840565279001188</v>
      </c>
      <c r="E42" s="143">
        <v>350</v>
      </c>
      <c r="F42" s="128">
        <v>0.67159434720998812</v>
      </c>
      <c r="G42" s="143">
        <v>520</v>
      </c>
    </row>
    <row r="43" spans="1:7" x14ac:dyDescent="0.25">
      <c r="A43" s="2718" t="s">
        <v>1085</v>
      </c>
      <c r="B43" s="2426" t="s">
        <v>1425</v>
      </c>
      <c r="C43" s="3294">
        <v>15</v>
      </c>
      <c r="D43" s="3295" t="s">
        <v>1089</v>
      </c>
      <c r="E43" s="3294">
        <v>0</v>
      </c>
      <c r="F43" s="3295" t="s">
        <v>1089</v>
      </c>
      <c r="G43" s="3294">
        <v>20</v>
      </c>
    </row>
    <row r="44" spans="1:7" x14ac:dyDescent="0.25">
      <c r="A44" s="2717"/>
      <c r="B44" s="2714" t="s">
        <v>1426</v>
      </c>
      <c r="C44" s="3296">
        <v>15</v>
      </c>
      <c r="D44" s="3297" t="s">
        <v>1089</v>
      </c>
      <c r="E44" s="3296">
        <v>0</v>
      </c>
      <c r="F44" s="3297" t="s">
        <v>1089</v>
      </c>
      <c r="G44" s="3296">
        <v>15</v>
      </c>
    </row>
    <row r="45" spans="1:7" x14ac:dyDescent="0.25">
      <c r="A45" s="2715"/>
      <c r="B45" s="2716" t="s">
        <v>1427</v>
      </c>
      <c r="C45" s="3298">
        <v>5</v>
      </c>
      <c r="D45" s="3299" t="s">
        <v>1089</v>
      </c>
      <c r="E45" s="3298">
        <v>0</v>
      </c>
      <c r="F45" s="3299" t="s">
        <v>1089</v>
      </c>
      <c r="G45" s="3298">
        <v>5</v>
      </c>
    </row>
    <row r="46" spans="1:7" x14ac:dyDescent="0.25">
      <c r="A46" s="2717"/>
      <c r="B46" s="450" t="s">
        <v>1428</v>
      </c>
      <c r="C46" s="143">
        <v>5</v>
      </c>
      <c r="D46" s="128" t="s">
        <v>1089</v>
      </c>
      <c r="E46" s="143">
        <v>10</v>
      </c>
      <c r="F46" s="128" t="s">
        <v>1089</v>
      </c>
      <c r="G46" s="143">
        <v>15</v>
      </c>
    </row>
    <row r="47" spans="1:7" x14ac:dyDescent="0.25">
      <c r="A47" s="2589" t="s">
        <v>1086</v>
      </c>
      <c r="B47" s="2426" t="s">
        <v>1425</v>
      </c>
      <c r="C47" s="3294">
        <v>205</v>
      </c>
      <c r="D47" s="3295">
        <v>0.66768342680966919</v>
      </c>
      <c r="E47" s="3294">
        <v>100</v>
      </c>
      <c r="F47" s="3295">
        <v>0.33231657351831806</v>
      </c>
      <c r="G47" s="3294">
        <v>305</v>
      </c>
    </row>
    <row r="48" spans="1:7" x14ac:dyDescent="0.25">
      <c r="A48" s="188"/>
      <c r="B48" s="450" t="s">
        <v>1428</v>
      </c>
      <c r="C48" s="143">
        <v>165</v>
      </c>
      <c r="D48" s="128">
        <v>0.19802062124814285</v>
      </c>
      <c r="E48" s="143">
        <v>680</v>
      </c>
      <c r="F48" s="128">
        <v>0.80197937827888732</v>
      </c>
      <c r="G48" s="143">
        <v>845</v>
      </c>
    </row>
    <row r="49" spans="1:7" x14ac:dyDescent="0.25">
      <c r="A49" s="2718" t="s">
        <v>1087</v>
      </c>
      <c r="B49" s="2426" t="s">
        <v>1425</v>
      </c>
      <c r="C49" s="3294">
        <v>25</v>
      </c>
      <c r="D49" s="3295">
        <v>0.76190476190476186</v>
      </c>
      <c r="E49" s="3294">
        <v>10</v>
      </c>
      <c r="F49" s="3295">
        <v>0.23809523809523808</v>
      </c>
      <c r="G49" s="3294">
        <v>30</v>
      </c>
    </row>
    <row r="50" spans="1:7" x14ac:dyDescent="0.25">
      <c r="A50" s="2719"/>
      <c r="B50" s="2714" t="s">
        <v>1426</v>
      </c>
      <c r="C50" s="3296">
        <v>20</v>
      </c>
      <c r="D50" s="3297">
        <v>0.84444444444444444</v>
      </c>
      <c r="E50" s="3296">
        <v>5</v>
      </c>
      <c r="F50" s="3297">
        <v>0.15555555555555556</v>
      </c>
      <c r="G50" s="3296">
        <v>25</v>
      </c>
    </row>
    <row r="51" spans="1:7" x14ac:dyDescent="0.25">
      <c r="A51" s="2720"/>
      <c r="B51" s="2716" t="s">
        <v>1427</v>
      </c>
      <c r="C51" s="3298">
        <v>5</v>
      </c>
      <c r="D51" s="3299" t="s">
        <v>1089</v>
      </c>
      <c r="E51" s="3298">
        <v>5</v>
      </c>
      <c r="F51" s="3299" t="s">
        <v>1089</v>
      </c>
      <c r="G51" s="3298">
        <v>10</v>
      </c>
    </row>
    <row r="52" spans="1:7" x14ac:dyDescent="0.25">
      <c r="A52" s="2719"/>
      <c r="B52" s="450" t="s">
        <v>1428</v>
      </c>
      <c r="C52" s="143">
        <v>5</v>
      </c>
      <c r="D52" s="128" t="s">
        <v>1089</v>
      </c>
      <c r="E52" s="143">
        <v>5</v>
      </c>
      <c r="F52" s="128" t="s">
        <v>1089</v>
      </c>
      <c r="G52" s="143">
        <v>10</v>
      </c>
    </row>
    <row r="53" spans="1:7" x14ac:dyDescent="0.25">
      <c r="A53" s="2718" t="s">
        <v>1088</v>
      </c>
      <c r="B53" s="2426" t="s">
        <v>1425</v>
      </c>
      <c r="C53" s="3294">
        <v>15</v>
      </c>
      <c r="D53" s="3295" t="s">
        <v>1089</v>
      </c>
      <c r="E53" s="3294">
        <v>5</v>
      </c>
      <c r="F53" s="3295" t="s">
        <v>1089</v>
      </c>
      <c r="G53" s="3294">
        <v>20</v>
      </c>
    </row>
    <row r="54" spans="1:7" x14ac:dyDescent="0.25">
      <c r="A54" s="2719"/>
      <c r="B54" s="2714" t="s">
        <v>1426</v>
      </c>
      <c r="C54" s="3296">
        <v>15</v>
      </c>
      <c r="D54" s="3297" t="s">
        <v>1089</v>
      </c>
      <c r="E54" s="3296">
        <v>0</v>
      </c>
      <c r="F54" s="3297" t="s">
        <v>1089</v>
      </c>
      <c r="G54" s="3296">
        <v>20</v>
      </c>
    </row>
    <row r="55" spans="1:7" x14ac:dyDescent="0.25">
      <c r="A55" s="2720"/>
      <c r="B55" s="2716" t="s">
        <v>1427</v>
      </c>
      <c r="C55" s="3298">
        <v>0</v>
      </c>
      <c r="D55" s="3299" t="s">
        <v>1089</v>
      </c>
      <c r="E55" s="3298">
        <v>0</v>
      </c>
      <c r="F55" s="3299" t="s">
        <v>1089</v>
      </c>
      <c r="G55" s="3298">
        <v>0</v>
      </c>
    </row>
    <row r="56" spans="1:7" x14ac:dyDescent="0.25">
      <c r="A56" s="2719"/>
      <c r="B56" s="450" t="s">
        <v>1428</v>
      </c>
      <c r="C56" s="143">
        <v>5</v>
      </c>
      <c r="D56" s="128" t="s">
        <v>1089</v>
      </c>
      <c r="E56" s="143">
        <v>15</v>
      </c>
      <c r="F56" s="128" t="s">
        <v>1089</v>
      </c>
      <c r="G56" s="143">
        <v>20</v>
      </c>
    </row>
    <row r="57" spans="1:7" x14ac:dyDescent="0.25">
      <c r="A57" s="2718" t="s">
        <v>1415</v>
      </c>
      <c r="B57" s="2426" t="s">
        <v>1425</v>
      </c>
      <c r="C57" s="3294">
        <v>0</v>
      </c>
      <c r="D57" s="3295" t="s">
        <v>1089</v>
      </c>
      <c r="E57" s="3294">
        <v>0</v>
      </c>
      <c r="F57" s="3295" t="s">
        <v>1089</v>
      </c>
      <c r="G57" s="3294">
        <v>0</v>
      </c>
    </row>
    <row r="58" spans="1:7" x14ac:dyDescent="0.25">
      <c r="A58" s="2719"/>
      <c r="B58" s="2714" t="s">
        <v>1426</v>
      </c>
      <c r="C58" s="3296">
        <v>0</v>
      </c>
      <c r="D58" s="3297" t="s">
        <v>1089</v>
      </c>
      <c r="E58" s="3296">
        <v>0</v>
      </c>
      <c r="F58" s="3297" t="s">
        <v>1089</v>
      </c>
      <c r="G58" s="3296">
        <v>0</v>
      </c>
    </row>
    <row r="59" spans="1:7" x14ac:dyDescent="0.25">
      <c r="A59" s="2720"/>
      <c r="B59" s="2716" t="s">
        <v>1427</v>
      </c>
      <c r="C59" s="3298">
        <v>0</v>
      </c>
      <c r="D59" s="3299" t="s">
        <v>1089</v>
      </c>
      <c r="E59" s="3298">
        <v>0</v>
      </c>
      <c r="F59" s="3299" t="s">
        <v>1089</v>
      </c>
      <c r="G59" s="3298">
        <v>0</v>
      </c>
    </row>
    <row r="60" spans="1:7" x14ac:dyDescent="0.25">
      <c r="A60" s="2719"/>
      <c r="B60" s="450" t="s">
        <v>1428</v>
      </c>
      <c r="C60" s="143">
        <v>0</v>
      </c>
      <c r="D60" s="128" t="s">
        <v>1089</v>
      </c>
      <c r="E60" s="143">
        <v>10</v>
      </c>
      <c r="F60" s="128" t="s">
        <v>1089</v>
      </c>
      <c r="G60" s="143">
        <v>10</v>
      </c>
    </row>
    <row r="61" spans="1:7" x14ac:dyDescent="0.25">
      <c r="A61" s="2718" t="s">
        <v>1416</v>
      </c>
      <c r="B61" s="2426" t="s">
        <v>1425</v>
      </c>
      <c r="C61" s="3294">
        <v>15</v>
      </c>
      <c r="D61" s="3295">
        <v>0.51073519843851656</v>
      </c>
      <c r="E61" s="3294">
        <v>15</v>
      </c>
      <c r="F61" s="3295">
        <v>0.48926480156148333</v>
      </c>
      <c r="G61" s="3294">
        <v>30</v>
      </c>
    </row>
    <row r="62" spans="1:7" x14ac:dyDescent="0.25">
      <c r="A62" s="2719"/>
      <c r="B62" s="2714" t="s">
        <v>1426</v>
      </c>
      <c r="C62" s="3296">
        <v>10</v>
      </c>
      <c r="D62" s="3297" t="s">
        <v>1089</v>
      </c>
      <c r="E62" s="3296">
        <v>5</v>
      </c>
      <c r="F62" s="3297" t="s">
        <v>1089</v>
      </c>
      <c r="G62" s="3296">
        <v>15</v>
      </c>
    </row>
    <row r="63" spans="1:7" x14ac:dyDescent="0.25">
      <c r="A63" s="2720"/>
      <c r="B63" s="2716" t="s">
        <v>1427</v>
      </c>
      <c r="C63" s="3298">
        <v>5</v>
      </c>
      <c r="D63" s="3299" t="s">
        <v>1089</v>
      </c>
      <c r="E63" s="3298">
        <v>10</v>
      </c>
      <c r="F63" s="3299" t="s">
        <v>1089</v>
      </c>
      <c r="G63" s="3298">
        <v>15</v>
      </c>
    </row>
    <row r="64" spans="1:7" x14ac:dyDescent="0.25">
      <c r="A64" s="2719"/>
      <c r="B64" s="450" t="s">
        <v>1428</v>
      </c>
      <c r="C64" s="143">
        <v>5</v>
      </c>
      <c r="D64" s="128">
        <v>8.8306164588147926E-2</v>
      </c>
      <c r="E64" s="143">
        <v>65</v>
      </c>
      <c r="F64" s="128">
        <v>0.91169382974211444</v>
      </c>
      <c r="G64" s="143">
        <v>70</v>
      </c>
    </row>
    <row r="65" spans="1:7" ht="30" x14ac:dyDescent="0.25">
      <c r="A65" s="2718" t="s">
        <v>1092</v>
      </c>
      <c r="B65" s="2426" t="s">
        <v>1425</v>
      </c>
      <c r="C65" s="3294">
        <v>65</v>
      </c>
      <c r="D65" s="3295">
        <v>0.82520222446916081</v>
      </c>
      <c r="E65" s="3294">
        <v>15</v>
      </c>
      <c r="F65" s="3295">
        <v>0.17479777553083922</v>
      </c>
      <c r="G65" s="3294">
        <v>80</v>
      </c>
    </row>
    <row r="66" spans="1:7" x14ac:dyDescent="0.25">
      <c r="A66" s="2719"/>
      <c r="B66" s="2714" t="s">
        <v>1426</v>
      </c>
      <c r="C66" s="3296">
        <v>60</v>
      </c>
      <c r="D66" s="3297">
        <v>0.84808528545378026</v>
      </c>
      <c r="E66" s="3296">
        <v>10</v>
      </c>
      <c r="F66" s="3297">
        <v>0.15191471454621966</v>
      </c>
      <c r="G66" s="3296">
        <v>70</v>
      </c>
    </row>
    <row r="67" spans="1:7" x14ac:dyDescent="0.25">
      <c r="A67" s="2720"/>
      <c r="B67" s="2716" t="s">
        <v>1427</v>
      </c>
      <c r="C67" s="3298">
        <v>5</v>
      </c>
      <c r="D67" s="3299" t="s">
        <v>1089</v>
      </c>
      <c r="E67" s="3298">
        <v>5</v>
      </c>
      <c r="F67" s="3299" t="s">
        <v>1089</v>
      </c>
      <c r="G67" s="3298">
        <v>10</v>
      </c>
    </row>
    <row r="68" spans="1:7" x14ac:dyDescent="0.25">
      <c r="A68" s="2719"/>
      <c r="B68" s="450" t="s">
        <v>1428</v>
      </c>
      <c r="C68" s="143">
        <v>20</v>
      </c>
      <c r="D68" s="128">
        <v>0.21073646850044367</v>
      </c>
      <c r="E68" s="143">
        <v>70</v>
      </c>
      <c r="F68" s="128">
        <v>0.7892635314995563</v>
      </c>
      <c r="G68" s="143">
        <v>90</v>
      </c>
    </row>
    <row r="69" spans="1:7" x14ac:dyDescent="0.25">
      <c r="A69" s="2718" t="s">
        <v>1093</v>
      </c>
      <c r="B69" s="2426" t="s">
        <v>1425</v>
      </c>
      <c r="C69" s="3294">
        <v>35</v>
      </c>
      <c r="D69" s="3295">
        <v>0.7881355932203391</v>
      </c>
      <c r="E69" s="3294">
        <v>10</v>
      </c>
      <c r="F69" s="3295">
        <v>0.21186440677966104</v>
      </c>
      <c r="G69" s="3294">
        <v>40</v>
      </c>
    </row>
    <row r="70" spans="1:7" x14ac:dyDescent="0.25">
      <c r="A70" s="2719"/>
      <c r="B70" s="2714" t="s">
        <v>1426</v>
      </c>
      <c r="C70" s="3296">
        <v>30</v>
      </c>
      <c r="D70" s="3297">
        <v>0.83324068927181771</v>
      </c>
      <c r="E70" s="3296">
        <v>5</v>
      </c>
      <c r="F70" s="3297">
        <v>0.16675931072818234</v>
      </c>
      <c r="G70" s="3296">
        <v>35</v>
      </c>
    </row>
    <row r="71" spans="1:7" x14ac:dyDescent="0.25">
      <c r="A71" s="2720"/>
      <c r="B71" s="2716" t="s">
        <v>1427</v>
      </c>
      <c r="C71" s="3298">
        <v>5</v>
      </c>
      <c r="D71" s="3299" t="s">
        <v>1089</v>
      </c>
      <c r="E71" s="3298">
        <v>5</v>
      </c>
      <c r="F71" s="3299" t="s">
        <v>1089</v>
      </c>
      <c r="G71" s="3298">
        <v>5</v>
      </c>
    </row>
    <row r="72" spans="1:7" x14ac:dyDescent="0.25">
      <c r="A72" s="2719"/>
      <c r="B72" s="450" t="s">
        <v>1428</v>
      </c>
      <c r="C72" s="143">
        <v>25</v>
      </c>
      <c r="D72" s="128">
        <v>0.21530004580852038</v>
      </c>
      <c r="E72" s="143">
        <v>85</v>
      </c>
      <c r="F72" s="128">
        <v>0.78469995419147964</v>
      </c>
      <c r="G72" s="143">
        <v>110</v>
      </c>
    </row>
    <row r="73" spans="1:7" x14ac:dyDescent="0.25">
      <c r="A73" s="2718" t="s">
        <v>1094</v>
      </c>
      <c r="B73" s="2426" t="s">
        <v>1425</v>
      </c>
      <c r="C73" s="3294">
        <v>5</v>
      </c>
      <c r="D73" s="3295" t="s">
        <v>1089</v>
      </c>
      <c r="E73" s="3294">
        <v>5</v>
      </c>
      <c r="F73" s="3295" t="s">
        <v>1089</v>
      </c>
      <c r="G73" s="3294">
        <v>10</v>
      </c>
    </row>
    <row r="74" spans="1:7" x14ac:dyDescent="0.25">
      <c r="A74" s="2719"/>
      <c r="B74" s="2714" t="s">
        <v>1426</v>
      </c>
      <c r="C74" s="3296">
        <v>5</v>
      </c>
      <c r="D74" s="3297" t="s">
        <v>1089</v>
      </c>
      <c r="E74" s="3296">
        <v>0</v>
      </c>
      <c r="F74" s="3297" t="s">
        <v>1089</v>
      </c>
      <c r="G74" s="3296">
        <v>5</v>
      </c>
    </row>
    <row r="75" spans="1:7" x14ac:dyDescent="0.25">
      <c r="A75" s="2720"/>
      <c r="B75" s="2716" t="s">
        <v>1427</v>
      </c>
      <c r="C75" s="3298">
        <v>0</v>
      </c>
      <c r="D75" s="3299" t="s">
        <v>1089</v>
      </c>
      <c r="E75" s="3298">
        <v>0</v>
      </c>
      <c r="F75" s="3299" t="s">
        <v>1089</v>
      </c>
      <c r="G75" s="3298">
        <v>5</v>
      </c>
    </row>
    <row r="76" spans="1:7" x14ac:dyDescent="0.25">
      <c r="A76" s="2719"/>
      <c r="B76" s="450" t="s">
        <v>1428</v>
      </c>
      <c r="C76" s="143">
        <v>25</v>
      </c>
      <c r="D76" s="128">
        <v>0.36281179138321995</v>
      </c>
      <c r="E76" s="143">
        <v>40</v>
      </c>
      <c r="F76" s="128">
        <v>0.63718820861677994</v>
      </c>
      <c r="G76" s="143">
        <v>65</v>
      </c>
    </row>
    <row r="77" spans="1:7" x14ac:dyDescent="0.25">
      <c r="A77" s="2718" t="s">
        <v>1095</v>
      </c>
      <c r="B77" s="2426" t="s">
        <v>1425</v>
      </c>
      <c r="C77" s="3294">
        <v>40</v>
      </c>
      <c r="D77" s="3295">
        <v>0.46135449505381021</v>
      </c>
      <c r="E77" s="3294">
        <v>50</v>
      </c>
      <c r="F77" s="3295">
        <v>0.53864550603326444</v>
      </c>
      <c r="G77" s="3294">
        <v>90</v>
      </c>
    </row>
    <row r="78" spans="1:7" x14ac:dyDescent="0.25">
      <c r="A78" s="2717"/>
      <c r="B78" s="2714" t="s">
        <v>1426</v>
      </c>
      <c r="C78" s="3296">
        <v>35</v>
      </c>
      <c r="D78" s="3297">
        <v>0.5031187978451942</v>
      </c>
      <c r="E78" s="3296">
        <v>35</v>
      </c>
      <c r="F78" s="3297">
        <v>0.49688120357244109</v>
      </c>
      <c r="G78" s="3296">
        <v>70</v>
      </c>
    </row>
    <row r="79" spans="1:7" x14ac:dyDescent="0.25">
      <c r="A79" s="2715"/>
      <c r="B79" s="2716" t="s">
        <v>1427</v>
      </c>
      <c r="C79" s="3298">
        <v>5</v>
      </c>
      <c r="D79" s="3299" t="s">
        <v>1089</v>
      </c>
      <c r="E79" s="3298">
        <v>15</v>
      </c>
      <c r="F79" s="3299" t="s">
        <v>1089</v>
      </c>
      <c r="G79" s="3298">
        <v>20</v>
      </c>
    </row>
    <row r="80" spans="1:7" x14ac:dyDescent="0.25">
      <c r="A80" s="188"/>
      <c r="B80" s="450" t="s">
        <v>1428</v>
      </c>
      <c r="C80" s="143">
        <v>85</v>
      </c>
      <c r="D80" s="128">
        <v>0.17775041922268683</v>
      </c>
      <c r="E80" s="143">
        <v>385</v>
      </c>
      <c r="F80" s="128">
        <v>0.82224958077731314</v>
      </c>
      <c r="G80" s="143">
        <v>470</v>
      </c>
    </row>
    <row r="81" spans="1:7" ht="22.5" customHeight="1" x14ac:dyDescent="0.25">
      <c r="A81" s="2721" t="s">
        <v>1471</v>
      </c>
      <c r="B81" s="3300" t="s">
        <v>1425</v>
      </c>
      <c r="C81" s="3301">
        <v>5970</v>
      </c>
      <c r="D81" s="3302">
        <v>0.84411899896049147</v>
      </c>
      <c r="E81" s="3301">
        <v>1100</v>
      </c>
      <c r="F81" s="3302">
        <v>0.15588100105365132</v>
      </c>
      <c r="G81" s="3301">
        <v>7070</v>
      </c>
    </row>
    <row r="82" spans="1:7" x14ac:dyDescent="0.25">
      <c r="A82" s="2285"/>
      <c r="B82" s="2722" t="s">
        <v>1426</v>
      </c>
      <c r="C82" s="3303">
        <v>5665</v>
      </c>
      <c r="D82" s="3304">
        <v>0.86160929614025161</v>
      </c>
      <c r="E82" s="3303">
        <v>910</v>
      </c>
      <c r="F82" s="3304">
        <v>0.13839070387496408</v>
      </c>
      <c r="G82" s="3303">
        <v>6570</v>
      </c>
    </row>
    <row r="83" spans="1:7" x14ac:dyDescent="0.25">
      <c r="A83" s="2663"/>
      <c r="B83" s="2723" t="s">
        <v>1427</v>
      </c>
      <c r="C83" s="3305">
        <v>305</v>
      </c>
      <c r="D83" s="3306">
        <v>0.6135096095975604</v>
      </c>
      <c r="E83" s="3305">
        <v>195</v>
      </c>
      <c r="F83" s="3306">
        <v>0.38649039040243949</v>
      </c>
      <c r="G83" s="3305">
        <v>500</v>
      </c>
    </row>
    <row r="84" spans="1:7" x14ac:dyDescent="0.25">
      <c r="A84" s="2285"/>
      <c r="B84" s="541" t="s">
        <v>1428</v>
      </c>
      <c r="C84" s="661">
        <v>980</v>
      </c>
      <c r="D84" s="2711">
        <v>0.22565166280977259</v>
      </c>
      <c r="E84" s="661">
        <v>3360</v>
      </c>
      <c r="F84" s="2711">
        <v>0.77434833709803808</v>
      </c>
      <c r="G84" s="661">
        <v>4340</v>
      </c>
    </row>
    <row r="86" spans="1:7" x14ac:dyDescent="0.25">
      <c r="A86" s="98" t="s">
        <v>2349</v>
      </c>
    </row>
    <row r="87" spans="1:7" x14ac:dyDescent="0.25">
      <c r="A87" s="1064" t="s">
        <v>1000</v>
      </c>
    </row>
    <row r="88" spans="1:7" s="23" customFormat="1" x14ac:dyDescent="0.25">
      <c r="A88" s="1064" t="s">
        <v>1001</v>
      </c>
      <c r="B88" s="199"/>
    </row>
    <row r="89" spans="1:7" x14ac:dyDescent="0.25">
      <c r="A89"/>
    </row>
    <row r="90" spans="1:7" x14ac:dyDescent="0.25">
      <c r="A90" s="1065" t="s">
        <v>135</v>
      </c>
    </row>
    <row r="91" spans="1:7" x14ac:dyDescent="0.25">
      <c r="A91" s="23"/>
    </row>
    <row r="92" spans="1:7" x14ac:dyDescent="0.25">
      <c r="A92" s="23"/>
    </row>
  </sheetData>
  <mergeCells count="2">
    <mergeCell ref="C3:D3"/>
    <mergeCell ref="E3:F3"/>
  </mergeCells>
  <hyperlinks>
    <hyperlink ref="A88:B88" location="Index!A1" display="Back to index" xr:uid="{ACA555D1-EDE8-4788-BE8B-04BD523CF611}"/>
    <hyperlink ref="A89" location="Index!A1" display="Back to index" xr:uid="{854DA5CF-EC48-480A-A706-709FB86111E6}"/>
    <hyperlink ref="A88" location="Index!A1" display="Back to index" xr:uid="{4B2A77B8-1634-407D-9054-648575CF0732}"/>
    <hyperlink ref="A90" location="Index!A1" display="Back to index" xr:uid="{C6216AE8-0812-451B-BBDE-63A91294C768}"/>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D38A-8DD4-4020-BA3D-9D8781146249}">
  <dimension ref="A1:B25"/>
  <sheetViews>
    <sheetView showGridLines="0" zoomScaleNormal="100" workbookViewId="0"/>
  </sheetViews>
  <sheetFormatPr defaultRowHeight="15" x14ac:dyDescent="0.25"/>
  <sheetData>
    <row r="1" spans="1:1" x14ac:dyDescent="0.25">
      <c r="A1" s="66" t="s">
        <v>2581</v>
      </c>
    </row>
    <row r="21" spans="1:2" x14ac:dyDescent="0.25">
      <c r="A21" s="65" t="s">
        <v>2508</v>
      </c>
    </row>
    <row r="22" spans="1:2" x14ac:dyDescent="0.25">
      <c r="A22" s="65"/>
    </row>
    <row r="23" spans="1:2" x14ac:dyDescent="0.25">
      <c r="A23" s="65" t="s">
        <v>136</v>
      </c>
    </row>
    <row r="25" spans="1:2" x14ac:dyDescent="0.25">
      <c r="A25" s="64" t="s">
        <v>135</v>
      </c>
      <c r="B25" s="64"/>
    </row>
  </sheetData>
  <hyperlinks>
    <hyperlink ref="A25:B25" location="Index!A1" display="Back to index" xr:uid="{00000000-0004-0000-00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96D2-1847-4C6D-91B0-3806891141C2}">
  <dimension ref="A1:D9"/>
  <sheetViews>
    <sheetView showGridLines="0" workbookViewId="0">
      <selection activeCell="A8" sqref="A8"/>
    </sheetView>
  </sheetViews>
  <sheetFormatPr defaultRowHeight="15" x14ac:dyDescent="0.25"/>
  <cols>
    <col min="2" max="2" width="17.42578125" customWidth="1"/>
    <col min="3" max="3" width="17.28515625" customWidth="1"/>
    <col min="4" max="4" width="18.85546875" customWidth="1"/>
    <col min="5" max="5" width="19.85546875" customWidth="1"/>
    <col min="6" max="6" width="14.5703125" customWidth="1"/>
    <col min="7" max="7" width="20.140625" customWidth="1"/>
    <col min="8" max="8" width="21.85546875" customWidth="1"/>
    <col min="9" max="9" width="19.42578125" customWidth="1"/>
  </cols>
  <sheetData>
    <row r="1" spans="1:4" x14ac:dyDescent="0.25">
      <c r="A1" s="67" t="s">
        <v>367</v>
      </c>
    </row>
    <row r="2" spans="1:4" x14ac:dyDescent="0.25">
      <c r="A2" s="67"/>
    </row>
    <row r="3" spans="1:4" ht="45" x14ac:dyDescent="0.25">
      <c r="A3" s="125"/>
      <c r="B3" s="3073" t="s">
        <v>368</v>
      </c>
      <c r="C3" s="3073" t="s">
        <v>369</v>
      </c>
      <c r="D3" s="3034" t="s">
        <v>370</v>
      </c>
    </row>
    <row r="4" spans="1:4" x14ac:dyDescent="0.25">
      <c r="A4" s="150">
        <v>2018</v>
      </c>
      <c r="B4" s="3074">
        <v>1231.1854989999999</v>
      </c>
      <c r="C4" s="3074">
        <v>5752.8279650000004</v>
      </c>
      <c r="D4" s="3075">
        <v>0.21401396087115562</v>
      </c>
    </row>
    <row r="5" spans="1:4" x14ac:dyDescent="0.25">
      <c r="A5" s="146">
        <v>2017</v>
      </c>
      <c r="B5" s="3076">
        <v>1212.7478699999999</v>
      </c>
      <c r="C5" s="3076">
        <v>5196.3462520000003</v>
      </c>
      <c r="D5" s="3077">
        <v>0.233384730575494</v>
      </c>
    </row>
    <row r="7" spans="1:4" x14ac:dyDescent="0.25">
      <c r="A7" s="65" t="s">
        <v>2331</v>
      </c>
    </row>
    <row r="9" spans="1:4" s="23" customFormat="1" x14ac:dyDescent="0.25">
      <c r="A9" s="199" t="s">
        <v>135</v>
      </c>
      <c r="B9" s="199"/>
    </row>
  </sheetData>
  <hyperlinks>
    <hyperlink ref="A9:B9" location="Index!A1" display="Back to index" xr:uid="{948466BF-6F07-45A8-B455-4BF799930EDA}"/>
  </hyperlinks>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0D18-AEB2-4EB1-B785-7DBEBA16F5AF}">
  <dimension ref="A1:J19"/>
  <sheetViews>
    <sheetView showGridLines="0" workbookViewId="0">
      <selection activeCell="C19" sqref="C19"/>
    </sheetView>
  </sheetViews>
  <sheetFormatPr defaultColWidth="17.85546875" defaultRowHeight="15" x14ac:dyDescent="0.25"/>
  <cols>
    <col min="1" max="1" width="18.5703125" style="161" customWidth="1"/>
    <col min="2" max="10" width="20.7109375" style="161" customWidth="1"/>
    <col min="11" max="16384" width="17.85546875" style="161"/>
  </cols>
  <sheetData>
    <row r="1" spans="1:10" x14ac:dyDescent="0.25">
      <c r="A1" s="2051" t="s">
        <v>2374</v>
      </c>
    </row>
    <row r="3" spans="1:10" ht="30" customHeight="1" x14ac:dyDescent="0.25">
      <c r="A3" s="2669"/>
      <c r="B3" s="3781" t="s">
        <v>1472</v>
      </c>
      <c r="C3" s="3781"/>
      <c r="D3" s="3781" t="s">
        <v>1473</v>
      </c>
      <c r="E3" s="3781"/>
      <c r="F3" s="3781" t="s">
        <v>1474</v>
      </c>
      <c r="G3" s="3781"/>
      <c r="H3" s="3781" t="s">
        <v>1475</v>
      </c>
      <c r="I3" s="3781"/>
      <c r="J3" s="2093" t="s">
        <v>165</v>
      </c>
    </row>
    <row r="4" spans="1:10" x14ac:dyDescent="0.25">
      <c r="A4" s="2724"/>
      <c r="B4" s="660" t="s">
        <v>151</v>
      </c>
      <c r="C4" s="2253" t="s">
        <v>150</v>
      </c>
      <c r="D4" s="660" t="s">
        <v>151</v>
      </c>
      <c r="E4" s="2253" t="s">
        <v>150</v>
      </c>
      <c r="F4" s="660" t="s">
        <v>151</v>
      </c>
      <c r="G4" s="2253" t="s">
        <v>150</v>
      </c>
      <c r="H4" s="660" t="s">
        <v>151</v>
      </c>
      <c r="I4" s="2253" t="s">
        <v>150</v>
      </c>
      <c r="J4" s="660" t="s">
        <v>151</v>
      </c>
    </row>
    <row r="5" spans="1:10" x14ac:dyDescent="0.25">
      <c r="A5" s="2725" t="s">
        <v>400</v>
      </c>
      <c r="B5" s="2726">
        <v>4705</v>
      </c>
      <c r="C5" s="2727">
        <v>0.54715227134167621</v>
      </c>
      <c r="D5" s="2728">
        <v>810</v>
      </c>
      <c r="E5" s="2727">
        <v>9.3953172339009558E-2</v>
      </c>
      <c r="F5" s="2729">
        <v>745</v>
      </c>
      <c r="G5" s="2727">
        <v>8.6517384687699248E-2</v>
      </c>
      <c r="H5" s="2730">
        <v>2340</v>
      </c>
      <c r="I5" s="2727">
        <v>0.27237717163161496</v>
      </c>
      <c r="J5" s="2731">
        <v>8595</v>
      </c>
    </row>
    <row r="6" spans="1:10" x14ac:dyDescent="0.25">
      <c r="A6" s="201" t="s">
        <v>401</v>
      </c>
      <c r="B6" s="2732">
        <v>1205</v>
      </c>
      <c r="C6" s="1112">
        <v>0.44904626880111936</v>
      </c>
      <c r="D6" s="2732">
        <v>280</v>
      </c>
      <c r="E6" s="1112">
        <v>0.10480996077906035</v>
      </c>
      <c r="F6" s="2732">
        <v>225</v>
      </c>
      <c r="G6" s="1112">
        <v>8.427292415548461E-2</v>
      </c>
      <c r="H6" s="2732">
        <v>970</v>
      </c>
      <c r="I6" s="1112">
        <v>0.36187084626433574</v>
      </c>
      <c r="J6" s="2733">
        <v>2685</v>
      </c>
    </row>
    <row r="7" spans="1:10" s="2741" customFormat="1" x14ac:dyDescent="0.25">
      <c r="A7" s="2734" t="s">
        <v>1040</v>
      </c>
      <c r="B7" s="2735">
        <v>670</v>
      </c>
      <c r="C7" s="2736">
        <v>0.44767954472587373</v>
      </c>
      <c r="D7" s="2737">
        <v>160</v>
      </c>
      <c r="E7" s="2736">
        <v>0.10659800149620606</v>
      </c>
      <c r="F7" s="2738">
        <v>120</v>
      </c>
      <c r="G7" s="2736">
        <v>7.8651009939083041E-2</v>
      </c>
      <c r="H7" s="2739">
        <v>550</v>
      </c>
      <c r="I7" s="2736">
        <v>0.36707144383883722</v>
      </c>
      <c r="J7" s="2740">
        <v>1495</v>
      </c>
    </row>
    <row r="8" spans="1:10" s="2741" customFormat="1" x14ac:dyDescent="0.25">
      <c r="A8" s="2742" t="s">
        <v>1039</v>
      </c>
      <c r="B8" s="2743">
        <v>265</v>
      </c>
      <c r="C8" s="1113">
        <v>0.42141118452249238</v>
      </c>
      <c r="D8" s="2744">
        <v>70</v>
      </c>
      <c r="E8" s="1113">
        <v>0.10711914772547655</v>
      </c>
      <c r="F8" s="2745">
        <v>60</v>
      </c>
      <c r="G8" s="1113">
        <v>9.6370878512945346E-2</v>
      </c>
      <c r="H8" s="2746">
        <v>235</v>
      </c>
      <c r="I8" s="1113">
        <v>0.37509878923908579</v>
      </c>
      <c r="J8" s="2747">
        <v>635</v>
      </c>
    </row>
    <row r="9" spans="1:10" s="2741" customFormat="1" x14ac:dyDescent="0.25">
      <c r="A9" s="2734" t="s">
        <v>1041</v>
      </c>
      <c r="B9" s="2735">
        <v>185</v>
      </c>
      <c r="C9" s="2736">
        <v>0.5160229381008602</v>
      </c>
      <c r="D9" s="2737">
        <v>35</v>
      </c>
      <c r="E9" s="2736">
        <v>9.6418732782369135E-2</v>
      </c>
      <c r="F9" s="2738">
        <v>30</v>
      </c>
      <c r="G9" s="2736">
        <v>8.3628492719401815E-2</v>
      </c>
      <c r="H9" s="2739">
        <v>110</v>
      </c>
      <c r="I9" s="2736">
        <v>0.30392983639736887</v>
      </c>
      <c r="J9" s="2740">
        <v>355</v>
      </c>
    </row>
    <row r="10" spans="1:10" s="2741" customFormat="1" x14ac:dyDescent="0.25">
      <c r="A10" s="2742" t="s">
        <v>1042</v>
      </c>
      <c r="B10" s="2743">
        <v>85</v>
      </c>
      <c r="C10" s="1113">
        <v>0.42775740759092262</v>
      </c>
      <c r="D10" s="2744">
        <v>20</v>
      </c>
      <c r="E10" s="1113">
        <v>9.9098206322465562E-2</v>
      </c>
      <c r="F10" s="2745">
        <v>20</v>
      </c>
      <c r="G10" s="1113">
        <v>8.9188385690219016E-2</v>
      </c>
      <c r="H10" s="2746">
        <v>75</v>
      </c>
      <c r="I10" s="1113">
        <v>0.38395600039639283</v>
      </c>
      <c r="J10" s="2747">
        <v>200</v>
      </c>
    </row>
    <row r="11" spans="1:10" x14ac:dyDescent="0.25">
      <c r="A11" s="2748" t="s">
        <v>995</v>
      </c>
      <c r="B11" s="2749">
        <v>5910</v>
      </c>
      <c r="C11" s="2750">
        <v>0.5237842418097084</v>
      </c>
      <c r="D11" s="2751">
        <v>1090</v>
      </c>
      <c r="E11" s="2750">
        <v>9.6539168570835984E-2</v>
      </c>
      <c r="F11" s="2752">
        <v>970</v>
      </c>
      <c r="G11" s="2750">
        <v>8.5982772955063971E-2</v>
      </c>
      <c r="H11" s="2753">
        <v>3315</v>
      </c>
      <c r="I11" s="2750">
        <v>0.2936938166643917</v>
      </c>
      <c r="J11" s="2754">
        <v>11280</v>
      </c>
    </row>
    <row r="13" spans="1:10" x14ac:dyDescent="0.25">
      <c r="A13" s="98" t="s">
        <v>2349</v>
      </c>
    </row>
    <row r="14" spans="1:10" x14ac:dyDescent="0.25">
      <c r="A14" s="1064" t="s">
        <v>1000</v>
      </c>
    </row>
    <row r="15" spans="1:10" s="25" customFormat="1" x14ac:dyDescent="0.25">
      <c r="A15" s="1064" t="s">
        <v>1001</v>
      </c>
      <c r="B15" s="2247"/>
    </row>
    <row r="16" spans="1:10" x14ac:dyDescent="0.25">
      <c r="A16"/>
    </row>
    <row r="17" spans="1:1" x14ac:dyDescent="0.25">
      <c r="A17" s="1065" t="s">
        <v>135</v>
      </c>
    </row>
    <row r="18" spans="1:1" x14ac:dyDescent="0.25">
      <c r="A18" s="23"/>
    </row>
    <row r="19" spans="1:1" x14ac:dyDescent="0.25">
      <c r="A19" s="23"/>
    </row>
  </sheetData>
  <mergeCells count="4">
    <mergeCell ref="B3:C3"/>
    <mergeCell ref="D3:E3"/>
    <mergeCell ref="F3:G3"/>
    <mergeCell ref="H3:I3"/>
  </mergeCells>
  <hyperlinks>
    <hyperlink ref="A15:B15" location="Index!A1" display="Back to index" xr:uid="{7E597304-E81D-4881-BA75-ECD8C9EF055C}"/>
    <hyperlink ref="A16" location="Index!A1" display="Back to index" xr:uid="{32C4FE7E-1403-449E-A42C-0EAAC32F85C2}"/>
    <hyperlink ref="A15" location="Index!A1" display="Back to index" xr:uid="{3683A4B1-2AFE-4D5D-9485-B17D66B77CB7}"/>
    <hyperlink ref="A17" location="Index!A1" display="Back to index" xr:uid="{81F38F17-6D2D-4014-B201-0E44927DE3D0}"/>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1854-FA5A-489C-BE83-303FF76C7D36}">
  <dimension ref="A1:J20"/>
  <sheetViews>
    <sheetView showGridLines="0" workbookViewId="0">
      <selection activeCell="F22" sqref="F22"/>
    </sheetView>
  </sheetViews>
  <sheetFormatPr defaultColWidth="13.28515625" defaultRowHeight="15" x14ac:dyDescent="0.25"/>
  <cols>
    <col min="1" max="1" width="19.5703125" customWidth="1"/>
    <col min="2" max="2" width="20.7109375" customWidth="1"/>
    <col min="3" max="3" width="20.7109375" style="135" customWidth="1"/>
    <col min="4" max="4" width="20.7109375" customWidth="1"/>
    <col min="5" max="5" width="20.7109375" style="135" customWidth="1"/>
    <col min="6" max="6" width="20.7109375" customWidth="1"/>
    <col min="7" max="7" width="20.7109375" style="135" customWidth="1"/>
    <col min="8" max="8" width="20.7109375" customWidth="1"/>
    <col min="9" max="9" width="20.7109375" style="135" customWidth="1"/>
    <col min="10" max="10" width="20.7109375" customWidth="1"/>
  </cols>
  <sheetData>
    <row r="1" spans="1:10" x14ac:dyDescent="0.25">
      <c r="A1" s="2226" t="s">
        <v>2375</v>
      </c>
    </row>
    <row r="3" spans="1:10" s="177" customFormat="1" ht="51.75" customHeight="1" x14ac:dyDescent="0.25">
      <c r="A3" s="2589"/>
      <c r="B3" s="3781" t="s">
        <v>1472</v>
      </c>
      <c r="C3" s="3781"/>
      <c r="D3" s="3781" t="s">
        <v>1473</v>
      </c>
      <c r="E3" s="3781"/>
      <c r="F3" s="3781" t="s">
        <v>1474</v>
      </c>
      <c r="G3" s="3781"/>
      <c r="H3" s="3781" t="s">
        <v>1475</v>
      </c>
      <c r="I3" s="3781"/>
      <c r="J3" s="2093" t="s">
        <v>165</v>
      </c>
    </row>
    <row r="4" spans="1:10" s="67" customFormat="1" x14ac:dyDescent="0.25">
      <c r="A4" s="1122"/>
      <c r="B4" s="660" t="s">
        <v>151</v>
      </c>
      <c r="C4" s="2253" t="s">
        <v>150</v>
      </c>
      <c r="D4" s="660" t="s">
        <v>151</v>
      </c>
      <c r="E4" s="2253" t="s">
        <v>150</v>
      </c>
      <c r="F4" s="660" t="s">
        <v>151</v>
      </c>
      <c r="G4" s="2253" t="s">
        <v>150</v>
      </c>
      <c r="H4" s="660" t="s">
        <v>151</v>
      </c>
      <c r="I4" s="2253" t="s">
        <v>150</v>
      </c>
      <c r="J4" s="2650" t="s">
        <v>151</v>
      </c>
    </row>
    <row r="5" spans="1:10" x14ac:dyDescent="0.25">
      <c r="A5" s="2184" t="s">
        <v>440</v>
      </c>
      <c r="B5" s="2726">
        <v>5160</v>
      </c>
      <c r="C5" s="2727">
        <v>0.53476390312560562</v>
      </c>
      <c r="D5" s="2728">
        <v>950</v>
      </c>
      <c r="E5" s="2727">
        <v>9.8434243297054316E-2</v>
      </c>
      <c r="F5" s="2729">
        <v>790</v>
      </c>
      <c r="G5" s="2727">
        <v>8.188326111042589E-2</v>
      </c>
      <c r="H5" s="2730">
        <v>2750</v>
      </c>
      <c r="I5" s="2727">
        <v>0.28491859246691409</v>
      </c>
      <c r="J5" s="2755">
        <v>9650</v>
      </c>
    </row>
    <row r="6" spans="1:10" x14ac:dyDescent="0.25">
      <c r="A6" s="449" t="s">
        <v>441</v>
      </c>
      <c r="B6" s="2756">
        <v>810</v>
      </c>
      <c r="C6" s="1112">
        <v>0.4593615666295176</v>
      </c>
      <c r="D6" s="2732">
        <v>150</v>
      </c>
      <c r="E6" s="1112">
        <v>8.5831419018809557E-2</v>
      </c>
      <c r="F6" s="2757">
        <v>190</v>
      </c>
      <c r="G6" s="1112">
        <v>0.10748970819023358</v>
      </c>
      <c r="H6" s="2758">
        <v>610</v>
      </c>
      <c r="I6" s="1112">
        <v>0.34731730673004757</v>
      </c>
      <c r="J6" s="2759">
        <v>1760</v>
      </c>
    </row>
    <row r="7" spans="1:10" x14ac:dyDescent="0.25">
      <c r="A7" s="2265" t="s">
        <v>995</v>
      </c>
      <c r="B7" s="2749">
        <v>5970</v>
      </c>
      <c r="C7" s="2750">
        <v>0.52311177916745188</v>
      </c>
      <c r="D7" s="2751">
        <v>1100</v>
      </c>
      <c r="E7" s="2750">
        <v>9.6601531173446817E-2</v>
      </c>
      <c r="F7" s="2752">
        <v>980</v>
      </c>
      <c r="G7" s="2750">
        <v>8.5812323886568717E-2</v>
      </c>
      <c r="H7" s="2753">
        <v>3360</v>
      </c>
      <c r="I7" s="2750">
        <v>0.29447436577253266</v>
      </c>
      <c r="J7" s="2760">
        <v>11410</v>
      </c>
    </row>
    <row r="8" spans="1:10" s="145" customFormat="1" x14ac:dyDescent="0.25">
      <c r="C8" s="2761"/>
      <c r="E8" s="286"/>
      <c r="G8" s="286"/>
      <c r="I8" s="286"/>
    </row>
    <row r="9" spans="1:10" x14ac:dyDescent="0.25">
      <c r="A9" s="98" t="s">
        <v>2349</v>
      </c>
      <c r="C9" s="1112"/>
    </row>
    <row r="10" spans="1:10" s="145" customFormat="1" x14ac:dyDescent="0.25">
      <c r="A10" s="1064" t="s">
        <v>1000</v>
      </c>
      <c r="C10" s="2762"/>
      <c r="E10" s="286"/>
      <c r="G10" s="286"/>
      <c r="I10" s="286"/>
    </row>
    <row r="11" spans="1:10" s="23" customFormat="1" x14ac:dyDescent="0.25">
      <c r="A11" s="1064" t="s">
        <v>1001</v>
      </c>
      <c r="B11" s="199"/>
    </row>
    <row r="13" spans="1:10" x14ac:dyDescent="0.25">
      <c r="A13" s="1065" t="s">
        <v>135</v>
      </c>
    </row>
    <row r="14" spans="1:10" x14ac:dyDescent="0.25">
      <c r="A14" s="23"/>
    </row>
    <row r="15" spans="1:10" x14ac:dyDescent="0.25">
      <c r="A15" s="23"/>
    </row>
    <row r="20" spans="3:3" x14ac:dyDescent="0.25">
      <c r="C20" s="1112"/>
    </row>
  </sheetData>
  <mergeCells count="4">
    <mergeCell ref="B3:C3"/>
    <mergeCell ref="D3:E3"/>
    <mergeCell ref="F3:G3"/>
    <mergeCell ref="H3:I3"/>
  </mergeCells>
  <hyperlinks>
    <hyperlink ref="A11:B11" location="Index!A1" display="Back to index" xr:uid="{7BCB305B-6480-4F38-A364-23A25AAD8975}"/>
    <hyperlink ref="A12" location="Index!A1" display="Back to index" xr:uid="{E9E15C18-972D-47D0-90C9-C3CDC9BB32B4}"/>
    <hyperlink ref="A11" location="Index!A1" display="Back to index" xr:uid="{ABF72AE3-DB17-40EF-8536-1967C998F88E}"/>
    <hyperlink ref="A13" location="Index!A1" display="Back to index" xr:uid="{8815D066-28EC-4EC6-A0DA-7A7C6097A583}"/>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507A-0B28-41CD-8CDE-440E885E5D09}">
  <dimension ref="A1:E51"/>
  <sheetViews>
    <sheetView showGridLines="0" workbookViewId="0">
      <selection activeCell="A2" sqref="A2"/>
    </sheetView>
  </sheetViews>
  <sheetFormatPr defaultColWidth="17.5703125" defaultRowHeight="15" x14ac:dyDescent="0.25"/>
  <cols>
    <col min="1" max="1" width="42" style="30" customWidth="1"/>
    <col min="2" max="4" width="10.7109375" style="30" customWidth="1"/>
    <col min="5" max="5" width="17.5703125" style="30"/>
    <col min="6" max="16384" width="17.5703125" style="145"/>
  </cols>
  <sheetData>
    <row r="1" spans="1:4" x14ac:dyDescent="0.25">
      <c r="A1" s="1721" t="s">
        <v>2376</v>
      </c>
    </row>
    <row r="3" spans="1:4" x14ac:dyDescent="0.25">
      <c r="A3" s="3462" t="s">
        <v>1476</v>
      </c>
      <c r="B3" s="1920" t="s">
        <v>441</v>
      </c>
      <c r="C3" s="1920" t="s">
        <v>440</v>
      </c>
      <c r="D3" s="1921" t="s">
        <v>165</v>
      </c>
    </row>
    <row r="4" spans="1:4" x14ac:dyDescent="0.25">
      <c r="A4" s="2763" t="s">
        <v>1069</v>
      </c>
      <c r="B4" s="2764"/>
      <c r="C4" s="2764"/>
      <c r="D4" s="2765"/>
    </row>
    <row r="5" spans="1:4" x14ac:dyDescent="0.25">
      <c r="A5" s="1922" t="s">
        <v>1477</v>
      </c>
      <c r="B5" s="2766">
        <v>19739.41</v>
      </c>
      <c r="C5" s="2766">
        <v>22181.15</v>
      </c>
      <c r="D5" s="2767">
        <v>20515.87</v>
      </c>
    </row>
    <row r="6" spans="1:4" x14ac:dyDescent="0.25">
      <c r="A6" s="322" t="s">
        <v>1478</v>
      </c>
      <c r="B6" s="2768">
        <v>21817.75</v>
      </c>
      <c r="C6" s="2768">
        <v>23407.32</v>
      </c>
      <c r="D6" s="2769">
        <v>22914.880000000001</v>
      </c>
    </row>
    <row r="7" spans="1:4" x14ac:dyDescent="0.25">
      <c r="A7" s="1922" t="s">
        <v>1072</v>
      </c>
      <c r="B7" s="2766">
        <v>19258.580000000002</v>
      </c>
      <c r="C7" s="2766">
        <v>20285.88</v>
      </c>
      <c r="D7" s="2767">
        <v>19641.580000000002</v>
      </c>
    </row>
    <row r="8" spans="1:4" x14ac:dyDescent="0.25">
      <c r="A8" s="322" t="s">
        <v>1073</v>
      </c>
      <c r="B8" s="2768">
        <v>23657.8</v>
      </c>
      <c r="C8" s="2768">
        <v>24914.76</v>
      </c>
      <c r="D8" s="2769">
        <v>24735.39</v>
      </c>
    </row>
    <row r="9" spans="1:4" x14ac:dyDescent="0.25">
      <c r="A9" s="2770" t="s">
        <v>1479</v>
      </c>
      <c r="B9" s="2766">
        <v>25906.67</v>
      </c>
      <c r="C9" s="2766">
        <v>26219.37</v>
      </c>
      <c r="D9" s="2767">
        <v>26173.37</v>
      </c>
    </row>
    <row r="10" spans="1:4" x14ac:dyDescent="0.25">
      <c r="A10" s="2771" t="s">
        <v>1480</v>
      </c>
      <c r="B10" s="2768" t="s">
        <v>1089</v>
      </c>
      <c r="C10" s="2768" t="s">
        <v>1089</v>
      </c>
      <c r="D10" s="2769" t="s">
        <v>1089</v>
      </c>
    </row>
    <row r="11" spans="1:4" x14ac:dyDescent="0.25">
      <c r="A11" s="2772" t="s">
        <v>1077</v>
      </c>
      <c r="B11" s="2766">
        <v>27305.03</v>
      </c>
      <c r="C11" s="2766">
        <v>28007.01</v>
      </c>
      <c r="D11" s="2767">
        <v>27849.38</v>
      </c>
    </row>
    <row r="12" spans="1:4" x14ac:dyDescent="0.25">
      <c r="A12" s="2771" t="s">
        <v>1078</v>
      </c>
      <c r="B12" s="2768">
        <v>25678.5</v>
      </c>
      <c r="C12" s="2768">
        <v>26476.18</v>
      </c>
      <c r="D12" s="2769">
        <v>26338</v>
      </c>
    </row>
    <row r="13" spans="1:4" x14ac:dyDescent="0.25">
      <c r="A13" s="2772" t="s">
        <v>1079</v>
      </c>
      <c r="B13" s="2766">
        <v>25889.26</v>
      </c>
      <c r="C13" s="2766">
        <v>26395.03</v>
      </c>
      <c r="D13" s="2767">
        <v>26344.400000000001</v>
      </c>
    </row>
    <row r="14" spans="1:4" x14ac:dyDescent="0.25">
      <c r="A14" s="2771" t="s">
        <v>1080</v>
      </c>
      <c r="B14" s="2768">
        <v>26999.96</v>
      </c>
      <c r="C14" s="2768">
        <v>25953.3</v>
      </c>
      <c r="D14" s="2769">
        <v>26057.759999999998</v>
      </c>
    </row>
    <row r="15" spans="1:4" x14ac:dyDescent="0.25">
      <c r="A15" s="2772" t="s">
        <v>1081</v>
      </c>
      <c r="B15" s="2766" t="s">
        <v>1089</v>
      </c>
      <c r="C15" s="2766">
        <v>26308.75</v>
      </c>
      <c r="D15" s="2767">
        <v>25063.48</v>
      </c>
    </row>
    <row r="16" spans="1:4" x14ac:dyDescent="0.25">
      <c r="A16" s="2771" t="s">
        <v>1082</v>
      </c>
      <c r="B16" s="2768">
        <v>25991.16</v>
      </c>
      <c r="C16" s="2768">
        <v>26032.720000000001</v>
      </c>
      <c r="D16" s="2769">
        <v>26030.79</v>
      </c>
    </row>
    <row r="17" spans="1:4" x14ac:dyDescent="0.25">
      <c r="A17" s="2772" t="s">
        <v>1083</v>
      </c>
      <c r="B17" s="2766">
        <v>26978.880000000001</v>
      </c>
      <c r="C17" s="2766">
        <v>25085.17</v>
      </c>
      <c r="D17" s="2767">
        <v>25492.42</v>
      </c>
    </row>
    <row r="18" spans="1:4" x14ac:dyDescent="0.25">
      <c r="A18" s="2771" t="s">
        <v>1084</v>
      </c>
      <c r="B18" s="2768">
        <v>27055.24</v>
      </c>
      <c r="C18" s="2768">
        <v>27103.99</v>
      </c>
      <c r="D18" s="2769">
        <v>27092.86</v>
      </c>
    </row>
    <row r="19" spans="1:4" x14ac:dyDescent="0.25">
      <c r="A19" s="2772" t="s">
        <v>1085</v>
      </c>
      <c r="B19" s="2766" t="s">
        <v>1089</v>
      </c>
      <c r="C19" s="2766">
        <v>25643.75</v>
      </c>
      <c r="D19" s="2767">
        <v>25012.5</v>
      </c>
    </row>
    <row r="20" spans="1:4" x14ac:dyDescent="0.25">
      <c r="A20" s="2771" t="s">
        <v>1087</v>
      </c>
      <c r="B20" s="2768" t="s">
        <v>1089</v>
      </c>
      <c r="C20" s="2768" t="s">
        <v>1089</v>
      </c>
      <c r="D20" s="2769" t="s">
        <v>1089</v>
      </c>
    </row>
    <row r="21" spans="1:4" x14ac:dyDescent="0.25">
      <c r="A21" s="2772" t="s">
        <v>1088</v>
      </c>
      <c r="B21" s="2766" t="s">
        <v>1089</v>
      </c>
      <c r="C21" s="2766">
        <v>33240.89</v>
      </c>
      <c r="D21" s="2767">
        <v>33240.89</v>
      </c>
    </row>
    <row r="22" spans="1:4" x14ac:dyDescent="0.25">
      <c r="A22" s="2771" t="s">
        <v>1090</v>
      </c>
      <c r="B22" s="2768" t="s">
        <v>1089</v>
      </c>
      <c r="C22" s="2768" t="s">
        <v>1089</v>
      </c>
      <c r="D22" s="2769" t="s">
        <v>1089</v>
      </c>
    </row>
    <row r="23" spans="1:4" x14ac:dyDescent="0.25">
      <c r="A23" s="2772" t="s">
        <v>1091</v>
      </c>
      <c r="B23" s="2766">
        <v>20853.3</v>
      </c>
      <c r="C23" s="2766" t="s">
        <v>1089</v>
      </c>
      <c r="D23" s="2767" t="s">
        <v>1089</v>
      </c>
    </row>
    <row r="24" spans="1:4" x14ac:dyDescent="0.25">
      <c r="A24" s="2771" t="s">
        <v>1092</v>
      </c>
      <c r="B24" s="2768">
        <v>23031.919999999998</v>
      </c>
      <c r="C24" s="2768" t="s">
        <v>1089</v>
      </c>
      <c r="D24" s="2769" t="s">
        <v>1089</v>
      </c>
    </row>
    <row r="25" spans="1:4" x14ac:dyDescent="0.25">
      <c r="A25" s="2772" t="s">
        <v>1093</v>
      </c>
      <c r="B25" s="2766" t="s">
        <v>1089</v>
      </c>
      <c r="C25" s="2766" t="s">
        <v>1089</v>
      </c>
      <c r="D25" s="2767" t="s">
        <v>1089</v>
      </c>
    </row>
    <row r="26" spans="1:4" x14ac:dyDescent="0.25">
      <c r="A26" s="2771" t="s">
        <v>1094</v>
      </c>
      <c r="B26" s="2768" t="s">
        <v>1089</v>
      </c>
      <c r="C26" s="2768">
        <v>20373.310000000001</v>
      </c>
      <c r="D26" s="2769">
        <v>20778.5</v>
      </c>
    </row>
    <row r="27" spans="1:4" x14ac:dyDescent="0.25">
      <c r="A27" s="2772" t="s">
        <v>1095</v>
      </c>
      <c r="B27" s="2766">
        <v>24320.16</v>
      </c>
      <c r="C27" s="2766">
        <v>26654.86</v>
      </c>
      <c r="D27" s="2767">
        <v>25411.29</v>
      </c>
    </row>
    <row r="28" spans="1:4" x14ac:dyDescent="0.25">
      <c r="A28" s="322" t="s">
        <v>1096</v>
      </c>
      <c r="B28" s="2768">
        <v>24590.6</v>
      </c>
      <c r="C28" s="2768">
        <v>25327.17</v>
      </c>
      <c r="D28" s="2769">
        <v>25014.49</v>
      </c>
    </row>
    <row r="29" spans="1:4" x14ac:dyDescent="0.25">
      <c r="A29" s="1922" t="s">
        <v>1481</v>
      </c>
      <c r="B29" s="2766">
        <v>30246.22</v>
      </c>
      <c r="C29" s="2766">
        <v>31396.89</v>
      </c>
      <c r="D29" s="2767">
        <v>30769.43</v>
      </c>
    </row>
    <row r="30" spans="1:4" x14ac:dyDescent="0.25">
      <c r="A30" s="322" t="s">
        <v>1098</v>
      </c>
      <c r="B30" s="2768">
        <v>21637.57</v>
      </c>
      <c r="C30" s="2768">
        <v>23213.99</v>
      </c>
      <c r="D30" s="2769">
        <v>22530.94</v>
      </c>
    </row>
    <row r="31" spans="1:4" x14ac:dyDescent="0.25">
      <c r="A31" s="1922" t="s">
        <v>1099</v>
      </c>
      <c r="B31" s="2766">
        <v>22489.82</v>
      </c>
      <c r="C31" s="2766">
        <v>22182.68</v>
      </c>
      <c r="D31" s="2767">
        <v>22439.22</v>
      </c>
    </row>
    <row r="32" spans="1:4" x14ac:dyDescent="0.25">
      <c r="A32" s="322" t="s">
        <v>1100</v>
      </c>
      <c r="B32" s="2768">
        <v>27945.19</v>
      </c>
      <c r="C32" s="2768">
        <v>29147.82</v>
      </c>
      <c r="D32" s="2769">
        <v>28215.64</v>
      </c>
    </row>
    <row r="33" spans="1:4" x14ac:dyDescent="0.25">
      <c r="A33" s="2773" t="s">
        <v>1407</v>
      </c>
      <c r="B33" s="2774">
        <v>22660.55</v>
      </c>
      <c r="C33" s="2774">
        <v>24510</v>
      </c>
      <c r="D33" s="2775">
        <v>23482.67</v>
      </c>
    </row>
    <row r="34" spans="1:4" x14ac:dyDescent="0.25">
      <c r="A34" s="2763" t="s">
        <v>1404</v>
      </c>
      <c r="B34" s="2776"/>
      <c r="C34" s="2776"/>
      <c r="D34" s="2777"/>
    </row>
    <row r="35" spans="1:4" x14ac:dyDescent="0.25">
      <c r="A35" s="1922" t="s">
        <v>1482</v>
      </c>
      <c r="B35" s="2766">
        <v>21347.09</v>
      </c>
      <c r="C35" s="2766">
        <v>23273.39</v>
      </c>
      <c r="D35" s="2767">
        <v>22284.54</v>
      </c>
    </row>
    <row r="36" spans="1:4" x14ac:dyDescent="0.25">
      <c r="A36" s="322" t="s">
        <v>1104</v>
      </c>
      <c r="B36" s="2768">
        <v>22437.75</v>
      </c>
      <c r="C36" s="2768">
        <v>23350.560000000001</v>
      </c>
      <c r="D36" s="2769">
        <v>22751.87</v>
      </c>
    </row>
    <row r="37" spans="1:4" x14ac:dyDescent="0.25">
      <c r="A37" s="1922" t="s">
        <v>1483</v>
      </c>
      <c r="B37" s="2766">
        <v>18582.38</v>
      </c>
      <c r="C37" s="2766">
        <v>20089.59</v>
      </c>
      <c r="D37" s="2767">
        <v>19101.16</v>
      </c>
    </row>
    <row r="38" spans="1:4" x14ac:dyDescent="0.25">
      <c r="A38" s="322" t="s">
        <v>154</v>
      </c>
      <c r="B38" s="2768">
        <v>20887.38</v>
      </c>
      <c r="C38" s="2768">
        <v>21501.19</v>
      </c>
      <c r="D38" s="2769">
        <v>20971.759999999998</v>
      </c>
    </row>
    <row r="39" spans="1:4" x14ac:dyDescent="0.25">
      <c r="A39" s="1922" t="s">
        <v>1484</v>
      </c>
      <c r="B39" s="2766">
        <v>20120.599999999999</v>
      </c>
      <c r="C39" s="2766">
        <v>21349.01</v>
      </c>
      <c r="D39" s="2767">
        <v>20677.330000000002</v>
      </c>
    </row>
    <row r="40" spans="1:4" x14ac:dyDescent="0.25">
      <c r="A40" s="322" t="s">
        <v>1107</v>
      </c>
      <c r="B40" s="2768">
        <v>19828.34</v>
      </c>
      <c r="C40" s="2768">
        <v>21389.74</v>
      </c>
      <c r="D40" s="2769">
        <v>20202.14</v>
      </c>
    </row>
    <row r="41" spans="1:4" x14ac:dyDescent="0.25">
      <c r="A41" s="1922" t="s">
        <v>1108</v>
      </c>
      <c r="B41" s="2766">
        <v>19779.400000000001</v>
      </c>
      <c r="C41" s="2766">
        <v>21561.26</v>
      </c>
      <c r="D41" s="2767">
        <v>20331.240000000002</v>
      </c>
    </row>
    <row r="42" spans="1:4" x14ac:dyDescent="0.25">
      <c r="A42" s="322" t="s">
        <v>1485</v>
      </c>
      <c r="B42" s="2768">
        <v>19003.900000000001</v>
      </c>
      <c r="C42" s="2768">
        <v>19431.080000000002</v>
      </c>
      <c r="D42" s="2769">
        <v>19178.849999999999</v>
      </c>
    </row>
    <row r="43" spans="1:4" x14ac:dyDescent="0.25">
      <c r="A43" s="1922" t="s">
        <v>1110</v>
      </c>
      <c r="B43" s="2766">
        <v>21919.58</v>
      </c>
      <c r="C43" s="2766">
        <v>24418.38</v>
      </c>
      <c r="D43" s="2767">
        <v>22869.51</v>
      </c>
    </row>
    <row r="44" spans="1:4" x14ac:dyDescent="0.25">
      <c r="A44" s="2763" t="s">
        <v>1408</v>
      </c>
      <c r="B44" s="2776">
        <v>20505.59</v>
      </c>
      <c r="C44" s="2776">
        <v>22403.34</v>
      </c>
      <c r="D44" s="2777">
        <v>21201.61</v>
      </c>
    </row>
    <row r="45" spans="1:4" x14ac:dyDescent="0.25">
      <c r="A45" s="2773" t="s">
        <v>1405</v>
      </c>
      <c r="B45" s="2774">
        <v>21539.09</v>
      </c>
      <c r="C45" s="2774">
        <v>23583.08</v>
      </c>
      <c r="D45" s="2775">
        <v>22370.2</v>
      </c>
    </row>
    <row r="47" spans="1:4" x14ac:dyDescent="0.25">
      <c r="A47" s="98" t="s">
        <v>2349</v>
      </c>
    </row>
    <row r="48" spans="1:4" x14ac:dyDescent="0.25">
      <c r="A48" s="1064" t="s">
        <v>1000</v>
      </c>
    </row>
    <row r="49" spans="1:2" x14ac:dyDescent="0.25">
      <c r="A49" s="1064" t="s">
        <v>1001</v>
      </c>
    </row>
    <row r="50" spans="1:2" s="23" customFormat="1" x14ac:dyDescent="0.25">
      <c r="A50"/>
      <c r="B50" s="199"/>
    </row>
    <row r="51" spans="1:2" x14ac:dyDescent="0.25">
      <c r="A51" s="1065" t="s">
        <v>135</v>
      </c>
    </row>
  </sheetData>
  <hyperlinks>
    <hyperlink ref="A50:B50" location="Index!A1" display="Back to index" xr:uid="{E14DBE84-D013-43EF-B679-294DC5DAFB67}"/>
    <hyperlink ref="A50" location="Index!A1" display="Back to index" xr:uid="{CA01A599-052D-4DA8-8449-2071000EB11B}"/>
    <hyperlink ref="A49" location="Index!A1" display="Back to index" xr:uid="{9A3E9D69-3AFB-44F9-B1DF-469852DFF33A}"/>
    <hyperlink ref="A51" location="Index!A1" display="Back to index" xr:uid="{E16B40C2-4EE9-4F50-9725-0B40AA976B16}"/>
  </hyperlinks>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7D9E-9C14-45BC-A0C0-CCC11C60DB2E}">
  <dimension ref="A1:K30"/>
  <sheetViews>
    <sheetView showGridLines="0" workbookViewId="0">
      <selection activeCell="M11" sqref="M11"/>
    </sheetView>
  </sheetViews>
  <sheetFormatPr defaultColWidth="12.85546875" defaultRowHeight="15" x14ac:dyDescent="0.25"/>
  <cols>
    <col min="1" max="1" width="32.28515625" style="34" customWidth="1"/>
    <col min="2" max="16384" width="12.85546875" style="30"/>
  </cols>
  <sheetData>
    <row r="1" spans="1:11" s="59" customFormat="1" x14ac:dyDescent="0.25">
      <c r="A1" s="2248" t="s">
        <v>2377</v>
      </c>
    </row>
    <row r="3" spans="1:11" s="3358" customFormat="1" ht="30" customHeight="1" x14ac:dyDescent="0.25">
      <c r="A3" s="3458"/>
      <c r="B3" s="3802" t="s">
        <v>1486</v>
      </c>
      <c r="C3" s="3802"/>
      <c r="D3" s="3802"/>
      <c r="E3" s="3802"/>
      <c r="F3" s="3802" t="s">
        <v>1487</v>
      </c>
      <c r="G3" s="3802"/>
      <c r="H3" s="3802"/>
      <c r="I3" s="3802"/>
      <c r="J3" s="3781" t="s">
        <v>1488</v>
      </c>
    </row>
    <row r="4" spans="1:11" s="3358" customFormat="1" ht="30" customHeight="1" x14ac:dyDescent="0.25">
      <c r="A4" s="2474"/>
      <c r="B4" s="3152" t="s">
        <v>1425</v>
      </c>
      <c r="C4" s="3463" t="s">
        <v>1489</v>
      </c>
      <c r="D4" s="3463" t="s">
        <v>1490</v>
      </c>
      <c r="E4" s="3152" t="s">
        <v>1428</v>
      </c>
      <c r="F4" s="3152" t="s">
        <v>1425</v>
      </c>
      <c r="G4" s="3463" t="s">
        <v>1489</v>
      </c>
      <c r="H4" s="3463" t="s">
        <v>1490</v>
      </c>
      <c r="I4" s="3152" t="s">
        <v>1428</v>
      </c>
      <c r="J4" s="3781"/>
    </row>
    <row r="5" spans="1:11" s="448" customFormat="1" ht="30" x14ac:dyDescent="0.25">
      <c r="A5" s="1108" t="s">
        <v>1491</v>
      </c>
      <c r="B5" s="2778">
        <v>27020.58</v>
      </c>
      <c r="C5" s="2779">
        <v>27129.07</v>
      </c>
      <c r="D5" s="2779">
        <v>24367.03</v>
      </c>
      <c r="E5" s="2778">
        <v>25825.13</v>
      </c>
      <c r="F5" s="2778">
        <v>26250.799999999999</v>
      </c>
      <c r="G5" s="2779">
        <v>26908.61</v>
      </c>
      <c r="H5" s="2779">
        <v>22825.919999999998</v>
      </c>
      <c r="I5" s="2778">
        <v>22988.560000000001</v>
      </c>
      <c r="J5" s="2780">
        <v>26173</v>
      </c>
    </row>
    <row r="6" spans="1:11" ht="30" x14ac:dyDescent="0.25">
      <c r="A6" s="2781" t="s">
        <v>1480</v>
      </c>
      <c r="B6" s="2782" t="s">
        <v>1089</v>
      </c>
      <c r="C6" s="2783" t="s">
        <v>1089</v>
      </c>
      <c r="D6" s="2783" t="s">
        <v>1089</v>
      </c>
      <c r="E6" s="2782" t="s">
        <v>1089</v>
      </c>
      <c r="F6" s="2782" t="s">
        <v>1089</v>
      </c>
      <c r="G6" s="2783" t="s">
        <v>1089</v>
      </c>
      <c r="H6" s="2783" t="s">
        <v>1089</v>
      </c>
      <c r="I6" s="2782" t="s">
        <v>1089</v>
      </c>
      <c r="J6" s="2782" t="s">
        <v>1089</v>
      </c>
      <c r="K6" s="2784"/>
    </row>
    <row r="7" spans="1:11" x14ac:dyDescent="0.25">
      <c r="A7" s="2785" t="s">
        <v>1077</v>
      </c>
      <c r="B7" s="2786">
        <v>27515.67</v>
      </c>
      <c r="C7" s="2787">
        <v>27645.7</v>
      </c>
      <c r="D7" s="2787" t="s">
        <v>1089</v>
      </c>
      <c r="E7" s="2786">
        <v>29722.22</v>
      </c>
      <c r="F7" s="2786">
        <v>30041.09</v>
      </c>
      <c r="G7" s="2787">
        <v>29428.080000000002</v>
      </c>
      <c r="H7" s="2787" t="s">
        <v>1089</v>
      </c>
      <c r="I7" s="2786">
        <v>27196.58</v>
      </c>
      <c r="J7" s="2786">
        <v>27849.38</v>
      </c>
      <c r="K7" s="2784"/>
    </row>
    <row r="8" spans="1:11" x14ac:dyDescent="0.25">
      <c r="A8" s="2781" t="s">
        <v>1078</v>
      </c>
      <c r="B8" s="2782">
        <v>26463.45</v>
      </c>
      <c r="C8" s="2783">
        <v>26508.35</v>
      </c>
      <c r="D8" s="2783">
        <v>25650.29</v>
      </c>
      <c r="E8" s="2782">
        <v>25839.68</v>
      </c>
      <c r="F8" s="2782">
        <v>26145.35</v>
      </c>
      <c r="G8" s="2783">
        <v>26482.6</v>
      </c>
      <c r="H8" s="2783">
        <v>24355</v>
      </c>
      <c r="I8" s="2782">
        <v>25286.78</v>
      </c>
      <c r="J8" s="2782">
        <v>26338</v>
      </c>
    </row>
    <row r="9" spans="1:11" x14ac:dyDescent="0.25">
      <c r="A9" s="2785" t="s">
        <v>1079</v>
      </c>
      <c r="B9" s="2786">
        <v>27076.86</v>
      </c>
      <c r="C9" s="2787">
        <v>27136.78</v>
      </c>
      <c r="D9" s="2787">
        <v>24047.11</v>
      </c>
      <c r="E9" s="2786">
        <v>25428.87</v>
      </c>
      <c r="F9" s="2786">
        <v>26070.51</v>
      </c>
      <c r="G9" s="2787">
        <v>26200.9</v>
      </c>
      <c r="H9" s="2787">
        <v>24424</v>
      </c>
      <c r="I9" s="2786">
        <v>22726.37</v>
      </c>
      <c r="J9" s="2786">
        <v>26344.400000000001</v>
      </c>
    </row>
    <row r="10" spans="1:11" x14ac:dyDescent="0.25">
      <c r="A10" s="2781" t="s">
        <v>1080</v>
      </c>
      <c r="B10" s="2782">
        <v>26931.18</v>
      </c>
      <c r="C10" s="2783">
        <v>26996.23</v>
      </c>
      <c r="D10" s="2783">
        <v>25653.33</v>
      </c>
      <c r="E10" s="2782">
        <v>26436.6</v>
      </c>
      <c r="F10" s="2782">
        <v>25300.6</v>
      </c>
      <c r="G10" s="2783">
        <v>25711.040000000001</v>
      </c>
      <c r="H10" s="2783">
        <v>23154.5</v>
      </c>
      <c r="I10" s="2782">
        <v>23287.1</v>
      </c>
      <c r="J10" s="2782">
        <v>26057.759999999998</v>
      </c>
    </row>
    <row r="11" spans="1:11" x14ac:dyDescent="0.25">
      <c r="A11" s="2785" t="s">
        <v>1081</v>
      </c>
      <c r="B11" s="2786">
        <v>25713.68</v>
      </c>
      <c r="C11" s="2787">
        <v>25713.68</v>
      </c>
      <c r="D11" s="2787" t="s">
        <v>1089</v>
      </c>
      <c r="E11" s="2786" t="s">
        <v>1089</v>
      </c>
      <c r="F11" s="2786" t="s">
        <v>1089</v>
      </c>
      <c r="G11" s="2787" t="s">
        <v>1089</v>
      </c>
      <c r="H11" s="2787" t="s">
        <v>1089</v>
      </c>
      <c r="I11" s="2786" t="s">
        <v>1089</v>
      </c>
      <c r="J11" s="2786">
        <v>25063.48</v>
      </c>
    </row>
    <row r="12" spans="1:11" ht="30" x14ac:dyDescent="0.25">
      <c r="A12" s="2781" t="s">
        <v>1082</v>
      </c>
      <c r="B12" s="2782">
        <v>27192.26</v>
      </c>
      <c r="C12" s="2783">
        <v>27466.03</v>
      </c>
      <c r="D12" s="2783">
        <v>23017.65</v>
      </c>
      <c r="E12" s="2782">
        <v>26100.61</v>
      </c>
      <c r="F12" s="2782">
        <v>26504.58</v>
      </c>
      <c r="G12" s="2783">
        <v>27733.83</v>
      </c>
      <c r="H12" s="2783">
        <v>21337.07</v>
      </c>
      <c r="I12" s="2782">
        <v>20888.14</v>
      </c>
      <c r="J12" s="2782">
        <v>26030.79</v>
      </c>
    </row>
    <row r="13" spans="1:11" ht="30" x14ac:dyDescent="0.25">
      <c r="A13" s="2785" t="s">
        <v>1083</v>
      </c>
      <c r="B13" s="2786">
        <v>26279.439999999999</v>
      </c>
      <c r="C13" s="2787">
        <v>26496.35</v>
      </c>
      <c r="D13" s="2787">
        <v>24809.26</v>
      </c>
      <c r="E13" s="2786">
        <v>25208.74</v>
      </c>
      <c r="F13" s="2786">
        <v>24479.17</v>
      </c>
      <c r="G13" s="2787">
        <v>26064.52</v>
      </c>
      <c r="H13" s="2787">
        <v>21588.240000000002</v>
      </c>
      <c r="I13" s="2786">
        <v>24022.07</v>
      </c>
      <c r="J13" s="2786">
        <v>25492.42</v>
      </c>
    </row>
    <row r="14" spans="1:11" ht="30" x14ac:dyDescent="0.25">
      <c r="A14" s="2781" t="s">
        <v>1084</v>
      </c>
      <c r="B14" s="2782">
        <v>27899.96</v>
      </c>
      <c r="C14" s="2783">
        <v>27896.91</v>
      </c>
      <c r="D14" s="2783" t="s">
        <v>1089</v>
      </c>
      <c r="E14" s="2782">
        <v>26569.14</v>
      </c>
      <c r="F14" s="2782">
        <v>28275.81</v>
      </c>
      <c r="G14" s="2783">
        <v>29150</v>
      </c>
      <c r="H14" s="2783" t="s">
        <v>1089</v>
      </c>
      <c r="I14" s="2782">
        <v>25112.2</v>
      </c>
      <c r="J14" s="2782">
        <v>27092.86</v>
      </c>
    </row>
    <row r="15" spans="1:11" x14ac:dyDescent="0.25">
      <c r="A15" s="2785" t="s">
        <v>1085</v>
      </c>
      <c r="B15" s="2786">
        <v>26456.25</v>
      </c>
      <c r="C15" s="2787">
        <v>26456.25</v>
      </c>
      <c r="D15" s="2787" t="s">
        <v>1089</v>
      </c>
      <c r="E15" s="2786" t="s">
        <v>1089</v>
      </c>
      <c r="F15" s="2786" t="s">
        <v>1089</v>
      </c>
      <c r="G15" s="2787" t="s">
        <v>1089</v>
      </c>
      <c r="H15" s="2787" t="s">
        <v>1089</v>
      </c>
      <c r="I15" s="2786" t="s">
        <v>1089</v>
      </c>
      <c r="J15" s="2786">
        <v>25012.5</v>
      </c>
    </row>
    <row r="16" spans="1:11" x14ac:dyDescent="0.25">
      <c r="A16" s="2781" t="s">
        <v>1087</v>
      </c>
      <c r="B16" s="2782" t="s">
        <v>1089</v>
      </c>
      <c r="C16" s="2783" t="s">
        <v>1089</v>
      </c>
      <c r="D16" s="2783" t="s">
        <v>1089</v>
      </c>
      <c r="E16" s="2782" t="s">
        <v>1089</v>
      </c>
      <c r="F16" s="2782" t="s">
        <v>1089</v>
      </c>
      <c r="G16" s="2783" t="s">
        <v>1089</v>
      </c>
      <c r="H16" s="2783" t="s">
        <v>1089</v>
      </c>
      <c r="I16" s="2782" t="s">
        <v>1089</v>
      </c>
      <c r="J16" s="2782">
        <v>33240.89</v>
      </c>
    </row>
    <row r="17" spans="1:10" x14ac:dyDescent="0.25">
      <c r="A17" s="2785" t="s">
        <v>1088</v>
      </c>
      <c r="B17" s="2786" t="s">
        <v>1089</v>
      </c>
      <c r="C17" s="2787" t="s">
        <v>1089</v>
      </c>
      <c r="D17" s="2787" t="s">
        <v>1089</v>
      </c>
      <c r="E17" s="2786" t="s">
        <v>1089</v>
      </c>
      <c r="F17" s="2786" t="s">
        <v>1089</v>
      </c>
      <c r="G17" s="2787" t="s">
        <v>1089</v>
      </c>
      <c r="H17" s="2787" t="s">
        <v>1089</v>
      </c>
      <c r="I17" s="2786" t="s">
        <v>1089</v>
      </c>
      <c r="J17" s="2786" t="s">
        <v>1089</v>
      </c>
    </row>
    <row r="18" spans="1:10" x14ac:dyDescent="0.25">
      <c r="A18" s="2781" t="s">
        <v>1090</v>
      </c>
      <c r="B18" s="2782" t="s">
        <v>1089</v>
      </c>
      <c r="C18" s="2783" t="s">
        <v>1089</v>
      </c>
      <c r="D18" s="2783" t="s">
        <v>1089</v>
      </c>
      <c r="E18" s="2782" t="s">
        <v>1089</v>
      </c>
      <c r="F18" s="2782" t="s">
        <v>1089</v>
      </c>
      <c r="G18" s="2783" t="s">
        <v>1089</v>
      </c>
      <c r="H18" s="2783" t="s">
        <v>1089</v>
      </c>
      <c r="I18" s="2782" t="s">
        <v>1089</v>
      </c>
      <c r="J18" s="2782" t="s">
        <v>1089</v>
      </c>
    </row>
    <row r="19" spans="1:10" x14ac:dyDescent="0.25">
      <c r="A19" s="2785" t="s">
        <v>1091</v>
      </c>
      <c r="B19" s="2786">
        <v>23869.34</v>
      </c>
      <c r="C19" s="2787">
        <v>24699.91</v>
      </c>
      <c r="D19" s="2787" t="s">
        <v>1089</v>
      </c>
      <c r="E19" s="2786" t="s">
        <v>1089</v>
      </c>
      <c r="F19" s="2786">
        <v>20410.310000000001</v>
      </c>
      <c r="G19" s="2787" t="s">
        <v>1089</v>
      </c>
      <c r="H19" s="2787" t="s">
        <v>1089</v>
      </c>
      <c r="I19" s="2786">
        <v>19809.45</v>
      </c>
      <c r="J19" s="2786">
        <v>20778.5</v>
      </c>
    </row>
    <row r="20" spans="1:10" ht="30" x14ac:dyDescent="0.25">
      <c r="A20" s="2781" t="s">
        <v>1092</v>
      </c>
      <c r="B20" s="2782">
        <v>26389.08</v>
      </c>
      <c r="C20" s="2783">
        <v>26214.51</v>
      </c>
      <c r="D20" s="2783" t="s">
        <v>1089</v>
      </c>
      <c r="E20" s="2782" t="s">
        <v>1089</v>
      </c>
      <c r="F20" s="2782" t="s">
        <v>1089</v>
      </c>
      <c r="G20" s="2783" t="s">
        <v>1089</v>
      </c>
      <c r="H20" s="2783" t="s">
        <v>1089</v>
      </c>
      <c r="I20" s="2782">
        <v>23359.3</v>
      </c>
      <c r="J20" s="2782">
        <v>25411.29</v>
      </c>
    </row>
    <row r="21" spans="1:10" x14ac:dyDescent="0.25">
      <c r="A21" s="2785" t="s">
        <v>1093</v>
      </c>
      <c r="B21" s="2786">
        <v>27205.81</v>
      </c>
      <c r="C21" s="2787">
        <v>27086.85</v>
      </c>
      <c r="D21" s="2787" t="s">
        <v>1089</v>
      </c>
      <c r="E21" s="2786" t="s">
        <v>1089</v>
      </c>
      <c r="F21" s="2786" t="s">
        <v>1089</v>
      </c>
      <c r="G21" s="2787" t="s">
        <v>1089</v>
      </c>
      <c r="H21" s="2787" t="s">
        <v>1089</v>
      </c>
      <c r="I21" s="2786">
        <v>21304.720000000001</v>
      </c>
      <c r="J21" s="2786">
        <v>24927.61</v>
      </c>
    </row>
    <row r="22" spans="1:10" x14ac:dyDescent="0.25">
      <c r="A22" s="2781" t="s">
        <v>1094</v>
      </c>
      <c r="B22" s="2782" t="s">
        <v>1089</v>
      </c>
      <c r="C22" s="2783" t="s">
        <v>1089</v>
      </c>
      <c r="D22" s="2783" t="s">
        <v>1089</v>
      </c>
      <c r="E22" s="2782" t="s">
        <v>1089</v>
      </c>
      <c r="F22" s="2782" t="s">
        <v>1089</v>
      </c>
      <c r="G22" s="2783" t="s">
        <v>1089</v>
      </c>
      <c r="H22" s="2783" t="s">
        <v>1089</v>
      </c>
      <c r="I22" s="2782" t="s">
        <v>1089</v>
      </c>
      <c r="J22" s="2782" t="s">
        <v>1089</v>
      </c>
    </row>
    <row r="23" spans="1:10" x14ac:dyDescent="0.25">
      <c r="A23" s="2785" t="s">
        <v>1095</v>
      </c>
      <c r="B23" s="2786">
        <v>24340.34</v>
      </c>
      <c r="C23" s="2787">
        <v>25175.23</v>
      </c>
      <c r="D23" s="2787" t="s">
        <v>1089</v>
      </c>
      <c r="E23" s="2786">
        <v>20517.89</v>
      </c>
      <c r="F23" s="2786">
        <v>23312.42</v>
      </c>
      <c r="G23" s="2787">
        <v>24293.41</v>
      </c>
      <c r="H23" s="2787" t="s">
        <v>1089</v>
      </c>
      <c r="I23" s="2786">
        <v>20046.2</v>
      </c>
      <c r="J23" s="2786">
        <v>21021.16</v>
      </c>
    </row>
    <row r="25" spans="1:10" s="59" customFormat="1" x14ac:dyDescent="0.25">
      <c r="A25" s="98" t="s">
        <v>2349</v>
      </c>
    </row>
    <row r="26" spans="1:10" s="59" customFormat="1" x14ac:dyDescent="0.25">
      <c r="A26" s="1064" t="s">
        <v>1000</v>
      </c>
    </row>
    <row r="27" spans="1:10" x14ac:dyDescent="0.25">
      <c r="A27" s="1064" t="s">
        <v>1001</v>
      </c>
    </row>
    <row r="28" spans="1:10" s="23" customFormat="1" x14ac:dyDescent="0.25">
      <c r="A28"/>
      <c r="B28" s="199"/>
    </row>
    <row r="29" spans="1:10" x14ac:dyDescent="0.25">
      <c r="A29" s="1065" t="s">
        <v>135</v>
      </c>
    </row>
    <row r="30" spans="1:10" x14ac:dyDescent="0.25">
      <c r="A30" s="1232"/>
    </row>
  </sheetData>
  <mergeCells count="3">
    <mergeCell ref="B3:E3"/>
    <mergeCell ref="F3:I3"/>
    <mergeCell ref="J3:J4"/>
  </mergeCells>
  <hyperlinks>
    <hyperlink ref="A28:B28" location="Index!A1" display="Back to index" xr:uid="{079D8C8E-CBA6-445C-9993-4E81F059F7B1}"/>
    <hyperlink ref="A28" location="Index!A1" display="Back to index" xr:uid="{DA3B2C7F-7767-4F72-8452-0D5BDE62615E}"/>
    <hyperlink ref="A27" location="Index!A1" display="Back to index" xr:uid="{2A653D72-3FD0-4C1B-9A09-F5F505F45757}"/>
    <hyperlink ref="A29" location="Index!A1" display="Back to index" xr:uid="{AE630A56-6AF2-4316-95AF-F42856DB518F}"/>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62EF-42EE-4B07-81B6-2F59297BB01F}">
  <dimension ref="A1:E51"/>
  <sheetViews>
    <sheetView showGridLines="0" workbookViewId="0">
      <selection activeCell="G10" sqref="G10"/>
    </sheetView>
  </sheetViews>
  <sheetFormatPr defaultColWidth="9.140625" defaultRowHeight="15" x14ac:dyDescent="0.25"/>
  <cols>
    <col min="1" max="1" width="34.28515625" style="34" customWidth="1"/>
    <col min="2" max="2" width="9.140625" style="30" customWidth="1"/>
    <col min="3" max="4" width="9.140625" style="30"/>
    <col min="5" max="16384" width="9.140625" style="145"/>
  </cols>
  <sheetData>
    <row r="1" spans="1:5" s="2298" customFormat="1" x14ac:dyDescent="0.25">
      <c r="A1" s="1721" t="s">
        <v>2378</v>
      </c>
      <c r="B1" s="59"/>
      <c r="C1" s="59"/>
      <c r="D1" s="59"/>
    </row>
    <row r="3" spans="1:5" x14ac:dyDescent="0.25">
      <c r="A3" s="3464" t="s">
        <v>1476</v>
      </c>
      <c r="B3" s="1920" t="s">
        <v>441</v>
      </c>
      <c r="C3" s="1920" t="s">
        <v>440</v>
      </c>
      <c r="D3" s="1921" t="s">
        <v>165</v>
      </c>
      <c r="E3" s="3465"/>
    </row>
    <row r="4" spans="1:5" x14ac:dyDescent="0.25">
      <c r="A4" s="1084" t="s">
        <v>1069</v>
      </c>
      <c r="B4" s="3466"/>
      <c r="C4" s="3466"/>
      <c r="D4" s="3430"/>
      <c r="E4" s="3465"/>
    </row>
    <row r="5" spans="1:5" x14ac:dyDescent="0.25">
      <c r="A5" s="1919" t="s">
        <v>1477</v>
      </c>
      <c r="B5" s="2766">
        <v>23650.97</v>
      </c>
      <c r="C5" s="2766">
        <v>24687.4</v>
      </c>
      <c r="D5" s="2767">
        <v>24115.16</v>
      </c>
    </row>
    <row r="6" spans="1:5" x14ac:dyDescent="0.25">
      <c r="A6" s="1093" t="s">
        <v>1478</v>
      </c>
      <c r="B6" s="2768">
        <v>25781.26</v>
      </c>
      <c r="C6" s="2768">
        <v>27558.14</v>
      </c>
      <c r="D6" s="2769">
        <v>26852.01</v>
      </c>
    </row>
    <row r="7" spans="1:5" x14ac:dyDescent="0.25">
      <c r="A7" s="1919" t="s">
        <v>1072</v>
      </c>
      <c r="B7" s="2766">
        <v>23263.65</v>
      </c>
      <c r="C7" s="2766">
        <v>23071.27</v>
      </c>
      <c r="D7" s="2767">
        <v>23214.77</v>
      </c>
    </row>
    <row r="8" spans="1:5" x14ac:dyDescent="0.25">
      <c r="A8" s="1093" t="s">
        <v>1073</v>
      </c>
      <c r="B8" s="2768">
        <v>27798.74</v>
      </c>
      <c r="C8" s="2768">
        <v>28835.439999999999</v>
      </c>
      <c r="D8" s="2769">
        <v>28558.15</v>
      </c>
    </row>
    <row r="9" spans="1:5" x14ac:dyDescent="0.25">
      <c r="A9" s="2788" t="s">
        <v>1492</v>
      </c>
      <c r="B9" s="2766">
        <v>26427.45</v>
      </c>
      <c r="C9" s="2766">
        <v>28473.95</v>
      </c>
      <c r="D9" s="2767">
        <v>28066.59</v>
      </c>
    </row>
    <row r="10" spans="1:5" ht="30" x14ac:dyDescent="0.25">
      <c r="A10" s="2789" t="s">
        <v>1480</v>
      </c>
      <c r="B10" s="2768" t="s">
        <v>1089</v>
      </c>
      <c r="C10" s="2768" t="s">
        <v>1089</v>
      </c>
      <c r="D10" s="2769" t="s">
        <v>1089</v>
      </c>
    </row>
    <row r="11" spans="1:5" x14ac:dyDescent="0.25">
      <c r="A11" s="2790" t="s">
        <v>1077</v>
      </c>
      <c r="B11" s="2766">
        <v>31457.68</v>
      </c>
      <c r="C11" s="2766">
        <v>31625.919999999998</v>
      </c>
      <c r="D11" s="2767">
        <v>31590.37</v>
      </c>
    </row>
    <row r="12" spans="1:5" x14ac:dyDescent="0.25">
      <c r="A12" s="2789" t="s">
        <v>1078</v>
      </c>
      <c r="B12" s="2768">
        <v>24848.63</v>
      </c>
      <c r="C12" s="2768">
        <v>27241.14</v>
      </c>
      <c r="D12" s="2769">
        <v>26765.08</v>
      </c>
    </row>
    <row r="13" spans="1:5" x14ac:dyDescent="0.25">
      <c r="A13" s="2790" t="s">
        <v>1079</v>
      </c>
      <c r="B13" s="2766">
        <v>26177.16</v>
      </c>
      <c r="C13" s="2766">
        <v>26891</v>
      </c>
      <c r="D13" s="2767">
        <v>26801.61</v>
      </c>
    </row>
    <row r="14" spans="1:5" x14ac:dyDescent="0.25">
      <c r="A14" s="2789" t="s">
        <v>1080</v>
      </c>
      <c r="B14" s="2768">
        <v>28856.84</v>
      </c>
      <c r="C14" s="2768">
        <v>30611.599999999999</v>
      </c>
      <c r="D14" s="2769">
        <v>30331.43</v>
      </c>
    </row>
    <row r="15" spans="1:5" x14ac:dyDescent="0.25">
      <c r="A15" s="2790" t="s">
        <v>1081</v>
      </c>
      <c r="B15" s="2766" t="s">
        <v>1089</v>
      </c>
      <c r="C15" s="2766" t="s">
        <v>1089</v>
      </c>
      <c r="D15" s="2767" t="s">
        <v>1089</v>
      </c>
    </row>
    <row r="16" spans="1:5" ht="30" x14ac:dyDescent="0.25">
      <c r="A16" s="2789" t="s">
        <v>1082</v>
      </c>
      <c r="B16" s="2768">
        <v>27176.47</v>
      </c>
      <c r="C16" s="2768">
        <v>30300.28</v>
      </c>
      <c r="D16" s="2769">
        <v>29947.43</v>
      </c>
    </row>
    <row r="17" spans="1:4" ht="30" x14ac:dyDescent="0.25">
      <c r="A17" s="2790" t="s">
        <v>1083</v>
      </c>
      <c r="B17" s="2766" t="s">
        <v>1089</v>
      </c>
      <c r="C17" s="2766">
        <v>31269.68</v>
      </c>
      <c r="D17" s="2767">
        <v>30377.59</v>
      </c>
    </row>
    <row r="18" spans="1:4" ht="30" x14ac:dyDescent="0.25">
      <c r="A18" s="2789" t="s">
        <v>1084</v>
      </c>
      <c r="B18" s="2768">
        <v>28705.88</v>
      </c>
      <c r="C18" s="2768">
        <v>27512.05</v>
      </c>
      <c r="D18" s="2769">
        <v>27805.68</v>
      </c>
    </row>
    <row r="19" spans="1:4" x14ac:dyDescent="0.25">
      <c r="A19" s="2790" t="s">
        <v>1085</v>
      </c>
      <c r="B19" s="2766" t="s">
        <v>1089</v>
      </c>
      <c r="C19" s="2766" t="s">
        <v>1089</v>
      </c>
      <c r="D19" s="2767" t="s">
        <v>1089</v>
      </c>
    </row>
    <row r="20" spans="1:4" x14ac:dyDescent="0.25">
      <c r="A20" s="2789" t="s">
        <v>1087</v>
      </c>
      <c r="B20" s="2768" t="s">
        <v>1089</v>
      </c>
      <c r="C20" s="2768">
        <v>28732.14</v>
      </c>
      <c r="D20" s="2769">
        <v>27023.42</v>
      </c>
    </row>
    <row r="21" spans="1:4" x14ac:dyDescent="0.25">
      <c r="A21" s="2790" t="s">
        <v>1088</v>
      </c>
      <c r="B21" s="2766" t="s">
        <v>1089</v>
      </c>
      <c r="C21" s="2766" t="s">
        <v>1089</v>
      </c>
      <c r="D21" s="2767" t="s">
        <v>1089</v>
      </c>
    </row>
    <row r="22" spans="1:4" x14ac:dyDescent="0.25">
      <c r="A22" s="2789" t="s">
        <v>1090</v>
      </c>
      <c r="B22" s="2768" t="s">
        <v>1089</v>
      </c>
      <c r="C22" s="2768" t="s">
        <v>1089</v>
      </c>
      <c r="D22" s="2769" t="s">
        <v>1089</v>
      </c>
    </row>
    <row r="23" spans="1:4" x14ac:dyDescent="0.25">
      <c r="A23" s="2790" t="s">
        <v>1091</v>
      </c>
      <c r="B23" s="2766" t="s">
        <v>1089</v>
      </c>
      <c r="C23" s="2766" t="s">
        <v>1089</v>
      </c>
      <c r="D23" s="2767" t="s">
        <v>1089</v>
      </c>
    </row>
    <row r="24" spans="1:4" ht="30" x14ac:dyDescent="0.25">
      <c r="A24" s="2789" t="s">
        <v>1092</v>
      </c>
      <c r="B24" s="2768" t="s">
        <v>1089</v>
      </c>
      <c r="C24" s="2768" t="s">
        <v>1089</v>
      </c>
      <c r="D24" s="2769" t="s">
        <v>1089</v>
      </c>
    </row>
    <row r="25" spans="1:4" x14ac:dyDescent="0.25">
      <c r="A25" s="2790" t="s">
        <v>1093</v>
      </c>
      <c r="B25" s="2766" t="s">
        <v>1089</v>
      </c>
      <c r="C25" s="2766">
        <v>24150</v>
      </c>
      <c r="D25" s="2767">
        <v>22692.86</v>
      </c>
    </row>
    <row r="26" spans="1:4" x14ac:dyDescent="0.25">
      <c r="A26" s="2789" t="s">
        <v>1094</v>
      </c>
      <c r="B26" s="2768">
        <v>26150</v>
      </c>
      <c r="C26" s="2768">
        <v>22082.23</v>
      </c>
      <c r="D26" s="2769">
        <v>23837.85</v>
      </c>
    </row>
    <row r="27" spans="1:4" x14ac:dyDescent="0.25">
      <c r="A27" s="2790" t="s">
        <v>1095</v>
      </c>
      <c r="B27" s="2766" t="s">
        <v>1089</v>
      </c>
      <c r="C27" s="2766">
        <v>24966.85</v>
      </c>
      <c r="D27" s="2767">
        <v>25274.38</v>
      </c>
    </row>
    <row r="28" spans="1:4" x14ac:dyDescent="0.25">
      <c r="A28" s="1093" t="s">
        <v>1096</v>
      </c>
      <c r="B28" s="2768">
        <v>27829.86</v>
      </c>
      <c r="C28" s="2768">
        <v>30047.52</v>
      </c>
      <c r="D28" s="2769">
        <v>29230.86</v>
      </c>
    </row>
    <row r="29" spans="1:4" x14ac:dyDescent="0.25">
      <c r="A29" s="1919" t="s">
        <v>1481</v>
      </c>
      <c r="B29" s="2766">
        <v>31449.439999999999</v>
      </c>
      <c r="C29" s="2766">
        <v>34150.639999999999</v>
      </c>
      <c r="D29" s="2767">
        <v>32408.51</v>
      </c>
    </row>
    <row r="30" spans="1:4" x14ac:dyDescent="0.25">
      <c r="A30" s="1093" t="s">
        <v>1098</v>
      </c>
      <c r="B30" s="2768">
        <v>23218.880000000001</v>
      </c>
      <c r="C30" s="2768">
        <v>24598.41</v>
      </c>
      <c r="D30" s="2769">
        <v>24000</v>
      </c>
    </row>
    <row r="31" spans="1:4" x14ac:dyDescent="0.25">
      <c r="A31" s="1919" t="s">
        <v>1099</v>
      </c>
      <c r="B31" s="2766">
        <v>25485.18</v>
      </c>
      <c r="C31" s="2766">
        <v>26092.16</v>
      </c>
      <c r="D31" s="2767">
        <v>25596.59</v>
      </c>
    </row>
    <row r="32" spans="1:4" x14ac:dyDescent="0.25">
      <c r="A32" s="1093" t="s">
        <v>1100</v>
      </c>
      <c r="B32" s="2768">
        <v>33352.379999999997</v>
      </c>
      <c r="C32" s="2768">
        <v>39095</v>
      </c>
      <c r="D32" s="2769">
        <v>35204.839999999997</v>
      </c>
    </row>
    <row r="33" spans="1:4" x14ac:dyDescent="0.25">
      <c r="A33" s="2791" t="s">
        <v>1407</v>
      </c>
      <c r="B33" s="2774">
        <v>25239.62</v>
      </c>
      <c r="C33" s="2774">
        <v>27050.84</v>
      </c>
      <c r="D33" s="2775">
        <v>26004.9</v>
      </c>
    </row>
    <row r="34" spans="1:4" x14ac:dyDescent="0.25">
      <c r="A34" s="1084" t="s">
        <v>1404</v>
      </c>
      <c r="B34" s="2776" t="s">
        <v>1089</v>
      </c>
      <c r="C34" s="2776" t="s">
        <v>1089</v>
      </c>
      <c r="D34" s="2769" t="s">
        <v>1089</v>
      </c>
    </row>
    <row r="35" spans="1:4" x14ac:dyDescent="0.25">
      <c r="A35" s="1919" t="s">
        <v>1482</v>
      </c>
      <c r="B35" s="2766">
        <v>26620.43</v>
      </c>
      <c r="C35" s="2766">
        <v>32185.7</v>
      </c>
      <c r="D35" s="2767">
        <v>29565.41</v>
      </c>
    </row>
    <row r="36" spans="1:4" x14ac:dyDescent="0.25">
      <c r="A36" s="1093" t="s">
        <v>1104</v>
      </c>
      <c r="B36" s="2768" t="s">
        <v>1089</v>
      </c>
      <c r="C36" s="2768" t="s">
        <v>1089</v>
      </c>
      <c r="D36" s="2769" t="s">
        <v>1089</v>
      </c>
    </row>
    <row r="37" spans="1:4" x14ac:dyDescent="0.25">
      <c r="A37" s="1919" t="s">
        <v>1483</v>
      </c>
      <c r="B37" s="2766">
        <v>21694.81</v>
      </c>
      <c r="C37" s="2766">
        <v>24215.15</v>
      </c>
      <c r="D37" s="2767">
        <v>22745.35</v>
      </c>
    </row>
    <row r="38" spans="1:4" x14ac:dyDescent="0.25">
      <c r="A38" s="1093" t="s">
        <v>154</v>
      </c>
      <c r="B38" s="2768">
        <v>23373.82</v>
      </c>
      <c r="C38" s="2768">
        <v>24194.1</v>
      </c>
      <c r="D38" s="2769">
        <v>23605.46</v>
      </c>
    </row>
    <row r="39" spans="1:4" x14ac:dyDescent="0.25">
      <c r="A39" s="1919" t="s">
        <v>1484</v>
      </c>
      <c r="B39" s="2766">
        <v>20899.810000000001</v>
      </c>
      <c r="C39" s="2766">
        <v>23110.94</v>
      </c>
      <c r="D39" s="2767">
        <v>21920.57</v>
      </c>
    </row>
    <row r="40" spans="1:4" x14ac:dyDescent="0.25">
      <c r="A40" s="1093" t="s">
        <v>1107</v>
      </c>
      <c r="B40" s="2768">
        <v>21409.26</v>
      </c>
      <c r="C40" s="2768">
        <v>22359.39</v>
      </c>
      <c r="D40" s="2769">
        <v>21727.45</v>
      </c>
    </row>
    <row r="41" spans="1:4" x14ac:dyDescent="0.25">
      <c r="A41" s="1919" t="s">
        <v>1108</v>
      </c>
      <c r="B41" s="2766">
        <v>22834.31</v>
      </c>
      <c r="C41" s="2766">
        <v>25309.87</v>
      </c>
      <c r="D41" s="2767">
        <v>23771.7</v>
      </c>
    </row>
    <row r="42" spans="1:4" ht="30" x14ac:dyDescent="0.25">
      <c r="A42" s="1093" t="s">
        <v>1485</v>
      </c>
      <c r="B42" s="2768">
        <v>22106.02</v>
      </c>
      <c r="C42" s="2768">
        <v>22497.13</v>
      </c>
      <c r="D42" s="2769">
        <v>22249.39</v>
      </c>
    </row>
    <row r="43" spans="1:4" x14ac:dyDescent="0.25">
      <c r="A43" s="1919" t="s">
        <v>1110</v>
      </c>
      <c r="B43" s="2766">
        <v>26781.07</v>
      </c>
      <c r="C43" s="2766">
        <v>30709.5</v>
      </c>
      <c r="D43" s="2767">
        <v>28137.040000000001</v>
      </c>
    </row>
    <row r="44" spans="1:4" x14ac:dyDescent="0.25">
      <c r="A44" s="1084" t="s">
        <v>1408</v>
      </c>
      <c r="B44" s="2776">
        <v>23856.48</v>
      </c>
      <c r="C44" s="2776">
        <v>26355.48</v>
      </c>
      <c r="D44" s="2777">
        <v>24698.9</v>
      </c>
    </row>
    <row r="45" spans="1:4" x14ac:dyDescent="0.25">
      <c r="A45" s="2791" t="s">
        <v>1405</v>
      </c>
      <c r="B45" s="2774">
        <v>24213.98</v>
      </c>
      <c r="C45" s="2774">
        <v>26588.03</v>
      </c>
      <c r="D45" s="2775">
        <v>25072.5</v>
      </c>
    </row>
    <row r="47" spans="1:4" x14ac:dyDescent="0.25">
      <c r="A47" s="98" t="s">
        <v>2349</v>
      </c>
    </row>
    <row r="48" spans="1:4" x14ac:dyDescent="0.25">
      <c r="A48" s="1064" t="s">
        <v>1000</v>
      </c>
    </row>
    <row r="49" spans="1:2" x14ac:dyDescent="0.25">
      <c r="A49" s="1064" t="s">
        <v>1001</v>
      </c>
    </row>
    <row r="50" spans="1:2" s="23" customFormat="1" x14ac:dyDescent="0.25">
      <c r="A50"/>
      <c r="B50" s="199"/>
    </row>
    <row r="51" spans="1:2" x14ac:dyDescent="0.25">
      <c r="A51" s="1065" t="s">
        <v>135</v>
      </c>
    </row>
  </sheetData>
  <hyperlinks>
    <hyperlink ref="A50:B50" location="Index!A1" display="Back to index" xr:uid="{A797C6D1-39BA-4D48-99B5-84727482AC1E}"/>
    <hyperlink ref="A50" location="Index!A1" display="Back to index" xr:uid="{3A75571D-6DF1-4CA0-AC48-ED330D216AE0}"/>
    <hyperlink ref="A49" location="Index!A1" display="Back to index" xr:uid="{7F207907-9F96-476B-9818-A7ACF8D37D16}"/>
    <hyperlink ref="A51" location="Index!A1" display="Back to index" xr:uid="{FD3EC67D-A6D6-4322-8456-9A024AD83865}"/>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EC307-8A06-48DF-B1CE-555D662694FA}">
  <dimension ref="A1:K30"/>
  <sheetViews>
    <sheetView showGridLines="0" workbookViewId="0">
      <selection activeCell="N12" sqref="N12"/>
    </sheetView>
  </sheetViews>
  <sheetFormatPr defaultColWidth="13.5703125" defaultRowHeight="15" x14ac:dyDescent="0.25"/>
  <cols>
    <col min="1" max="1" width="29" style="34" customWidth="1"/>
    <col min="2" max="11" width="13.5703125" style="30"/>
    <col min="12" max="16384" width="13.5703125" style="145"/>
  </cols>
  <sheetData>
    <row r="1" spans="1:11" s="2298" customFormat="1" x14ac:dyDescent="0.25">
      <c r="A1" s="1721" t="s">
        <v>2379</v>
      </c>
      <c r="B1" s="59"/>
      <c r="C1" s="59"/>
      <c r="D1" s="59"/>
      <c r="E1" s="59"/>
      <c r="F1" s="59"/>
      <c r="G1" s="59"/>
      <c r="H1" s="59"/>
      <c r="I1" s="59"/>
      <c r="J1" s="59"/>
      <c r="K1" s="59"/>
    </row>
    <row r="3" spans="1:11" ht="30" customHeight="1" x14ac:dyDescent="0.25">
      <c r="A3" s="2649"/>
      <c r="B3" s="3802" t="s">
        <v>1486</v>
      </c>
      <c r="C3" s="3802"/>
      <c r="D3" s="3802"/>
      <c r="E3" s="3802"/>
      <c r="F3" s="3802" t="s">
        <v>1487</v>
      </c>
      <c r="G3" s="3802"/>
      <c r="H3" s="3802"/>
      <c r="I3" s="3802"/>
      <c r="J3" s="3781" t="s">
        <v>1488</v>
      </c>
    </row>
    <row r="4" spans="1:11" ht="30" customHeight="1" x14ac:dyDescent="0.25">
      <c r="A4" s="2589"/>
      <c r="B4" s="2006" t="s">
        <v>1425</v>
      </c>
      <c r="C4" s="3467" t="s">
        <v>1489</v>
      </c>
      <c r="D4" s="3467" t="s">
        <v>1490</v>
      </c>
      <c r="E4" s="2006" t="s">
        <v>1428</v>
      </c>
      <c r="F4" s="2006" t="s">
        <v>1425</v>
      </c>
      <c r="G4" s="3467" t="s">
        <v>1489</v>
      </c>
      <c r="H4" s="3467" t="s">
        <v>1490</v>
      </c>
      <c r="I4" s="2006" t="s">
        <v>1428</v>
      </c>
      <c r="J4" s="3781"/>
    </row>
    <row r="5" spans="1:11" ht="30" x14ac:dyDescent="0.25">
      <c r="A5" s="2792" t="s">
        <v>1493</v>
      </c>
      <c r="B5" s="2778">
        <v>28192.799999999999</v>
      </c>
      <c r="C5" s="2779">
        <v>28104.58</v>
      </c>
      <c r="D5" s="2779">
        <v>29407.74</v>
      </c>
      <c r="E5" s="2778">
        <v>29416.18</v>
      </c>
      <c r="F5" s="2778">
        <v>29249.98</v>
      </c>
      <c r="G5" s="2779">
        <v>29332.43</v>
      </c>
      <c r="H5" s="2779">
        <v>28840.03</v>
      </c>
      <c r="I5" s="2778">
        <v>26271.89</v>
      </c>
      <c r="J5" s="2793">
        <v>28067</v>
      </c>
      <c r="K5" s="2784"/>
    </row>
    <row r="6" spans="1:11" ht="45" x14ac:dyDescent="0.25">
      <c r="A6" s="2781" t="s">
        <v>1480</v>
      </c>
      <c r="B6" s="2782" t="s">
        <v>1089</v>
      </c>
      <c r="C6" s="2783" t="s">
        <v>1089</v>
      </c>
      <c r="D6" s="2783" t="s">
        <v>1089</v>
      </c>
      <c r="E6" s="2782" t="s">
        <v>1089</v>
      </c>
      <c r="F6" s="2782" t="s">
        <v>1089</v>
      </c>
      <c r="G6" s="2783" t="s">
        <v>1089</v>
      </c>
      <c r="H6" s="2783" t="s">
        <v>1089</v>
      </c>
      <c r="I6" s="2782" t="s">
        <v>1089</v>
      </c>
      <c r="J6" s="2782" t="s">
        <v>1089</v>
      </c>
    </row>
    <row r="7" spans="1:11" x14ac:dyDescent="0.25">
      <c r="A7" s="2785" t="s">
        <v>1077</v>
      </c>
      <c r="B7" s="2786">
        <v>27520.59</v>
      </c>
      <c r="C7" s="2787">
        <v>27427.53</v>
      </c>
      <c r="D7" s="2787" t="s">
        <v>1089</v>
      </c>
      <c r="E7" s="2786">
        <v>36851.29</v>
      </c>
      <c r="F7" s="2786" t="s">
        <v>1089</v>
      </c>
      <c r="G7" s="2787" t="s">
        <v>1089</v>
      </c>
      <c r="H7" s="2787" t="s">
        <v>1089</v>
      </c>
      <c r="I7" s="2786">
        <v>32987.269999999997</v>
      </c>
      <c r="J7" s="2786">
        <v>31590.37</v>
      </c>
    </row>
    <row r="8" spans="1:11" x14ac:dyDescent="0.25">
      <c r="A8" s="2781" t="s">
        <v>1078</v>
      </c>
      <c r="B8" s="2782">
        <v>27059.08</v>
      </c>
      <c r="C8" s="2783">
        <v>27203.13</v>
      </c>
      <c r="D8" s="2783" t="s">
        <v>1089</v>
      </c>
      <c r="E8" s="2782">
        <v>27893.46</v>
      </c>
      <c r="F8" s="2782">
        <v>23514.48</v>
      </c>
      <c r="G8" s="2783">
        <v>23114.51</v>
      </c>
      <c r="H8" s="2783" t="s">
        <v>1089</v>
      </c>
      <c r="I8" s="2782">
        <v>28272.32</v>
      </c>
      <c r="J8" s="2782">
        <v>26765.08</v>
      </c>
    </row>
    <row r="9" spans="1:11" x14ac:dyDescent="0.25">
      <c r="A9" s="2785" t="s">
        <v>1079</v>
      </c>
      <c r="B9" s="2786">
        <v>27139.88</v>
      </c>
      <c r="C9" s="2787">
        <v>27157.83</v>
      </c>
      <c r="D9" s="2787" t="s">
        <v>1089</v>
      </c>
      <c r="E9" s="2786">
        <v>25100</v>
      </c>
      <c r="F9" s="2786">
        <v>30699.03</v>
      </c>
      <c r="G9" s="2787">
        <v>30699.03</v>
      </c>
      <c r="H9" s="2787" t="s">
        <v>1089</v>
      </c>
      <c r="I9" s="2786">
        <v>24121.38</v>
      </c>
      <c r="J9" s="2786">
        <v>26801.61</v>
      </c>
    </row>
    <row r="10" spans="1:11" x14ac:dyDescent="0.25">
      <c r="A10" s="2781" t="s">
        <v>1080</v>
      </c>
      <c r="B10" s="2782">
        <v>28522.13</v>
      </c>
      <c r="C10" s="2783">
        <v>28043.29</v>
      </c>
      <c r="D10" s="2783" t="s">
        <v>1089</v>
      </c>
      <c r="E10" s="2782">
        <v>42100</v>
      </c>
      <c r="F10" s="2782" t="s">
        <v>1089</v>
      </c>
      <c r="G10" s="2783" t="s">
        <v>1089</v>
      </c>
      <c r="H10" s="2783" t="s">
        <v>1089</v>
      </c>
      <c r="I10" s="2782">
        <v>26142.5</v>
      </c>
      <c r="J10" s="2782">
        <v>30331.43</v>
      </c>
    </row>
    <row r="11" spans="1:11" x14ac:dyDescent="0.25">
      <c r="A11" s="2785" t="s">
        <v>1081</v>
      </c>
      <c r="B11" s="2786" t="s">
        <v>1089</v>
      </c>
      <c r="C11" s="2787" t="s">
        <v>1089</v>
      </c>
      <c r="D11" s="2787" t="s">
        <v>1089</v>
      </c>
      <c r="E11" s="2786" t="s">
        <v>1089</v>
      </c>
      <c r="F11" s="2786" t="s">
        <v>1089</v>
      </c>
      <c r="G11" s="2787" t="s">
        <v>1089</v>
      </c>
      <c r="H11" s="2787" t="s">
        <v>1089</v>
      </c>
      <c r="I11" s="2786" t="s">
        <v>1089</v>
      </c>
      <c r="J11" s="2786" t="s">
        <v>1089</v>
      </c>
    </row>
    <row r="12" spans="1:11" ht="30" x14ac:dyDescent="0.25">
      <c r="A12" s="2781" t="s">
        <v>1082</v>
      </c>
      <c r="B12" s="2782">
        <v>30482.82</v>
      </c>
      <c r="C12" s="2783">
        <v>30826.78</v>
      </c>
      <c r="D12" s="2783" t="s">
        <v>1089</v>
      </c>
      <c r="E12" s="2782" t="s">
        <v>1089</v>
      </c>
      <c r="F12" s="2782">
        <v>31066.080000000002</v>
      </c>
      <c r="G12" s="2783">
        <v>32327.57</v>
      </c>
      <c r="H12" s="2783" t="s">
        <v>1089</v>
      </c>
      <c r="I12" s="2782">
        <v>27047</v>
      </c>
      <c r="J12" s="2782">
        <v>29947.43</v>
      </c>
    </row>
    <row r="13" spans="1:11" ht="30" x14ac:dyDescent="0.25">
      <c r="A13" s="2785" t="s">
        <v>1083</v>
      </c>
      <c r="B13" s="2786">
        <v>32979.17</v>
      </c>
      <c r="C13" s="2787">
        <v>33419.480000000003</v>
      </c>
      <c r="D13" s="2787" t="s">
        <v>1089</v>
      </c>
      <c r="E13" s="2786" t="s">
        <v>1089</v>
      </c>
      <c r="F13" s="2786" t="s">
        <v>1089</v>
      </c>
      <c r="G13" s="2787" t="s">
        <v>1089</v>
      </c>
      <c r="H13" s="2787" t="s">
        <v>1089</v>
      </c>
      <c r="I13" s="2786" t="s">
        <v>1089</v>
      </c>
      <c r="J13" s="2786">
        <v>30377.59</v>
      </c>
    </row>
    <row r="14" spans="1:11" ht="30" x14ac:dyDescent="0.25">
      <c r="A14" s="2781" t="s">
        <v>1084</v>
      </c>
      <c r="B14" s="2782">
        <v>29003.46</v>
      </c>
      <c r="C14" s="2783">
        <v>28680.66</v>
      </c>
      <c r="D14" s="2783" t="s">
        <v>1089</v>
      </c>
      <c r="E14" s="2782">
        <v>24596</v>
      </c>
      <c r="F14" s="2782">
        <v>31968.75</v>
      </c>
      <c r="G14" s="2783">
        <v>31968.75</v>
      </c>
      <c r="H14" s="2783" t="s">
        <v>1089</v>
      </c>
      <c r="I14" s="2782">
        <v>24533.01</v>
      </c>
      <c r="J14" s="2782">
        <v>27805.68</v>
      </c>
    </row>
    <row r="15" spans="1:11" x14ac:dyDescent="0.25">
      <c r="A15" s="2785" t="s">
        <v>1085</v>
      </c>
      <c r="B15" s="2786" t="s">
        <v>1089</v>
      </c>
      <c r="C15" s="2787" t="s">
        <v>1089</v>
      </c>
      <c r="D15" s="2787" t="s">
        <v>1089</v>
      </c>
      <c r="E15" s="2786" t="s">
        <v>1089</v>
      </c>
      <c r="F15" s="2786" t="s">
        <v>1089</v>
      </c>
      <c r="G15" s="2787" t="s">
        <v>1089</v>
      </c>
      <c r="H15" s="2787" t="s">
        <v>1089</v>
      </c>
      <c r="I15" s="2786" t="s">
        <v>1089</v>
      </c>
      <c r="J15" s="2786" t="s">
        <v>1089</v>
      </c>
    </row>
    <row r="16" spans="1:11" x14ac:dyDescent="0.25">
      <c r="A16" s="2781" t="s">
        <v>1087</v>
      </c>
      <c r="B16" s="2782">
        <v>27033.33</v>
      </c>
      <c r="C16" s="2783" t="s">
        <v>1089</v>
      </c>
      <c r="D16" s="2783" t="s">
        <v>1089</v>
      </c>
      <c r="E16" s="2782" t="s">
        <v>1089</v>
      </c>
      <c r="F16" s="2782" t="s">
        <v>1089</v>
      </c>
      <c r="G16" s="2783" t="s">
        <v>1089</v>
      </c>
      <c r="H16" s="2783" t="s">
        <v>1089</v>
      </c>
      <c r="I16" s="2782" t="s">
        <v>1089</v>
      </c>
      <c r="J16" s="2782">
        <v>27023.42</v>
      </c>
    </row>
    <row r="17" spans="1:11" x14ac:dyDescent="0.25">
      <c r="A17" s="2785" t="s">
        <v>1088</v>
      </c>
      <c r="B17" s="2786" t="s">
        <v>1089</v>
      </c>
      <c r="C17" s="2787" t="s">
        <v>1089</v>
      </c>
      <c r="D17" s="2787" t="s">
        <v>1089</v>
      </c>
      <c r="E17" s="2786" t="s">
        <v>1089</v>
      </c>
      <c r="F17" s="2786" t="s">
        <v>1089</v>
      </c>
      <c r="G17" s="2787" t="s">
        <v>1089</v>
      </c>
      <c r="H17" s="2787" t="s">
        <v>1089</v>
      </c>
      <c r="I17" s="2786" t="s">
        <v>1089</v>
      </c>
      <c r="J17" s="2786" t="s">
        <v>1089</v>
      </c>
    </row>
    <row r="18" spans="1:11" x14ac:dyDescent="0.25">
      <c r="A18" s="2781" t="s">
        <v>1090</v>
      </c>
      <c r="B18" s="2782" t="s">
        <v>1089</v>
      </c>
      <c r="C18" s="2783" t="s">
        <v>1089</v>
      </c>
      <c r="D18" s="2783" t="s">
        <v>1089</v>
      </c>
      <c r="E18" s="2782" t="s">
        <v>1089</v>
      </c>
      <c r="F18" s="2782" t="s">
        <v>1089</v>
      </c>
      <c r="G18" s="2783" t="s">
        <v>1089</v>
      </c>
      <c r="H18" s="2783" t="s">
        <v>1089</v>
      </c>
      <c r="I18" s="2782" t="s">
        <v>1089</v>
      </c>
      <c r="J18" s="2782" t="s">
        <v>1089</v>
      </c>
    </row>
    <row r="19" spans="1:11" x14ac:dyDescent="0.25">
      <c r="A19" s="2785" t="s">
        <v>1091</v>
      </c>
      <c r="B19" s="2786" t="s">
        <v>1089</v>
      </c>
      <c r="C19" s="2787" t="s">
        <v>1089</v>
      </c>
      <c r="D19" s="2787" t="s">
        <v>1089</v>
      </c>
      <c r="E19" s="2786" t="s">
        <v>1089</v>
      </c>
      <c r="F19" s="2786" t="s">
        <v>1089</v>
      </c>
      <c r="G19" s="2787" t="s">
        <v>1089</v>
      </c>
      <c r="H19" s="2787" t="s">
        <v>1089</v>
      </c>
      <c r="I19" s="2786" t="s">
        <v>1089</v>
      </c>
      <c r="J19" s="2786" t="s">
        <v>1089</v>
      </c>
    </row>
    <row r="20" spans="1:11" ht="30" x14ac:dyDescent="0.25">
      <c r="A20" s="2781" t="s">
        <v>1092</v>
      </c>
      <c r="B20" s="2782" t="s">
        <v>1089</v>
      </c>
      <c r="C20" s="2783" t="s">
        <v>1089</v>
      </c>
      <c r="D20" s="2783" t="s">
        <v>1089</v>
      </c>
      <c r="E20" s="2782" t="s">
        <v>1089</v>
      </c>
      <c r="F20" s="2782" t="s">
        <v>1089</v>
      </c>
      <c r="G20" s="2783" t="s">
        <v>1089</v>
      </c>
      <c r="H20" s="2783" t="s">
        <v>1089</v>
      </c>
      <c r="I20" s="2782" t="s">
        <v>1089</v>
      </c>
      <c r="J20" s="2782" t="s">
        <v>1089</v>
      </c>
    </row>
    <row r="21" spans="1:11" x14ac:dyDescent="0.25">
      <c r="A21" s="2785" t="s">
        <v>1093</v>
      </c>
      <c r="B21" s="2786" t="s">
        <v>1089</v>
      </c>
      <c r="C21" s="2787" t="s">
        <v>1089</v>
      </c>
      <c r="D21" s="2787" t="s">
        <v>1089</v>
      </c>
      <c r="E21" s="2786" t="s">
        <v>1089</v>
      </c>
      <c r="F21" s="2786" t="s">
        <v>1089</v>
      </c>
      <c r="G21" s="2787" t="s">
        <v>1089</v>
      </c>
      <c r="H21" s="2787" t="s">
        <v>1089</v>
      </c>
      <c r="I21" s="2786" t="s">
        <v>1089</v>
      </c>
      <c r="J21" s="2786">
        <v>22692.86</v>
      </c>
    </row>
    <row r="22" spans="1:11" x14ac:dyDescent="0.25">
      <c r="A22" s="2781" t="s">
        <v>1094</v>
      </c>
      <c r="B22" s="2782" t="s">
        <v>1089</v>
      </c>
      <c r="C22" s="2783" t="s">
        <v>1089</v>
      </c>
      <c r="D22" s="2783" t="s">
        <v>1089</v>
      </c>
      <c r="E22" s="2782">
        <v>22329.360000000001</v>
      </c>
      <c r="F22" s="2782" t="s">
        <v>1089</v>
      </c>
      <c r="G22" s="2783" t="s">
        <v>1089</v>
      </c>
      <c r="H22" s="2783" t="s">
        <v>1089</v>
      </c>
      <c r="I22" s="2782">
        <v>26411.58</v>
      </c>
      <c r="J22" s="2782">
        <v>23837.85</v>
      </c>
    </row>
    <row r="23" spans="1:11" x14ac:dyDescent="0.25">
      <c r="A23" s="2785" t="s">
        <v>1095</v>
      </c>
      <c r="B23" s="2786" t="s">
        <v>1089</v>
      </c>
      <c r="C23" s="2787" t="s">
        <v>1089</v>
      </c>
      <c r="D23" s="2787" t="s">
        <v>1089</v>
      </c>
      <c r="E23" s="2786" t="s">
        <v>1089</v>
      </c>
      <c r="F23" s="2786" t="s">
        <v>1089</v>
      </c>
      <c r="G23" s="2787" t="s">
        <v>1089</v>
      </c>
      <c r="H23" s="2787" t="s">
        <v>1089</v>
      </c>
      <c r="I23" s="2786">
        <v>23453.57</v>
      </c>
      <c r="J23" s="2786">
        <v>25274.38</v>
      </c>
    </row>
    <row r="25" spans="1:11" s="2298" customFormat="1" x14ac:dyDescent="0.25">
      <c r="A25" s="98" t="s">
        <v>2349</v>
      </c>
      <c r="B25" s="59"/>
      <c r="C25" s="59"/>
      <c r="D25" s="59"/>
      <c r="E25" s="59"/>
      <c r="F25" s="59"/>
      <c r="G25" s="59"/>
      <c r="H25" s="59"/>
      <c r="I25" s="59"/>
      <c r="J25" s="59"/>
      <c r="K25" s="59"/>
    </row>
    <row r="26" spans="1:11" s="2298" customFormat="1" x14ac:dyDescent="0.25">
      <c r="A26" s="1064" t="s">
        <v>1000</v>
      </c>
      <c r="B26" s="59"/>
      <c r="C26" s="59"/>
      <c r="D26" s="59"/>
      <c r="E26" s="59"/>
      <c r="F26" s="59"/>
      <c r="G26" s="59"/>
      <c r="H26" s="59"/>
      <c r="I26" s="59"/>
      <c r="J26" s="59"/>
      <c r="K26" s="59"/>
    </row>
    <row r="27" spans="1:11" x14ac:dyDescent="0.25">
      <c r="A27" s="1064" t="s">
        <v>1001</v>
      </c>
    </row>
    <row r="28" spans="1:11" s="23" customFormat="1" x14ac:dyDescent="0.25">
      <c r="A28"/>
      <c r="B28" s="199"/>
    </row>
    <row r="29" spans="1:11" x14ac:dyDescent="0.25">
      <c r="A29" s="1065" t="s">
        <v>135</v>
      </c>
    </row>
    <row r="30" spans="1:11" x14ac:dyDescent="0.25">
      <c r="A30" s="1232"/>
    </row>
  </sheetData>
  <mergeCells count="3">
    <mergeCell ref="B3:E3"/>
    <mergeCell ref="F3:I3"/>
    <mergeCell ref="J3:J4"/>
  </mergeCells>
  <hyperlinks>
    <hyperlink ref="A28:B28" location="Index!A1" display="Back to index" xr:uid="{3EEA5781-F08B-4D09-98A7-9663E3D3E7BB}"/>
    <hyperlink ref="A28" location="Index!A1" display="Back to index" xr:uid="{DAB58A39-6AA9-41E5-BC23-6E4BAB2174AE}"/>
    <hyperlink ref="A27" location="Index!A1" display="Back to index" xr:uid="{09C149ED-F04A-4FF3-A8AA-F7F9C7571B90}"/>
    <hyperlink ref="A29" location="Index!A1" display="Back to index" xr:uid="{32A103D8-5EBE-47D5-A8A8-EAB4075372E7}"/>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E110-23A4-4EBA-B348-25141ACE5DF3}">
  <dimension ref="A1:D51"/>
  <sheetViews>
    <sheetView showGridLines="0" workbookViewId="0">
      <selection activeCell="G12" sqref="G12"/>
    </sheetView>
  </sheetViews>
  <sheetFormatPr defaultColWidth="9.140625" defaultRowHeight="15" x14ac:dyDescent="0.25"/>
  <cols>
    <col min="1" max="1" width="49.5703125" style="30" customWidth="1"/>
    <col min="2" max="16384" width="9.140625" style="30"/>
  </cols>
  <sheetData>
    <row r="1" spans="1:4" x14ac:dyDescent="0.25">
      <c r="A1" s="2667" t="s">
        <v>2380</v>
      </c>
    </row>
    <row r="3" spans="1:4" x14ac:dyDescent="0.25">
      <c r="A3" s="1922"/>
      <c r="B3" s="1920" t="s">
        <v>441</v>
      </c>
      <c r="C3" s="1920" t="s">
        <v>440</v>
      </c>
      <c r="D3" s="1921" t="s">
        <v>165</v>
      </c>
    </row>
    <row r="4" spans="1:4" x14ac:dyDescent="0.25">
      <c r="A4" s="1926" t="s">
        <v>1069</v>
      </c>
      <c r="B4" s="2764"/>
      <c r="C4" s="2764"/>
      <c r="D4" s="2765"/>
    </row>
    <row r="5" spans="1:4" x14ac:dyDescent="0.25">
      <c r="A5" s="1922" t="s">
        <v>1477</v>
      </c>
      <c r="B5" s="2766">
        <v>27868.880000000001</v>
      </c>
      <c r="C5" s="2766">
        <v>37291.67</v>
      </c>
      <c r="D5" s="2767">
        <v>32006.22</v>
      </c>
    </row>
    <row r="6" spans="1:4" x14ac:dyDescent="0.25">
      <c r="A6" s="322" t="s">
        <v>1478</v>
      </c>
      <c r="B6" s="2768">
        <v>36045.019999999997</v>
      </c>
      <c r="C6" s="2768">
        <v>42130.13</v>
      </c>
      <c r="D6" s="2769">
        <v>39204.33</v>
      </c>
    </row>
    <row r="7" spans="1:4" x14ac:dyDescent="0.25">
      <c r="A7" s="1922" t="s">
        <v>1072</v>
      </c>
      <c r="B7" s="2766">
        <v>31582.98</v>
      </c>
      <c r="C7" s="2766">
        <v>32540.66</v>
      </c>
      <c r="D7" s="2767">
        <v>31943.79</v>
      </c>
    </row>
    <row r="8" spans="1:4" x14ac:dyDescent="0.25">
      <c r="A8" s="322" t="s">
        <v>1073</v>
      </c>
      <c r="B8" s="2768">
        <v>30066.54</v>
      </c>
      <c r="C8" s="2768">
        <v>38920.99</v>
      </c>
      <c r="D8" s="2769">
        <v>37419.42</v>
      </c>
    </row>
    <row r="9" spans="1:4" x14ac:dyDescent="0.25">
      <c r="A9" s="2794" t="s">
        <v>1492</v>
      </c>
      <c r="B9" s="2766">
        <v>32042.25</v>
      </c>
      <c r="C9" s="2766">
        <v>36264.51</v>
      </c>
      <c r="D9" s="2767">
        <v>35422.49</v>
      </c>
    </row>
    <row r="10" spans="1:4" x14ac:dyDescent="0.25">
      <c r="A10" s="2771" t="s">
        <v>1480</v>
      </c>
      <c r="B10" s="2768" t="s">
        <v>1089</v>
      </c>
      <c r="C10" s="2768" t="s">
        <v>1089</v>
      </c>
      <c r="D10" s="2769" t="s">
        <v>1089</v>
      </c>
    </row>
    <row r="11" spans="1:4" x14ac:dyDescent="0.25">
      <c r="A11" s="2772" t="s">
        <v>1077</v>
      </c>
      <c r="B11" s="2766">
        <v>31123.56</v>
      </c>
      <c r="C11" s="2766">
        <v>38472.82</v>
      </c>
      <c r="D11" s="2767">
        <v>37425.21</v>
      </c>
    </row>
    <row r="12" spans="1:4" x14ac:dyDescent="0.25">
      <c r="A12" s="2771" t="s">
        <v>1078</v>
      </c>
      <c r="B12" s="2768">
        <v>32638.71</v>
      </c>
      <c r="C12" s="2768">
        <v>38414.54</v>
      </c>
      <c r="D12" s="2769">
        <v>36630.1</v>
      </c>
    </row>
    <row r="13" spans="1:4" x14ac:dyDescent="0.25">
      <c r="A13" s="2772" t="s">
        <v>1079</v>
      </c>
      <c r="B13" s="2766" t="s">
        <v>1089</v>
      </c>
      <c r="C13" s="2766">
        <v>33450.85</v>
      </c>
      <c r="D13" s="2767">
        <v>33010.36</v>
      </c>
    </row>
    <row r="14" spans="1:4" x14ac:dyDescent="0.25">
      <c r="A14" s="2771" t="s">
        <v>1080</v>
      </c>
      <c r="B14" s="2768" t="s">
        <v>1089</v>
      </c>
      <c r="C14" s="2768">
        <v>41254</v>
      </c>
      <c r="D14" s="2769">
        <v>37542.879999999997</v>
      </c>
    </row>
    <row r="15" spans="1:4" x14ac:dyDescent="0.25">
      <c r="A15" s="2772" t="s">
        <v>1081</v>
      </c>
      <c r="B15" s="2766" t="s">
        <v>1089</v>
      </c>
      <c r="C15" s="2766" t="s">
        <v>1089</v>
      </c>
      <c r="D15" s="2767" t="s">
        <v>1089</v>
      </c>
    </row>
    <row r="16" spans="1:4" x14ac:dyDescent="0.25">
      <c r="A16" s="2771" t="s">
        <v>1082</v>
      </c>
      <c r="B16" s="2768">
        <v>30482.93</v>
      </c>
      <c r="C16" s="2768">
        <v>35542.230000000003</v>
      </c>
      <c r="D16" s="2769">
        <v>34866.550000000003</v>
      </c>
    </row>
    <row r="17" spans="1:4" x14ac:dyDescent="0.25">
      <c r="A17" s="2772" t="s">
        <v>1083</v>
      </c>
      <c r="B17" s="2766" t="s">
        <v>1089</v>
      </c>
      <c r="C17" s="2766">
        <v>34812.5</v>
      </c>
      <c r="D17" s="2767">
        <v>35036.36</v>
      </c>
    </row>
    <row r="18" spans="1:4" x14ac:dyDescent="0.25">
      <c r="A18" s="2771" t="s">
        <v>1084</v>
      </c>
      <c r="B18" s="2768">
        <v>34671.43</v>
      </c>
      <c r="C18" s="2768">
        <v>35262.230000000003</v>
      </c>
      <c r="D18" s="2769">
        <v>35126.639999999999</v>
      </c>
    </row>
    <row r="19" spans="1:4" x14ac:dyDescent="0.25">
      <c r="A19" s="2772" t="s">
        <v>1085</v>
      </c>
      <c r="B19" s="2766" t="s">
        <v>1089</v>
      </c>
      <c r="C19" s="2766" t="s">
        <v>1089</v>
      </c>
      <c r="D19" s="2767" t="s">
        <v>1089</v>
      </c>
    </row>
    <row r="20" spans="1:4" x14ac:dyDescent="0.25">
      <c r="A20" s="2771" t="s">
        <v>1087</v>
      </c>
      <c r="B20" s="2768" t="s">
        <v>1089</v>
      </c>
      <c r="C20" s="2768" t="s">
        <v>1089</v>
      </c>
      <c r="D20" s="2769" t="s">
        <v>1089</v>
      </c>
    </row>
    <row r="21" spans="1:4" x14ac:dyDescent="0.25">
      <c r="A21" s="2772" t="s">
        <v>1088</v>
      </c>
      <c r="B21" s="2766" t="s">
        <v>1089</v>
      </c>
      <c r="C21" s="2766">
        <v>34077.78</v>
      </c>
      <c r="D21" s="2767">
        <v>33620</v>
      </c>
    </row>
    <row r="22" spans="1:4" x14ac:dyDescent="0.25">
      <c r="A22" s="2771" t="s">
        <v>1090</v>
      </c>
      <c r="B22" s="2768" t="s">
        <v>1089</v>
      </c>
      <c r="C22" s="2768" t="s">
        <v>1089</v>
      </c>
      <c r="D22" s="2769" t="s">
        <v>1089</v>
      </c>
    </row>
    <row r="23" spans="1:4" x14ac:dyDescent="0.25">
      <c r="A23" s="2772" t="s">
        <v>1091</v>
      </c>
      <c r="B23" s="2766" t="s">
        <v>1089</v>
      </c>
      <c r="C23" s="2766" t="s">
        <v>1089</v>
      </c>
      <c r="D23" s="2767" t="s">
        <v>1089</v>
      </c>
    </row>
    <row r="24" spans="1:4" x14ac:dyDescent="0.25">
      <c r="A24" s="2771" t="s">
        <v>1092</v>
      </c>
      <c r="B24" s="2768" t="s">
        <v>1089</v>
      </c>
      <c r="C24" s="2768">
        <v>36149.879999999997</v>
      </c>
      <c r="D24" s="2769">
        <v>35674.47</v>
      </c>
    </row>
    <row r="25" spans="1:4" x14ac:dyDescent="0.25">
      <c r="A25" s="2772" t="s">
        <v>1093</v>
      </c>
      <c r="B25" s="2766" t="s">
        <v>1089</v>
      </c>
      <c r="C25" s="2766" t="s">
        <v>1089</v>
      </c>
      <c r="D25" s="2767" t="s">
        <v>1089</v>
      </c>
    </row>
    <row r="26" spans="1:4" x14ac:dyDescent="0.25">
      <c r="A26" s="2771" t="s">
        <v>1094</v>
      </c>
      <c r="B26" s="2768" t="s">
        <v>1089</v>
      </c>
      <c r="C26" s="2768" t="s">
        <v>1089</v>
      </c>
      <c r="D26" s="2769" t="s">
        <v>1089</v>
      </c>
    </row>
    <row r="27" spans="1:4" x14ac:dyDescent="0.25">
      <c r="A27" s="2772" t="s">
        <v>1095</v>
      </c>
      <c r="B27" s="2766" t="s">
        <v>1089</v>
      </c>
      <c r="C27" s="2766" t="s">
        <v>1089</v>
      </c>
      <c r="D27" s="2767" t="s">
        <v>1089</v>
      </c>
    </row>
    <row r="28" spans="1:4" x14ac:dyDescent="0.25">
      <c r="A28" s="322" t="s">
        <v>1096</v>
      </c>
      <c r="B28" s="2768">
        <v>31640.49</v>
      </c>
      <c r="C28" s="2768">
        <v>34451.56</v>
      </c>
      <c r="D28" s="2769">
        <v>33887.480000000003</v>
      </c>
    </row>
    <row r="29" spans="1:4" x14ac:dyDescent="0.25">
      <c r="A29" s="1922" t="s">
        <v>1481</v>
      </c>
      <c r="B29" s="2766">
        <v>34976.720000000001</v>
      </c>
      <c r="C29" s="2766">
        <v>42658.85</v>
      </c>
      <c r="D29" s="2767">
        <v>38591.11</v>
      </c>
    </row>
    <row r="30" spans="1:4" x14ac:dyDescent="0.25">
      <c r="A30" s="322" t="s">
        <v>1098</v>
      </c>
      <c r="B30" s="2768">
        <v>29743.119999999999</v>
      </c>
      <c r="C30" s="2768">
        <v>32887.980000000003</v>
      </c>
      <c r="D30" s="2769">
        <v>31757.48</v>
      </c>
    </row>
    <row r="31" spans="1:4" x14ac:dyDescent="0.25">
      <c r="A31" s="1922" t="s">
        <v>1099</v>
      </c>
      <c r="B31" s="2766">
        <v>32470.94</v>
      </c>
      <c r="C31" s="2766">
        <v>34595.199999999997</v>
      </c>
      <c r="D31" s="2767">
        <v>33322.129999999997</v>
      </c>
    </row>
    <row r="32" spans="1:4" x14ac:dyDescent="0.25">
      <c r="A32" s="322" t="s">
        <v>1100</v>
      </c>
      <c r="B32" s="2768">
        <v>32253.58</v>
      </c>
      <c r="C32" s="2768" t="s">
        <v>1089</v>
      </c>
      <c r="D32" s="2769">
        <v>32253.15</v>
      </c>
    </row>
    <row r="33" spans="1:4" x14ac:dyDescent="0.25">
      <c r="A33" s="2773" t="s">
        <v>1407</v>
      </c>
      <c r="B33" s="2774">
        <v>31973.16</v>
      </c>
      <c r="C33" s="2774">
        <v>35381.07</v>
      </c>
      <c r="D33" s="2775">
        <v>33821.550000000003</v>
      </c>
    </row>
    <row r="34" spans="1:4" x14ac:dyDescent="0.25">
      <c r="A34" s="2763" t="s">
        <v>1404</v>
      </c>
      <c r="B34" s="2776"/>
      <c r="C34" s="2776"/>
      <c r="D34" s="2769"/>
    </row>
    <row r="35" spans="1:4" x14ac:dyDescent="0.25">
      <c r="A35" s="1922" t="s">
        <v>1482</v>
      </c>
      <c r="B35" s="2766">
        <v>36054.67</v>
      </c>
      <c r="C35" s="2766">
        <v>40832.199999999997</v>
      </c>
      <c r="D35" s="2767">
        <v>38799.21</v>
      </c>
    </row>
    <row r="36" spans="1:4" x14ac:dyDescent="0.25">
      <c r="A36" s="322" t="s">
        <v>1104</v>
      </c>
      <c r="B36" s="2768" t="s">
        <v>1089</v>
      </c>
      <c r="C36" s="2768" t="s">
        <v>1089</v>
      </c>
      <c r="D36" s="2769" t="s">
        <v>1089</v>
      </c>
    </row>
    <row r="37" spans="1:4" x14ac:dyDescent="0.25">
      <c r="A37" s="1922" t="s">
        <v>1483</v>
      </c>
      <c r="B37" s="2766">
        <v>30265.96</v>
      </c>
      <c r="C37" s="2766">
        <v>31133.38</v>
      </c>
      <c r="D37" s="2767">
        <v>30695.46</v>
      </c>
    </row>
    <row r="38" spans="1:4" x14ac:dyDescent="0.25">
      <c r="A38" s="322" t="s">
        <v>154</v>
      </c>
      <c r="B38" s="2768">
        <v>32674.400000000001</v>
      </c>
      <c r="C38" s="2768" t="s">
        <v>1089</v>
      </c>
      <c r="D38" s="2769">
        <v>32780.31</v>
      </c>
    </row>
    <row r="39" spans="1:4" x14ac:dyDescent="0.25">
      <c r="A39" s="1922" t="s">
        <v>1484</v>
      </c>
      <c r="B39" s="2766">
        <v>28098.54</v>
      </c>
      <c r="C39" s="2766">
        <v>28738.74</v>
      </c>
      <c r="D39" s="2767">
        <v>28433.24</v>
      </c>
    </row>
    <row r="40" spans="1:4" x14ac:dyDescent="0.25">
      <c r="A40" s="322" t="s">
        <v>1107</v>
      </c>
      <c r="B40" s="2768">
        <v>28428.69</v>
      </c>
      <c r="C40" s="2768">
        <v>26491.01</v>
      </c>
      <c r="D40" s="2769">
        <v>27647.03</v>
      </c>
    </row>
    <row r="41" spans="1:4" x14ac:dyDescent="0.25">
      <c r="A41" s="1922" t="s">
        <v>1108</v>
      </c>
      <c r="B41" s="2766">
        <v>34400.370000000003</v>
      </c>
      <c r="C41" s="2766">
        <v>38309.120000000003</v>
      </c>
      <c r="D41" s="2767">
        <v>36307.33</v>
      </c>
    </row>
    <row r="42" spans="1:4" x14ac:dyDescent="0.25">
      <c r="A42" s="322" t="s">
        <v>1485</v>
      </c>
      <c r="B42" s="2768" t="s">
        <v>1089</v>
      </c>
      <c r="C42" s="2768" t="s">
        <v>1089</v>
      </c>
      <c r="D42" s="2769">
        <v>28518.080000000002</v>
      </c>
    </row>
    <row r="43" spans="1:4" x14ac:dyDescent="0.25">
      <c r="A43" s="1922" t="s">
        <v>1110</v>
      </c>
      <c r="B43" s="2766">
        <v>33696.26</v>
      </c>
      <c r="C43" s="2766">
        <v>35593.65</v>
      </c>
      <c r="D43" s="2767">
        <v>34585.620000000003</v>
      </c>
    </row>
    <row r="44" spans="1:4" x14ac:dyDescent="0.25">
      <c r="A44" s="2763" t="s">
        <v>1408</v>
      </c>
      <c r="B44" s="2776">
        <v>31008.52</v>
      </c>
      <c r="C44" s="2776">
        <v>32517.45</v>
      </c>
      <c r="D44" s="2777">
        <v>31703.200000000001</v>
      </c>
    </row>
    <row r="45" spans="1:4" x14ac:dyDescent="0.25">
      <c r="A45" s="2773" t="s">
        <v>1405</v>
      </c>
      <c r="B45" s="2774">
        <v>31739.86</v>
      </c>
      <c r="C45" s="2774">
        <v>34840.949999999997</v>
      </c>
      <c r="D45" s="2775">
        <v>33367.69</v>
      </c>
    </row>
    <row r="47" spans="1:4" x14ac:dyDescent="0.25">
      <c r="A47" s="98" t="s">
        <v>2349</v>
      </c>
    </row>
    <row r="48" spans="1:4" x14ac:dyDescent="0.25">
      <c r="A48" s="1064" t="s">
        <v>1000</v>
      </c>
    </row>
    <row r="49" spans="1:2" x14ac:dyDescent="0.25">
      <c r="A49" s="1064" t="s">
        <v>1001</v>
      </c>
    </row>
    <row r="50" spans="1:2" s="23" customFormat="1" x14ac:dyDescent="0.25">
      <c r="A50"/>
      <c r="B50" s="199"/>
    </row>
    <row r="51" spans="1:2" x14ac:dyDescent="0.25">
      <c r="A51" s="1065" t="s">
        <v>135</v>
      </c>
    </row>
  </sheetData>
  <hyperlinks>
    <hyperlink ref="A50:B50" location="Index!A1" display="Back to index" xr:uid="{87667208-39D5-41A3-818D-466B96321BD1}"/>
    <hyperlink ref="A50" location="Index!A1" display="Back to index" xr:uid="{EBDDDBA5-3CF2-40FF-AC8A-0C5C1C0C71A6}"/>
    <hyperlink ref="A49" location="Index!A1" display="Back to index" xr:uid="{F95D69C3-8938-4784-9F1C-4C6A01CE7049}"/>
    <hyperlink ref="A51" location="Index!A1" display="Back to index" xr:uid="{253AC75B-DC3B-487C-BE25-2F417BB16F9F}"/>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FAE60-2441-486B-8465-A3664608AB21}">
  <dimension ref="A1:J29"/>
  <sheetViews>
    <sheetView showGridLines="0" workbookViewId="0">
      <selection activeCell="M9" sqref="M9"/>
    </sheetView>
  </sheetViews>
  <sheetFormatPr defaultColWidth="13.28515625" defaultRowHeight="15" x14ac:dyDescent="0.25"/>
  <cols>
    <col min="1" max="1" width="27.42578125" style="2337" customWidth="1"/>
    <col min="2" max="16384" width="13.28515625" style="145"/>
  </cols>
  <sheetData>
    <row r="1" spans="1:10" s="2298" customFormat="1" x14ac:dyDescent="0.25">
      <c r="A1" s="2248" t="s">
        <v>2381</v>
      </c>
    </row>
    <row r="3" spans="1:10" ht="30" customHeight="1" x14ac:dyDescent="0.25">
      <c r="A3" s="2649"/>
      <c r="B3" s="3802" t="s">
        <v>1486</v>
      </c>
      <c r="C3" s="3802"/>
      <c r="D3" s="3802"/>
      <c r="E3" s="3802"/>
      <c r="F3" s="3802" t="s">
        <v>1487</v>
      </c>
      <c r="G3" s="3802"/>
      <c r="H3" s="3802"/>
      <c r="I3" s="3802"/>
      <c r="J3" s="3781" t="s">
        <v>1488</v>
      </c>
    </row>
    <row r="4" spans="1:10" ht="30" customHeight="1" x14ac:dyDescent="0.25">
      <c r="A4" s="2250"/>
      <c r="B4" s="2006" t="s">
        <v>1425</v>
      </c>
      <c r="C4" s="3467" t="s">
        <v>1489</v>
      </c>
      <c r="D4" s="3467" t="s">
        <v>1490</v>
      </c>
      <c r="E4" s="2006" t="s">
        <v>1428</v>
      </c>
      <c r="F4" s="2006" t="s">
        <v>1425</v>
      </c>
      <c r="G4" s="3467" t="s">
        <v>1489</v>
      </c>
      <c r="H4" s="3467" t="s">
        <v>1490</v>
      </c>
      <c r="I4" s="2006" t="s">
        <v>1428</v>
      </c>
      <c r="J4" s="3781"/>
    </row>
    <row r="5" spans="1:10" ht="30" x14ac:dyDescent="0.25">
      <c r="A5" s="2795" t="s">
        <v>1494</v>
      </c>
      <c r="B5" s="2778">
        <v>38125.589999999997</v>
      </c>
      <c r="C5" s="2779">
        <v>37674.230000000003</v>
      </c>
      <c r="D5" s="2796" t="s">
        <v>1089</v>
      </c>
      <c r="E5" s="2778">
        <v>37936.99</v>
      </c>
      <c r="F5" s="2778">
        <v>32440.31</v>
      </c>
      <c r="G5" s="2779">
        <v>32647.42</v>
      </c>
      <c r="H5" s="2796" t="s">
        <v>1089</v>
      </c>
      <c r="I5" s="2778">
        <v>33849.980000000003</v>
      </c>
      <c r="J5" s="2793">
        <v>35423</v>
      </c>
    </row>
    <row r="6" spans="1:10" ht="45" x14ac:dyDescent="0.25">
      <c r="A6" s="2781" t="s">
        <v>1480</v>
      </c>
      <c r="B6" s="2782" t="s">
        <v>1089</v>
      </c>
      <c r="C6" s="2783" t="s">
        <v>1089</v>
      </c>
      <c r="D6" s="2783" t="s">
        <v>1089</v>
      </c>
      <c r="E6" s="2782" t="s">
        <v>1089</v>
      </c>
      <c r="F6" s="2782" t="s">
        <v>1089</v>
      </c>
      <c r="G6" s="2783" t="s">
        <v>1089</v>
      </c>
      <c r="H6" s="2783" t="s">
        <v>1089</v>
      </c>
      <c r="I6" s="2782" t="s">
        <v>1089</v>
      </c>
      <c r="J6" s="2782" t="s">
        <v>1089</v>
      </c>
    </row>
    <row r="7" spans="1:10" x14ac:dyDescent="0.25">
      <c r="A7" s="2785" t="s">
        <v>1077</v>
      </c>
      <c r="B7" s="2786">
        <v>38734.120000000003</v>
      </c>
      <c r="C7" s="2787">
        <v>37269.769999999997</v>
      </c>
      <c r="D7" s="2787" t="s">
        <v>1089</v>
      </c>
      <c r="E7" s="2786" t="s">
        <v>1089</v>
      </c>
      <c r="F7" s="2786">
        <v>33182.410000000003</v>
      </c>
      <c r="G7" s="2787">
        <v>33182.410000000003</v>
      </c>
      <c r="H7" s="2787" t="s">
        <v>1089</v>
      </c>
      <c r="I7" s="2786">
        <v>37648.69</v>
      </c>
      <c r="J7" s="2786">
        <v>37425.21</v>
      </c>
    </row>
    <row r="8" spans="1:10" x14ac:dyDescent="0.25">
      <c r="A8" s="2781" t="s">
        <v>1078</v>
      </c>
      <c r="B8" s="2782">
        <v>39666.67</v>
      </c>
      <c r="C8" s="2783">
        <v>40280</v>
      </c>
      <c r="D8" s="2783" t="s">
        <v>1089</v>
      </c>
      <c r="E8" s="2782" t="s">
        <v>1089</v>
      </c>
      <c r="F8" s="2782" t="s">
        <v>1089</v>
      </c>
      <c r="G8" s="2783" t="s">
        <v>1089</v>
      </c>
      <c r="H8" s="2783" t="s">
        <v>1089</v>
      </c>
      <c r="I8" s="2782">
        <v>33509.620000000003</v>
      </c>
      <c r="J8" s="2782">
        <v>36630.1</v>
      </c>
    </row>
    <row r="9" spans="1:10" x14ac:dyDescent="0.25">
      <c r="A9" s="2785" t="s">
        <v>1079</v>
      </c>
      <c r="B9" s="2786">
        <v>33373.910000000003</v>
      </c>
      <c r="C9" s="2787">
        <v>33373.910000000003</v>
      </c>
      <c r="D9" s="2787" t="s">
        <v>1089</v>
      </c>
      <c r="E9" s="2786" t="s">
        <v>1089</v>
      </c>
      <c r="F9" s="2786" t="s">
        <v>1089</v>
      </c>
      <c r="G9" s="2787" t="s">
        <v>1089</v>
      </c>
      <c r="H9" s="2787" t="s">
        <v>1089</v>
      </c>
      <c r="I9" s="2786">
        <v>31967.13</v>
      </c>
      <c r="J9" s="2786">
        <v>33010.36</v>
      </c>
    </row>
    <row r="10" spans="1:10" x14ac:dyDescent="0.25">
      <c r="A10" s="2781" t="s">
        <v>1080</v>
      </c>
      <c r="B10" s="2782" t="s">
        <v>1089</v>
      </c>
      <c r="C10" s="2783" t="s">
        <v>1089</v>
      </c>
      <c r="D10" s="2783" t="s">
        <v>1089</v>
      </c>
      <c r="E10" s="2782" t="s">
        <v>1089</v>
      </c>
      <c r="F10" s="2782" t="s">
        <v>1089</v>
      </c>
      <c r="G10" s="2783" t="s">
        <v>1089</v>
      </c>
      <c r="H10" s="2783" t="s">
        <v>1089</v>
      </c>
      <c r="I10" s="2782">
        <v>34435.75</v>
      </c>
      <c r="J10" s="2782">
        <v>33010.36</v>
      </c>
    </row>
    <row r="11" spans="1:10" x14ac:dyDescent="0.25">
      <c r="A11" s="2785" t="s">
        <v>1081</v>
      </c>
      <c r="B11" s="2786" t="s">
        <v>1089</v>
      </c>
      <c r="C11" s="2787" t="s">
        <v>1089</v>
      </c>
      <c r="D11" s="2787" t="s">
        <v>1089</v>
      </c>
      <c r="E11" s="2786" t="s">
        <v>1089</v>
      </c>
      <c r="F11" s="2786" t="s">
        <v>1089</v>
      </c>
      <c r="G11" s="2787" t="s">
        <v>1089</v>
      </c>
      <c r="H11" s="2787" t="s">
        <v>1089</v>
      </c>
      <c r="I11" s="2786" t="s">
        <v>1089</v>
      </c>
      <c r="J11" s="2786" t="s">
        <v>1089</v>
      </c>
    </row>
    <row r="12" spans="1:10" ht="30" x14ac:dyDescent="0.25">
      <c r="A12" s="2781" t="s">
        <v>1082</v>
      </c>
      <c r="B12" s="2782">
        <v>41204.35</v>
      </c>
      <c r="C12" s="2783">
        <v>40590.699999999997</v>
      </c>
      <c r="D12" s="2783" t="s">
        <v>1089</v>
      </c>
      <c r="E12" s="2782" t="s">
        <v>1089</v>
      </c>
      <c r="F12" s="2782">
        <v>31969.23</v>
      </c>
      <c r="G12" s="2783">
        <v>32792.449999999997</v>
      </c>
      <c r="H12" s="2783" t="s">
        <v>1089</v>
      </c>
      <c r="I12" s="2782">
        <v>32133.59</v>
      </c>
      <c r="J12" s="2782">
        <v>34866.550000000003</v>
      </c>
    </row>
    <row r="13" spans="1:10" ht="30" x14ac:dyDescent="0.25">
      <c r="A13" s="2785" t="s">
        <v>1083</v>
      </c>
      <c r="B13" s="2786" t="s">
        <v>1089</v>
      </c>
      <c r="C13" s="2787" t="s">
        <v>1089</v>
      </c>
      <c r="D13" s="2787" t="s">
        <v>1089</v>
      </c>
      <c r="E13" s="2786" t="s">
        <v>1089</v>
      </c>
      <c r="F13" s="2786" t="s">
        <v>1089</v>
      </c>
      <c r="G13" s="2787" t="s">
        <v>1089</v>
      </c>
      <c r="H13" s="2787" t="s">
        <v>1089</v>
      </c>
      <c r="I13" s="2786" t="s">
        <v>1089</v>
      </c>
      <c r="J13" s="2786">
        <v>35036.36</v>
      </c>
    </row>
    <row r="14" spans="1:10" ht="30" x14ac:dyDescent="0.25">
      <c r="A14" s="2781" t="s">
        <v>1084</v>
      </c>
      <c r="B14" s="2782">
        <v>38014.29</v>
      </c>
      <c r="C14" s="2783">
        <v>38014.29</v>
      </c>
      <c r="D14" s="2783" t="s">
        <v>1089</v>
      </c>
      <c r="E14" s="2782">
        <v>37961.11</v>
      </c>
      <c r="F14" s="2782">
        <v>32107.5</v>
      </c>
      <c r="G14" s="2783">
        <v>32107.5</v>
      </c>
      <c r="H14" s="2783" t="s">
        <v>1089</v>
      </c>
      <c r="I14" s="2782">
        <v>32008.33</v>
      </c>
      <c r="J14" s="2782">
        <v>35126.639999999999</v>
      </c>
    </row>
    <row r="15" spans="1:10" x14ac:dyDescent="0.25">
      <c r="A15" s="2785" t="s">
        <v>1085</v>
      </c>
      <c r="B15" s="2786" t="s">
        <v>1089</v>
      </c>
      <c r="C15" s="2787" t="s">
        <v>1089</v>
      </c>
      <c r="D15" s="2787" t="s">
        <v>1089</v>
      </c>
      <c r="E15" s="2786" t="s">
        <v>1089</v>
      </c>
      <c r="F15" s="2786" t="s">
        <v>1089</v>
      </c>
      <c r="G15" s="2787" t="s">
        <v>1089</v>
      </c>
      <c r="H15" s="2787" t="s">
        <v>1089</v>
      </c>
      <c r="I15" s="2786" t="s">
        <v>1089</v>
      </c>
      <c r="J15" s="2786" t="s">
        <v>1089</v>
      </c>
    </row>
    <row r="16" spans="1:10" x14ac:dyDescent="0.25">
      <c r="A16" s="2781" t="s">
        <v>1087</v>
      </c>
      <c r="B16" s="2782" t="s">
        <v>1089</v>
      </c>
      <c r="C16" s="2783" t="s">
        <v>1089</v>
      </c>
      <c r="D16" s="2783" t="s">
        <v>1089</v>
      </c>
      <c r="E16" s="2782" t="s">
        <v>1089</v>
      </c>
      <c r="F16" s="2782" t="s">
        <v>1089</v>
      </c>
      <c r="G16" s="2783" t="s">
        <v>1089</v>
      </c>
      <c r="H16" s="2783" t="s">
        <v>1089</v>
      </c>
      <c r="I16" s="2782" t="s">
        <v>1089</v>
      </c>
      <c r="J16" s="2782" t="s">
        <v>1089</v>
      </c>
    </row>
    <row r="17" spans="1:10" x14ac:dyDescent="0.25">
      <c r="A17" s="2785" t="s">
        <v>1088</v>
      </c>
      <c r="B17" s="2786">
        <v>32550</v>
      </c>
      <c r="C17" s="2787">
        <v>32736.84</v>
      </c>
      <c r="D17" s="2787" t="s">
        <v>1089</v>
      </c>
      <c r="E17" s="2786" t="s">
        <v>1089</v>
      </c>
      <c r="F17" s="2786" t="s">
        <v>1089</v>
      </c>
      <c r="G17" s="2787" t="s">
        <v>1089</v>
      </c>
      <c r="H17" s="2787" t="s">
        <v>1089</v>
      </c>
      <c r="I17" s="2786" t="s">
        <v>1089</v>
      </c>
      <c r="J17" s="2786">
        <v>33620</v>
      </c>
    </row>
    <row r="18" spans="1:10" x14ac:dyDescent="0.25">
      <c r="A18" s="2781" t="s">
        <v>1090</v>
      </c>
      <c r="B18" s="2782" t="s">
        <v>1089</v>
      </c>
      <c r="C18" s="2783" t="s">
        <v>1089</v>
      </c>
      <c r="D18" s="2783" t="s">
        <v>1089</v>
      </c>
      <c r="E18" s="2782" t="s">
        <v>1089</v>
      </c>
      <c r="F18" s="2782" t="s">
        <v>1089</v>
      </c>
      <c r="G18" s="2783" t="s">
        <v>1089</v>
      </c>
      <c r="H18" s="2783" t="s">
        <v>1089</v>
      </c>
      <c r="I18" s="2782" t="s">
        <v>1089</v>
      </c>
      <c r="J18" s="2782" t="s">
        <v>1089</v>
      </c>
    </row>
    <row r="19" spans="1:10" x14ac:dyDescent="0.25">
      <c r="A19" s="2785" t="s">
        <v>1091</v>
      </c>
      <c r="B19" s="2786" t="s">
        <v>1089</v>
      </c>
      <c r="C19" s="2787" t="s">
        <v>1089</v>
      </c>
      <c r="D19" s="2787" t="s">
        <v>1089</v>
      </c>
      <c r="E19" s="2786" t="s">
        <v>1089</v>
      </c>
      <c r="F19" s="2786" t="s">
        <v>1089</v>
      </c>
      <c r="G19" s="2787" t="s">
        <v>1089</v>
      </c>
      <c r="H19" s="2787" t="s">
        <v>1089</v>
      </c>
      <c r="I19" s="2786" t="s">
        <v>1089</v>
      </c>
      <c r="J19" s="2786" t="s">
        <v>1089</v>
      </c>
    </row>
    <row r="20" spans="1:10" ht="30" x14ac:dyDescent="0.25">
      <c r="A20" s="2781" t="s">
        <v>1092</v>
      </c>
      <c r="B20" s="2782">
        <v>34870</v>
      </c>
      <c r="C20" s="2783">
        <v>34870</v>
      </c>
      <c r="D20" s="2783" t="s">
        <v>1089</v>
      </c>
      <c r="E20" s="2782" t="s">
        <v>1089</v>
      </c>
      <c r="F20" s="2782" t="s">
        <v>1089</v>
      </c>
      <c r="G20" s="2783" t="s">
        <v>1089</v>
      </c>
      <c r="H20" s="2783" t="s">
        <v>1089</v>
      </c>
      <c r="I20" s="2782">
        <v>37246.11</v>
      </c>
      <c r="J20" s="2782">
        <v>35674.47</v>
      </c>
    </row>
    <row r="21" spans="1:10" x14ac:dyDescent="0.25">
      <c r="A21" s="2785" t="s">
        <v>1093</v>
      </c>
      <c r="B21" s="2786" t="s">
        <v>1089</v>
      </c>
      <c r="C21" s="2787" t="s">
        <v>1089</v>
      </c>
      <c r="D21" s="2787" t="s">
        <v>1089</v>
      </c>
      <c r="E21" s="2786" t="s">
        <v>1089</v>
      </c>
      <c r="F21" s="2786" t="s">
        <v>1089</v>
      </c>
      <c r="G21" s="2787" t="s">
        <v>1089</v>
      </c>
      <c r="H21" s="2787" t="s">
        <v>1089</v>
      </c>
      <c r="I21" s="2786" t="s">
        <v>1089</v>
      </c>
      <c r="J21" s="2786" t="s">
        <v>1089</v>
      </c>
    </row>
    <row r="22" spans="1:10" x14ac:dyDescent="0.25">
      <c r="A22" s="2781" t="s">
        <v>1094</v>
      </c>
      <c r="B22" s="2782" t="s">
        <v>1089</v>
      </c>
      <c r="C22" s="2783" t="s">
        <v>1089</v>
      </c>
      <c r="D22" s="2783" t="s">
        <v>1089</v>
      </c>
      <c r="E22" s="2782" t="s">
        <v>1089</v>
      </c>
      <c r="F22" s="2782" t="s">
        <v>1089</v>
      </c>
      <c r="G22" s="2783" t="s">
        <v>1089</v>
      </c>
      <c r="H22" s="2783" t="s">
        <v>1089</v>
      </c>
      <c r="I22" s="2782" t="s">
        <v>1089</v>
      </c>
      <c r="J22" s="2782" t="s">
        <v>1089</v>
      </c>
    </row>
    <row r="23" spans="1:10" x14ac:dyDescent="0.25">
      <c r="A23" s="2785" t="s">
        <v>1095</v>
      </c>
      <c r="B23" s="2786" t="s">
        <v>1089</v>
      </c>
      <c r="C23" s="2787" t="s">
        <v>1089</v>
      </c>
      <c r="D23" s="2787" t="s">
        <v>1089</v>
      </c>
      <c r="E23" s="2786" t="s">
        <v>1089</v>
      </c>
      <c r="F23" s="2786" t="s">
        <v>1089</v>
      </c>
      <c r="G23" s="2787" t="s">
        <v>1089</v>
      </c>
      <c r="H23" s="2787" t="s">
        <v>1089</v>
      </c>
      <c r="I23" s="2786" t="s">
        <v>1089</v>
      </c>
      <c r="J23" s="2786" t="s">
        <v>1089</v>
      </c>
    </row>
    <row r="25" spans="1:10" s="2298" customFormat="1" x14ac:dyDescent="0.25">
      <c r="A25" s="98" t="s">
        <v>2349</v>
      </c>
    </row>
    <row r="26" spans="1:10" s="2298" customFormat="1" x14ac:dyDescent="0.25">
      <c r="A26" s="1064" t="s">
        <v>1000</v>
      </c>
    </row>
    <row r="27" spans="1:10" x14ac:dyDescent="0.25">
      <c r="A27" s="1064" t="s">
        <v>1001</v>
      </c>
    </row>
    <row r="28" spans="1:10" s="23" customFormat="1" x14ac:dyDescent="0.25">
      <c r="A28"/>
      <c r="B28" s="199"/>
    </row>
    <row r="29" spans="1:10" x14ac:dyDescent="0.25">
      <c r="A29" s="1065" t="s">
        <v>135</v>
      </c>
    </row>
  </sheetData>
  <mergeCells count="3">
    <mergeCell ref="B3:E3"/>
    <mergeCell ref="F3:I3"/>
    <mergeCell ref="J3:J4"/>
  </mergeCells>
  <hyperlinks>
    <hyperlink ref="A28:B28" location="Index!A1" display="Back to index" xr:uid="{E5D61AD5-A741-49DE-80CC-14A22EEF1A01}"/>
    <hyperlink ref="A28" location="Index!A1" display="Back to index" xr:uid="{F6FBB689-C858-42DA-A778-2387BE24E4F5}"/>
    <hyperlink ref="A27" location="Index!A1" display="Back to index" xr:uid="{BC30AD43-8723-40E8-8C5B-6475C583D5A6}"/>
    <hyperlink ref="A29" location="Index!A1" display="Back to index" xr:uid="{89AA701F-F4E3-47E0-A9C7-9BE52ECD57EB}"/>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0367-3D17-4908-80FC-5F68160920E7}">
  <dimension ref="A1:D12"/>
  <sheetViews>
    <sheetView showGridLines="0" workbookViewId="0">
      <selection activeCell="D20" sqref="D20"/>
    </sheetView>
  </sheetViews>
  <sheetFormatPr defaultColWidth="22" defaultRowHeight="15" x14ac:dyDescent="0.25"/>
  <cols>
    <col min="1" max="1" width="52.140625" customWidth="1"/>
    <col min="2" max="4" width="10.7109375" customWidth="1"/>
  </cols>
  <sheetData>
    <row r="1" spans="1:4" x14ac:dyDescent="0.25">
      <c r="A1" s="205" t="s">
        <v>2382</v>
      </c>
    </row>
    <row r="3" spans="1:4" x14ac:dyDescent="0.25">
      <c r="A3" s="2144"/>
      <c r="B3" s="1920" t="s">
        <v>441</v>
      </c>
      <c r="C3" s="1920" t="s">
        <v>440</v>
      </c>
      <c r="D3" s="1921" t="s">
        <v>354</v>
      </c>
    </row>
    <row r="4" spans="1:4" x14ac:dyDescent="0.25">
      <c r="A4" s="1093" t="s">
        <v>1495</v>
      </c>
      <c r="B4" s="2797">
        <v>25906.67</v>
      </c>
      <c r="C4" s="2797">
        <v>26219.37</v>
      </c>
      <c r="D4" s="2769">
        <v>26173.37</v>
      </c>
    </row>
    <row r="5" spans="1:4" x14ac:dyDescent="0.25">
      <c r="A5" s="1919" t="s">
        <v>1496</v>
      </c>
      <c r="B5" s="2798">
        <v>26427.45</v>
      </c>
      <c r="C5" s="2798">
        <v>28473.95</v>
      </c>
      <c r="D5" s="2767">
        <v>28066.59</v>
      </c>
    </row>
    <row r="6" spans="1:4" x14ac:dyDescent="0.25">
      <c r="A6" s="1093" t="s">
        <v>1497</v>
      </c>
      <c r="B6" s="2797">
        <v>32042.25</v>
      </c>
      <c r="C6" s="2797">
        <v>36264.51</v>
      </c>
      <c r="D6" s="2769">
        <v>35422.49</v>
      </c>
    </row>
    <row r="8" spans="1:4" x14ac:dyDescent="0.25">
      <c r="A8" s="98" t="s">
        <v>2349</v>
      </c>
    </row>
    <row r="9" spans="1:4" x14ac:dyDescent="0.25">
      <c r="A9" s="1064" t="s">
        <v>1000</v>
      </c>
    </row>
    <row r="10" spans="1:4" s="23" customFormat="1" x14ac:dyDescent="0.25">
      <c r="A10" s="1064" t="s">
        <v>1001</v>
      </c>
      <c r="B10" s="199"/>
    </row>
    <row r="12" spans="1:4" x14ac:dyDescent="0.25">
      <c r="A12" s="1065" t="s">
        <v>135</v>
      </c>
    </row>
  </sheetData>
  <hyperlinks>
    <hyperlink ref="A10:B10" location="Index!A1" display="Back to index" xr:uid="{43B25926-27CB-45CA-99B4-1DC8CE76938A}"/>
    <hyperlink ref="A11" location="Index!A1" display="Back to index" xr:uid="{4DFE21BE-53FE-4ADF-8BAC-C610BDFC8F01}"/>
    <hyperlink ref="A10" location="Index!A1" display="Back to index" xr:uid="{0B30629A-00D7-44C4-84E8-2B2A9C5231A2}"/>
    <hyperlink ref="A12" location="Index!A1" display="Back to index" xr:uid="{8F5905BA-88FE-4B16-9128-8477BB89B85B}"/>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CE43-B85B-4FC5-B800-43923BBBE793}">
  <dimension ref="A1:H12"/>
  <sheetViews>
    <sheetView showGridLines="0" workbookViewId="0">
      <selection activeCell="F16" sqref="F16"/>
    </sheetView>
  </sheetViews>
  <sheetFormatPr defaultColWidth="18" defaultRowHeight="15" x14ac:dyDescent="0.25"/>
  <cols>
    <col min="1" max="1" width="25.42578125" customWidth="1"/>
    <col min="2" max="8" width="10.7109375" customWidth="1"/>
  </cols>
  <sheetData>
    <row r="1" spans="1:8" s="266" customFormat="1" x14ac:dyDescent="0.25">
      <c r="A1" s="2799" t="s">
        <v>2383</v>
      </c>
    </row>
    <row r="2" spans="1:8" s="266" customFormat="1" x14ac:dyDescent="0.25"/>
    <row r="3" spans="1:8" s="266" customFormat="1" x14ac:dyDescent="0.25">
      <c r="A3" s="1922"/>
      <c r="B3" s="3468" t="s">
        <v>1040</v>
      </c>
      <c r="C3" s="3468" t="s">
        <v>1039</v>
      </c>
      <c r="D3" s="3468" t="s">
        <v>1041</v>
      </c>
      <c r="E3" s="3468" t="s">
        <v>1042</v>
      </c>
      <c r="F3" s="1920" t="s">
        <v>1498</v>
      </c>
      <c r="G3" s="1920" t="s">
        <v>400</v>
      </c>
      <c r="H3" s="1921" t="s">
        <v>1499</v>
      </c>
    </row>
    <row r="4" spans="1:8" s="266" customFormat="1" x14ac:dyDescent="0.25">
      <c r="A4" s="2800" t="s">
        <v>1003</v>
      </c>
      <c r="B4" s="2801">
        <v>26053.03</v>
      </c>
      <c r="C4" s="2801">
        <v>25530.48</v>
      </c>
      <c r="D4" s="2801">
        <v>26747.84</v>
      </c>
      <c r="E4" s="2801">
        <v>26554.46</v>
      </c>
      <c r="F4" s="2768">
        <v>26075.52</v>
      </c>
      <c r="G4" s="2768">
        <v>26173.42</v>
      </c>
      <c r="H4" s="2769">
        <v>29014.75</v>
      </c>
    </row>
    <row r="5" spans="1:8" s="266" customFormat="1" x14ac:dyDescent="0.25">
      <c r="A5" s="2802" t="s">
        <v>1047</v>
      </c>
      <c r="B5" s="2803">
        <v>28971.56</v>
      </c>
      <c r="C5" s="2803">
        <v>28785.52</v>
      </c>
      <c r="D5" s="2803">
        <v>27785.34</v>
      </c>
      <c r="E5" s="2803">
        <v>25934.09</v>
      </c>
      <c r="F5" s="2766">
        <v>28476.43</v>
      </c>
      <c r="G5" s="2766">
        <v>27815.01</v>
      </c>
      <c r="H5" s="2767" t="s">
        <v>1089</v>
      </c>
    </row>
    <row r="6" spans="1:8" s="266" customFormat="1" x14ac:dyDescent="0.25">
      <c r="A6" s="2800" t="s">
        <v>1022</v>
      </c>
      <c r="B6" s="2801">
        <v>34620.339999999997</v>
      </c>
      <c r="C6" s="2801">
        <v>37131.25</v>
      </c>
      <c r="D6" s="2801" t="s">
        <v>1089</v>
      </c>
      <c r="E6" s="2801">
        <v>40090.910000000003</v>
      </c>
      <c r="F6" s="2768">
        <v>35884.589999999997</v>
      </c>
      <c r="G6" s="2768">
        <v>35430.04</v>
      </c>
      <c r="H6" s="2769">
        <v>32644.23</v>
      </c>
    </row>
    <row r="7" spans="1:8" s="266" customFormat="1" x14ac:dyDescent="0.25"/>
    <row r="8" spans="1:8" s="266" customFormat="1" x14ac:dyDescent="0.25">
      <c r="A8" s="98" t="s">
        <v>2349</v>
      </c>
    </row>
    <row r="9" spans="1:8" s="266" customFormat="1" x14ac:dyDescent="0.25">
      <c r="A9" s="1064" t="s">
        <v>1000</v>
      </c>
    </row>
    <row r="10" spans="1:8" s="23" customFormat="1" x14ac:dyDescent="0.25">
      <c r="A10" s="1064" t="s">
        <v>1001</v>
      </c>
      <c r="B10" s="199"/>
    </row>
    <row r="12" spans="1:8" x14ac:dyDescent="0.25">
      <c r="A12" s="1065" t="s">
        <v>135</v>
      </c>
    </row>
  </sheetData>
  <hyperlinks>
    <hyperlink ref="A10:B10" location="Index!A1" display="Back to index" xr:uid="{4418E02A-5055-4055-AAF5-BC63F4B72227}"/>
    <hyperlink ref="A11" location="Index!A1" display="Back to index" xr:uid="{38944587-97E7-4DF5-B226-EAE9B6FE2797}"/>
    <hyperlink ref="A10" location="Index!A1" display="Back to index" xr:uid="{89B93BBB-2CC1-4DE2-A044-E2B8062D0EFF}"/>
    <hyperlink ref="A12" location="Index!A1" display="Back to index" xr:uid="{A4581557-E242-4986-B5D8-5CCD8FE3B9D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E4610-7538-4B84-997F-1E7C0F449422}">
  <dimension ref="A1:L35"/>
  <sheetViews>
    <sheetView showGridLines="0" workbookViewId="0">
      <selection activeCell="A3" sqref="A3"/>
    </sheetView>
  </sheetViews>
  <sheetFormatPr defaultRowHeight="15" x14ac:dyDescent="0.25"/>
  <cols>
    <col min="1" max="1" width="21.5703125" customWidth="1"/>
    <col min="2" max="2" width="11.85546875" customWidth="1"/>
    <col min="3" max="3" width="13.7109375" customWidth="1"/>
    <col min="4" max="4" width="13.42578125" customWidth="1"/>
    <col min="5" max="5" width="12.85546875" style="145" customWidth="1"/>
    <col min="6" max="6" width="13.5703125" style="145" customWidth="1"/>
    <col min="7" max="7" width="9.140625" style="145"/>
    <col min="8" max="8" width="26.28515625" bestFit="1" customWidth="1"/>
    <col min="9" max="9" width="12.140625" customWidth="1"/>
    <col min="10" max="10" width="17.140625" customWidth="1"/>
    <col min="11" max="11" width="13.5703125" customWidth="1"/>
    <col min="12" max="12" width="20" customWidth="1"/>
  </cols>
  <sheetData>
    <row r="1" spans="1:7" x14ac:dyDescent="0.25">
      <c r="A1" s="66" t="s">
        <v>371</v>
      </c>
    </row>
    <row r="2" spans="1:7" x14ac:dyDescent="0.25">
      <c r="A2" s="67"/>
    </row>
    <row r="3" spans="1:7" ht="60" x14ac:dyDescent="0.25">
      <c r="A3" s="125" t="s">
        <v>303</v>
      </c>
      <c r="B3" s="100"/>
      <c r="C3" s="3073" t="s">
        <v>372</v>
      </c>
      <c r="D3" s="3073" t="s">
        <v>373</v>
      </c>
      <c r="E3" s="3073" t="s">
        <v>304</v>
      </c>
      <c r="F3"/>
      <c r="G3"/>
    </row>
    <row r="4" spans="1:7" x14ac:dyDescent="0.25">
      <c r="A4" s="214" t="s">
        <v>305</v>
      </c>
      <c r="B4" s="3083">
        <v>2018</v>
      </c>
      <c r="C4" s="287">
        <v>0.86579074385280752</v>
      </c>
      <c r="D4" s="239">
        <v>1065.9490089999999</v>
      </c>
      <c r="E4" s="287">
        <v>2.4029226715688565E-2</v>
      </c>
      <c r="F4"/>
      <c r="G4"/>
    </row>
    <row r="5" spans="1:7" x14ac:dyDescent="0.25">
      <c r="A5" s="216"/>
      <c r="B5" s="3084">
        <v>2017</v>
      </c>
      <c r="C5" s="3078">
        <v>0.85832854853828766</v>
      </c>
      <c r="D5" s="238">
        <v>1040.936119</v>
      </c>
      <c r="E5" s="3078"/>
      <c r="F5"/>
      <c r="G5"/>
    </row>
    <row r="6" spans="1:7" x14ac:dyDescent="0.25">
      <c r="A6" s="214" t="s">
        <v>374</v>
      </c>
      <c r="B6" s="3083">
        <v>2018</v>
      </c>
      <c r="C6" s="287">
        <v>2.7286980741153124E-2</v>
      </c>
      <c r="D6" s="239">
        <v>33.595334999999999</v>
      </c>
      <c r="E6" s="287">
        <v>6.5370102458121498E-2</v>
      </c>
      <c r="F6" s="135"/>
      <c r="G6"/>
    </row>
    <row r="7" spans="1:7" x14ac:dyDescent="0.25">
      <c r="A7" s="216"/>
      <c r="B7" s="3084">
        <v>2017</v>
      </c>
      <c r="C7" s="3078">
        <v>2.6002071642475862E-2</v>
      </c>
      <c r="D7" s="238">
        <v>31.533957000000001</v>
      </c>
      <c r="E7" s="3078"/>
      <c r="F7"/>
      <c r="G7"/>
    </row>
    <row r="8" spans="1:7" x14ac:dyDescent="0.25">
      <c r="A8" s="214" t="s">
        <v>307</v>
      </c>
      <c r="B8" s="3083">
        <v>2018</v>
      </c>
      <c r="C8" s="287">
        <v>8.3201937549785915E-2</v>
      </c>
      <c r="D8" s="239">
        <v>102.43701900000001</v>
      </c>
      <c r="E8" s="287">
        <v>5.1767913243337592E-2</v>
      </c>
      <c r="F8" s="135"/>
      <c r="G8"/>
    </row>
    <row r="9" spans="1:7" x14ac:dyDescent="0.25">
      <c r="A9" s="216"/>
      <c r="B9" s="3084">
        <v>2017</v>
      </c>
      <c r="C9" s="3078">
        <v>8.0309420786696575E-2</v>
      </c>
      <c r="D9" s="238">
        <v>97.395078999999996</v>
      </c>
      <c r="E9" s="3078"/>
      <c r="F9"/>
      <c r="G9"/>
    </row>
    <row r="10" spans="1:7" x14ac:dyDescent="0.25">
      <c r="A10" s="214" t="s">
        <v>308</v>
      </c>
      <c r="B10" s="3083">
        <v>2018</v>
      </c>
      <c r="C10" s="287">
        <v>5.8653873895244762E-2</v>
      </c>
      <c r="D10" s="239">
        <v>72.213798999999995</v>
      </c>
      <c r="E10" s="287">
        <v>2.8086658547472856E-2</v>
      </c>
      <c r="F10" s="135"/>
      <c r="G10"/>
    </row>
    <row r="11" spans="1:7" x14ac:dyDescent="0.25">
      <c r="A11" s="216"/>
      <c r="B11" s="3084">
        <v>2017</v>
      </c>
      <c r="C11" s="3078">
        <v>5.791885249817013E-2</v>
      </c>
      <c r="D11" s="238">
        <v>70.240965000000003</v>
      </c>
      <c r="E11" s="3078"/>
      <c r="F11"/>
      <c r="G11"/>
    </row>
    <row r="12" spans="1:7" x14ac:dyDescent="0.25">
      <c r="A12" s="214" t="s">
        <v>309</v>
      </c>
      <c r="B12" s="3083">
        <v>2018</v>
      </c>
      <c r="C12" s="287">
        <v>6.2404014717850412E-2</v>
      </c>
      <c r="D12" s="239">
        <v>76.830917999999997</v>
      </c>
      <c r="E12" s="287">
        <v>6.0610479711300805E-2</v>
      </c>
      <c r="F12" s="135"/>
      <c r="G12"/>
    </row>
    <row r="13" spans="1:7" x14ac:dyDescent="0.25">
      <c r="A13" s="216"/>
      <c r="B13" s="3084">
        <v>2017</v>
      </c>
      <c r="C13" s="3078">
        <v>5.9732348159061296E-2</v>
      </c>
      <c r="D13" s="238">
        <v>72.440278000000006</v>
      </c>
      <c r="E13" s="3078"/>
      <c r="F13"/>
      <c r="G13"/>
    </row>
    <row r="14" spans="1:7" x14ac:dyDescent="0.25">
      <c r="A14" s="214" t="s">
        <v>375</v>
      </c>
      <c r="B14" s="3083">
        <v>2018</v>
      </c>
      <c r="C14" s="287">
        <v>0.10658265152292865</v>
      </c>
      <c r="D14" s="239">
        <v>131.223015</v>
      </c>
      <c r="E14" s="287">
        <v>5.6061017195170711E-2</v>
      </c>
      <c r="F14" s="135"/>
      <c r="G14"/>
    </row>
    <row r="15" spans="1:7" x14ac:dyDescent="0.25">
      <c r="A15" s="216"/>
      <c r="B15" s="3084">
        <v>2017</v>
      </c>
      <c r="C15" s="3078">
        <v>0.10245908657007166</v>
      </c>
      <c r="D15" s="238">
        <v>124.25703900000001</v>
      </c>
      <c r="E15" s="3078"/>
      <c r="F15"/>
      <c r="G15"/>
    </row>
    <row r="16" spans="1:7" x14ac:dyDescent="0.25">
      <c r="A16" s="214" t="s">
        <v>311</v>
      </c>
      <c r="B16" s="3083">
        <v>2018</v>
      </c>
      <c r="C16" s="287">
        <v>9.7257190811016858E-2</v>
      </c>
      <c r="D16" s="239">
        <v>119.741643</v>
      </c>
      <c r="E16" s="287">
        <v>7.6949853283560146E-2</v>
      </c>
      <c r="F16" s="135"/>
      <c r="G16"/>
    </row>
    <row r="17" spans="1:7" x14ac:dyDescent="0.25">
      <c r="A17" s="216"/>
      <c r="B17" s="3084">
        <v>2017</v>
      </c>
      <c r="C17" s="3078">
        <v>9.1680972401955246E-2</v>
      </c>
      <c r="D17" s="238">
        <v>111.18590399999999</v>
      </c>
      <c r="E17" s="3078"/>
      <c r="F17"/>
      <c r="G17"/>
    </row>
    <row r="18" spans="1:7" x14ac:dyDescent="0.25">
      <c r="A18" s="214" t="s">
        <v>312</v>
      </c>
      <c r="B18" s="3083">
        <v>2018</v>
      </c>
      <c r="C18" s="287">
        <v>0.18537480760240826</v>
      </c>
      <c r="D18" s="239">
        <v>228.23077499999999</v>
      </c>
      <c r="E18" s="287" t="s">
        <v>2592</v>
      </c>
      <c r="F18" s="135"/>
      <c r="G18"/>
    </row>
    <row r="19" spans="1:7" x14ac:dyDescent="0.25">
      <c r="A19" s="216"/>
      <c r="B19" s="3084">
        <v>2017</v>
      </c>
      <c r="C19" s="3078">
        <v>0.19361015987601776</v>
      </c>
      <c r="D19" s="3079">
        <v>234.800309</v>
      </c>
      <c r="E19" s="3078"/>
      <c r="F19"/>
      <c r="G19"/>
    </row>
    <row r="20" spans="1:7" x14ac:dyDescent="0.25">
      <c r="A20" s="214" t="s">
        <v>313</v>
      </c>
      <c r="B20" s="3083">
        <v>2018</v>
      </c>
      <c r="C20" s="287">
        <v>0.17903481415191685</v>
      </c>
      <c r="D20" s="239">
        <v>220.42506700000001</v>
      </c>
      <c r="E20" s="287">
        <v>2.6699190585155333E-4</v>
      </c>
      <c r="F20" s="135"/>
      <c r="G20"/>
    </row>
    <row r="21" spans="1:7" x14ac:dyDescent="0.25">
      <c r="A21" s="216"/>
      <c r="B21" s="3084">
        <v>2017</v>
      </c>
      <c r="C21" s="3078">
        <v>0.18170819875362881</v>
      </c>
      <c r="D21" s="238">
        <v>220.366231</v>
      </c>
      <c r="E21" s="3078"/>
      <c r="F21"/>
      <c r="G21"/>
    </row>
    <row r="22" spans="1:7" x14ac:dyDescent="0.25">
      <c r="A22" s="214" t="s">
        <v>376</v>
      </c>
      <c r="B22" s="3083">
        <v>2018</v>
      </c>
      <c r="C22" s="287">
        <v>6.5994472860502723E-2</v>
      </c>
      <c r="D22" s="239">
        <v>81.251437999999993</v>
      </c>
      <c r="E22" s="287">
        <v>3.2205263259324754E-2</v>
      </c>
      <c r="F22" s="135"/>
      <c r="G22"/>
    </row>
    <row r="23" spans="1:7" x14ac:dyDescent="0.25">
      <c r="A23" s="216"/>
      <c r="B23" s="3084">
        <v>2017</v>
      </c>
      <c r="C23" s="3078">
        <v>6.4907437850210373E-2</v>
      </c>
      <c r="D23" s="238">
        <v>78.716357000000002</v>
      </c>
      <c r="E23" s="3078"/>
      <c r="F23"/>
      <c r="G23"/>
    </row>
    <row r="24" spans="1:7" x14ac:dyDescent="0.25">
      <c r="A24" s="214" t="s">
        <v>317</v>
      </c>
      <c r="B24" s="3083">
        <v>2018</v>
      </c>
      <c r="C24" s="287">
        <v>3.130278583633643E-2</v>
      </c>
      <c r="D24" s="239">
        <v>38.539535999999998</v>
      </c>
      <c r="E24" s="287">
        <v>4.5574196190601565E-3</v>
      </c>
      <c r="F24" s="135"/>
      <c r="G24"/>
    </row>
    <row r="25" spans="1:7" x14ac:dyDescent="0.25">
      <c r="A25" s="216"/>
      <c r="B25" s="3084">
        <v>2017</v>
      </c>
      <c r="C25" s="3078">
        <v>3.1634516084534499E-2</v>
      </c>
      <c r="D25" s="238">
        <v>38.364691999999998</v>
      </c>
      <c r="E25" s="3078"/>
      <c r="F25"/>
      <c r="G25"/>
    </row>
    <row r="26" spans="1:7" x14ac:dyDescent="0.25">
      <c r="A26" s="214" t="s">
        <v>316</v>
      </c>
      <c r="B26" s="3083">
        <v>2018</v>
      </c>
      <c r="C26" s="287">
        <v>8.5099048100468241E-2</v>
      </c>
      <c r="D26" s="239">
        <v>104.77271399999999</v>
      </c>
      <c r="E26" s="287" t="s">
        <v>2593</v>
      </c>
      <c r="F26" s="135"/>
      <c r="G26"/>
    </row>
    <row r="27" spans="1:7" x14ac:dyDescent="0.25">
      <c r="A27" s="216"/>
      <c r="B27" s="3084">
        <v>2017</v>
      </c>
      <c r="C27" s="3078">
        <v>9.2719598839617015E-2</v>
      </c>
      <c r="D27" s="238">
        <v>112.44549600000001</v>
      </c>
      <c r="E27" s="3078"/>
      <c r="F27"/>
      <c r="G27"/>
    </row>
    <row r="28" spans="1:7" x14ac:dyDescent="0.25">
      <c r="A28" s="214" t="s">
        <v>315</v>
      </c>
      <c r="B28" s="3083">
        <v>2018</v>
      </c>
      <c r="C28" s="287">
        <v>1.7807422210387811E-2</v>
      </c>
      <c r="D28" s="239">
        <v>21.924240000000001</v>
      </c>
      <c r="E28" s="287">
        <v>4.3933730075232977E-2</v>
      </c>
      <c r="F28" s="135"/>
      <c r="G28"/>
    </row>
    <row r="29" spans="1:7" x14ac:dyDescent="0.25">
      <c r="A29" s="216"/>
      <c r="B29" s="3084">
        <v>2017</v>
      </c>
      <c r="C29" s="3078">
        <v>1.7317336537560773E-2</v>
      </c>
      <c r="D29" s="238">
        <v>21.001563000000001</v>
      </c>
      <c r="E29" s="3078"/>
      <c r="F29"/>
      <c r="G29"/>
    </row>
    <row r="30" spans="1:7" x14ac:dyDescent="0.25">
      <c r="A30" s="217" t="s">
        <v>332</v>
      </c>
      <c r="B30" s="3085">
        <v>2018</v>
      </c>
      <c r="C30" s="3080">
        <v>1</v>
      </c>
      <c r="D30" s="237">
        <v>1231.1854989999999</v>
      </c>
      <c r="E30" s="3080">
        <v>1.5203183989100732E-2</v>
      </c>
      <c r="F30" s="135"/>
      <c r="G30"/>
    </row>
    <row r="31" spans="1:7" x14ac:dyDescent="0.25">
      <c r="A31" s="220"/>
      <c r="B31" s="3086">
        <v>2017</v>
      </c>
      <c r="C31" s="3081">
        <v>1</v>
      </c>
      <c r="D31" s="3082">
        <v>1212.7478699999999</v>
      </c>
      <c r="E31" s="3081"/>
      <c r="F31"/>
      <c r="G31"/>
    </row>
    <row r="32" spans="1:7" x14ac:dyDescent="0.25">
      <c r="A32" s="145"/>
      <c r="E32"/>
      <c r="F32"/>
      <c r="G32"/>
    </row>
    <row r="33" spans="1:12" x14ac:dyDescent="0.25">
      <c r="A33" s="65" t="s">
        <v>2331</v>
      </c>
    </row>
    <row r="35" spans="1:12" s="23" customFormat="1" x14ac:dyDescent="0.25">
      <c r="A35" s="199" t="s">
        <v>135</v>
      </c>
      <c r="B35" s="199"/>
      <c r="H35"/>
      <c r="I35"/>
      <c r="J35"/>
      <c r="K35"/>
      <c r="L35"/>
    </row>
  </sheetData>
  <hyperlinks>
    <hyperlink ref="A35:B35" location="Index!A1" display="Back to index" xr:uid="{4F0B1593-B25C-424C-A79A-77B5C1BB7179}"/>
  </hyperlink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24F2-87D1-4BE3-AA1C-38266CD6577A}">
  <dimension ref="A1:J58"/>
  <sheetViews>
    <sheetView showGridLines="0" zoomScaleNormal="100" workbookViewId="0"/>
  </sheetViews>
  <sheetFormatPr defaultColWidth="15.5703125" defaultRowHeight="15" x14ac:dyDescent="0.25"/>
  <cols>
    <col min="1" max="1" width="13.140625" style="282" customWidth="1"/>
    <col min="2" max="5" width="12.7109375" style="282" customWidth="1"/>
    <col min="6" max="16384" width="15.5703125" style="282"/>
  </cols>
  <sheetData>
    <row r="1" spans="1:5" s="2804" customFormat="1" x14ac:dyDescent="0.25">
      <c r="A1" s="253" t="s">
        <v>1500</v>
      </c>
    </row>
    <row r="3" spans="1:5" s="404" customFormat="1" ht="45" x14ac:dyDescent="0.25">
      <c r="A3" s="2805" t="s">
        <v>996</v>
      </c>
      <c r="B3" s="2806" t="s">
        <v>1501</v>
      </c>
      <c r="C3" s="2806" t="s">
        <v>1502</v>
      </c>
      <c r="D3" s="2806" t="s">
        <v>1503</v>
      </c>
      <c r="E3" s="2806" t="s">
        <v>1504</v>
      </c>
    </row>
    <row r="4" spans="1:5" x14ac:dyDescent="0.25">
      <c r="A4" s="2807" t="s">
        <v>1505</v>
      </c>
      <c r="B4" s="2808">
        <v>595</v>
      </c>
      <c r="C4" s="2808">
        <v>387</v>
      </c>
      <c r="D4" s="2808">
        <v>287</v>
      </c>
      <c r="E4" s="2808" t="s">
        <v>1506</v>
      </c>
    </row>
    <row r="5" spans="1:5" x14ac:dyDescent="0.25">
      <c r="A5" s="2809" t="s">
        <v>1507</v>
      </c>
      <c r="B5" s="2810" t="s">
        <v>1506</v>
      </c>
      <c r="C5" s="2810" t="s">
        <v>1506</v>
      </c>
      <c r="D5" s="2810" t="s">
        <v>1506</v>
      </c>
      <c r="E5" s="2810" t="s">
        <v>1506</v>
      </c>
    </row>
    <row r="6" spans="1:5" x14ac:dyDescent="0.25">
      <c r="A6" s="2807" t="s">
        <v>1508</v>
      </c>
      <c r="B6" s="2808">
        <v>574</v>
      </c>
      <c r="C6" s="2808">
        <v>341</v>
      </c>
      <c r="D6" s="2808">
        <v>273</v>
      </c>
      <c r="E6" s="2808" t="s">
        <v>1506</v>
      </c>
    </row>
    <row r="7" spans="1:5" x14ac:dyDescent="0.25">
      <c r="A7" s="2809" t="s">
        <v>1509</v>
      </c>
      <c r="B7" s="2810" t="s">
        <v>1506</v>
      </c>
      <c r="C7" s="2810" t="s">
        <v>1506</v>
      </c>
      <c r="D7" s="2810" t="s">
        <v>1506</v>
      </c>
      <c r="E7" s="2810" t="s">
        <v>1506</v>
      </c>
    </row>
    <row r="8" spans="1:5" x14ac:dyDescent="0.25">
      <c r="A8" s="2807" t="s">
        <v>1510</v>
      </c>
      <c r="B8" s="2808">
        <v>571</v>
      </c>
      <c r="C8" s="2808">
        <v>375</v>
      </c>
      <c r="D8" s="2808">
        <v>267</v>
      </c>
      <c r="E8" s="2808" t="s">
        <v>1506</v>
      </c>
    </row>
    <row r="9" spans="1:5" x14ac:dyDescent="0.25">
      <c r="A9" s="2809" t="s">
        <v>1511</v>
      </c>
      <c r="B9" s="2810" t="s">
        <v>1506</v>
      </c>
      <c r="C9" s="2810" t="s">
        <v>1506</v>
      </c>
      <c r="D9" s="2810" t="s">
        <v>1506</v>
      </c>
      <c r="E9" s="2810" t="s">
        <v>1506</v>
      </c>
    </row>
    <row r="10" spans="1:5" x14ac:dyDescent="0.25">
      <c r="A10" s="2807" t="s">
        <v>1512</v>
      </c>
      <c r="B10" s="2808">
        <v>590</v>
      </c>
      <c r="C10" s="2808">
        <v>427</v>
      </c>
      <c r="D10" s="2808">
        <v>229</v>
      </c>
      <c r="E10" s="2808" t="s">
        <v>1506</v>
      </c>
    </row>
    <row r="11" spans="1:5" x14ac:dyDescent="0.25">
      <c r="A11" s="2809" t="s">
        <v>1513</v>
      </c>
      <c r="B11" s="2810" t="s">
        <v>1506</v>
      </c>
      <c r="C11" s="2810" t="s">
        <v>1506</v>
      </c>
      <c r="D11" s="2810" t="s">
        <v>1506</v>
      </c>
      <c r="E11" s="2810" t="s">
        <v>1506</v>
      </c>
    </row>
    <row r="12" spans="1:5" x14ac:dyDescent="0.25">
      <c r="A12" s="2807" t="s">
        <v>1514</v>
      </c>
      <c r="B12" s="2808">
        <v>563</v>
      </c>
      <c r="C12" s="2808">
        <v>397</v>
      </c>
      <c r="D12" s="2808">
        <v>205</v>
      </c>
      <c r="E12" s="2808" t="s">
        <v>1506</v>
      </c>
    </row>
    <row r="13" spans="1:5" x14ac:dyDescent="0.25">
      <c r="A13" s="2809" t="s">
        <v>1515</v>
      </c>
      <c r="B13" s="2810" t="s">
        <v>1506</v>
      </c>
      <c r="C13" s="2810" t="s">
        <v>1506</v>
      </c>
      <c r="D13" s="2810" t="s">
        <v>1506</v>
      </c>
      <c r="E13" s="2810" t="s">
        <v>1506</v>
      </c>
    </row>
    <row r="14" spans="1:5" x14ac:dyDescent="0.25">
      <c r="A14" s="2807" t="s">
        <v>1516</v>
      </c>
      <c r="B14" s="2808">
        <v>567</v>
      </c>
      <c r="C14" s="2808">
        <v>368</v>
      </c>
      <c r="D14" s="2808">
        <v>229</v>
      </c>
      <c r="E14" s="2808" t="s">
        <v>1506</v>
      </c>
    </row>
    <row r="15" spans="1:5" x14ac:dyDescent="0.25">
      <c r="A15" s="2809" t="s">
        <v>1517</v>
      </c>
      <c r="B15" s="2810">
        <v>587</v>
      </c>
      <c r="C15" s="2810">
        <v>365</v>
      </c>
      <c r="D15" s="2810" t="s">
        <v>1506</v>
      </c>
      <c r="E15" s="2810" t="s">
        <v>1506</v>
      </c>
    </row>
    <row r="16" spans="1:5" x14ac:dyDescent="0.25">
      <c r="A16" s="2807" t="s">
        <v>1518</v>
      </c>
      <c r="B16" s="2808">
        <v>582</v>
      </c>
      <c r="C16" s="2808">
        <v>347</v>
      </c>
      <c r="D16" s="2808">
        <v>244</v>
      </c>
      <c r="E16" s="2808" t="s">
        <v>1506</v>
      </c>
    </row>
    <row r="17" spans="1:10" x14ac:dyDescent="0.25">
      <c r="A17" s="2809" t="s">
        <v>1519</v>
      </c>
      <c r="B17" s="2810">
        <v>600</v>
      </c>
      <c r="C17" s="2810">
        <v>345</v>
      </c>
      <c r="D17" s="2810" t="s">
        <v>1506</v>
      </c>
      <c r="E17" s="2810" t="s">
        <v>1506</v>
      </c>
    </row>
    <row r="18" spans="1:10" x14ac:dyDescent="0.25">
      <c r="A18" s="2807" t="s">
        <v>1520</v>
      </c>
      <c r="B18" s="2808">
        <v>591</v>
      </c>
      <c r="C18" s="2808">
        <v>339</v>
      </c>
      <c r="D18" s="2808">
        <v>256</v>
      </c>
      <c r="E18" s="2808" t="s">
        <v>1506</v>
      </c>
    </row>
    <row r="19" spans="1:10" x14ac:dyDescent="0.25">
      <c r="A19" s="2809" t="s">
        <v>1521</v>
      </c>
      <c r="B19" s="2810">
        <v>578</v>
      </c>
      <c r="C19" s="2810">
        <v>336</v>
      </c>
      <c r="D19" s="2810" t="s">
        <v>1506</v>
      </c>
      <c r="E19" s="2810" t="s">
        <v>1506</v>
      </c>
    </row>
    <row r="20" spans="1:10" x14ac:dyDescent="0.25">
      <c r="A20" s="2807" t="s">
        <v>1522</v>
      </c>
      <c r="B20" s="2808">
        <v>589</v>
      </c>
      <c r="C20" s="2808">
        <v>342</v>
      </c>
      <c r="D20" s="2808">
        <v>263</v>
      </c>
      <c r="E20" s="2808" t="s">
        <v>1506</v>
      </c>
    </row>
    <row r="21" spans="1:10" x14ac:dyDescent="0.25">
      <c r="A21" s="2809" t="s">
        <v>1523</v>
      </c>
      <c r="B21" s="2810">
        <v>581</v>
      </c>
      <c r="C21" s="2810">
        <v>339</v>
      </c>
      <c r="D21" s="2810" t="s">
        <v>1506</v>
      </c>
      <c r="E21" s="2810" t="s">
        <v>1506</v>
      </c>
    </row>
    <row r="22" spans="1:10" x14ac:dyDescent="0.25">
      <c r="A22" s="2807" t="s">
        <v>1524</v>
      </c>
      <c r="B22" s="2808">
        <v>566</v>
      </c>
      <c r="C22" s="2808">
        <v>351</v>
      </c>
      <c r="D22" s="2808">
        <v>205</v>
      </c>
      <c r="E22" s="2808" t="s">
        <v>1506</v>
      </c>
      <c r="G22"/>
      <c r="H22"/>
      <c r="I22"/>
      <c r="J22"/>
    </row>
    <row r="23" spans="1:10" x14ac:dyDescent="0.25">
      <c r="A23" s="2809" t="s">
        <v>1525</v>
      </c>
      <c r="B23" s="2810">
        <v>536</v>
      </c>
      <c r="C23" s="2810">
        <v>352</v>
      </c>
      <c r="D23" s="2810" t="s">
        <v>1506</v>
      </c>
      <c r="E23" s="2810">
        <v>184</v>
      </c>
      <c r="G23"/>
      <c r="H23"/>
      <c r="I23"/>
      <c r="J23"/>
    </row>
    <row r="24" spans="1:10" x14ac:dyDescent="0.25">
      <c r="A24" s="2807" t="s">
        <v>1526</v>
      </c>
      <c r="B24" s="2808">
        <v>517</v>
      </c>
      <c r="C24" s="2808">
        <v>349</v>
      </c>
      <c r="D24" s="2808" t="s">
        <v>1506</v>
      </c>
      <c r="E24" s="2808">
        <v>167</v>
      </c>
      <c r="G24"/>
      <c r="H24"/>
      <c r="I24"/>
      <c r="J24"/>
    </row>
    <row r="25" spans="1:10" x14ac:dyDescent="0.25">
      <c r="A25" s="2809" t="s">
        <v>1527</v>
      </c>
      <c r="B25" s="2810">
        <v>497</v>
      </c>
      <c r="C25" s="2810">
        <v>343</v>
      </c>
      <c r="D25" s="2810" t="s">
        <v>1506</v>
      </c>
      <c r="E25" s="2810">
        <v>154</v>
      </c>
      <c r="G25"/>
      <c r="H25"/>
      <c r="I25"/>
      <c r="J25"/>
    </row>
    <row r="26" spans="1:10" x14ac:dyDescent="0.25">
      <c r="A26" s="2807" t="s">
        <v>1528</v>
      </c>
      <c r="B26" s="2808">
        <v>498</v>
      </c>
      <c r="C26" s="2808">
        <v>321</v>
      </c>
      <c r="D26" s="2808" t="s">
        <v>1506</v>
      </c>
      <c r="E26" s="2808">
        <v>177</v>
      </c>
      <c r="G26"/>
      <c r="H26"/>
      <c r="I26"/>
      <c r="J26"/>
    </row>
    <row r="27" spans="1:10" x14ac:dyDescent="0.25">
      <c r="A27" s="2809" t="s">
        <v>1529</v>
      </c>
      <c r="B27" s="2810">
        <v>493</v>
      </c>
      <c r="C27" s="2810">
        <v>318</v>
      </c>
      <c r="D27" s="2810" t="s">
        <v>1506</v>
      </c>
      <c r="E27" s="2810">
        <v>175</v>
      </c>
      <c r="G27"/>
      <c r="H27"/>
      <c r="I27"/>
      <c r="J27"/>
    </row>
    <row r="28" spans="1:10" x14ac:dyDescent="0.25">
      <c r="A28" s="2807" t="s">
        <v>1530</v>
      </c>
      <c r="B28" s="2808">
        <v>502</v>
      </c>
      <c r="C28" s="2808">
        <v>320</v>
      </c>
      <c r="D28" s="2808" t="s">
        <v>1506</v>
      </c>
      <c r="E28" s="2808">
        <v>182</v>
      </c>
      <c r="G28"/>
      <c r="H28"/>
      <c r="I28"/>
      <c r="J28"/>
    </row>
    <row r="29" spans="1:10" x14ac:dyDescent="0.25">
      <c r="A29" s="2809" t="s">
        <v>1531</v>
      </c>
      <c r="B29" s="2810">
        <v>530</v>
      </c>
      <c r="C29" s="2810">
        <v>320</v>
      </c>
      <c r="D29" s="2810" t="s">
        <v>1506</v>
      </c>
      <c r="E29" s="2810">
        <v>210</v>
      </c>
      <c r="G29"/>
      <c r="H29"/>
      <c r="I29"/>
      <c r="J29"/>
    </row>
    <row r="30" spans="1:10" x14ac:dyDescent="0.25">
      <c r="A30" s="2807" t="s">
        <v>1532</v>
      </c>
      <c r="B30" s="2808">
        <v>526</v>
      </c>
      <c r="C30" s="2808">
        <v>317</v>
      </c>
      <c r="D30" s="2808" t="s">
        <v>1506</v>
      </c>
      <c r="E30" s="2808">
        <v>209</v>
      </c>
      <c r="G30"/>
      <c r="H30"/>
      <c r="I30"/>
      <c r="J30"/>
    </row>
    <row r="31" spans="1:10" x14ac:dyDescent="0.25">
      <c r="A31" s="2809" t="s">
        <v>1533</v>
      </c>
      <c r="B31" s="2810">
        <v>552</v>
      </c>
      <c r="C31" s="2810">
        <v>316</v>
      </c>
      <c r="D31" s="2810" t="s">
        <v>1506</v>
      </c>
      <c r="E31" s="2810">
        <v>236</v>
      </c>
      <c r="G31"/>
      <c r="H31"/>
      <c r="I31"/>
      <c r="J31"/>
    </row>
    <row r="32" spans="1:10" x14ac:dyDescent="0.25">
      <c r="A32" s="2807" t="s">
        <v>1534</v>
      </c>
      <c r="B32" s="2808">
        <v>574</v>
      </c>
      <c r="C32" s="2808">
        <v>320</v>
      </c>
      <c r="D32" s="2808" t="s">
        <v>1506</v>
      </c>
      <c r="E32" s="2808">
        <v>254</v>
      </c>
      <c r="G32"/>
      <c r="H32"/>
      <c r="I32"/>
      <c r="J32"/>
    </row>
    <row r="33" spans="1:10" x14ac:dyDescent="0.25">
      <c r="A33" s="2809" t="s">
        <v>1535</v>
      </c>
      <c r="B33" s="2810">
        <v>615</v>
      </c>
      <c r="C33" s="2810">
        <v>323</v>
      </c>
      <c r="D33" s="2810" t="s">
        <v>1506</v>
      </c>
      <c r="E33" s="2810">
        <v>292</v>
      </c>
      <c r="G33"/>
      <c r="H33"/>
      <c r="I33"/>
      <c r="J33"/>
    </row>
    <row r="34" spans="1:10" x14ac:dyDescent="0.25">
      <c r="A34" s="2807" t="s">
        <v>1536</v>
      </c>
      <c r="B34" s="2808">
        <v>632</v>
      </c>
      <c r="C34" s="2808">
        <v>319</v>
      </c>
      <c r="D34" s="2808" t="s">
        <v>1506</v>
      </c>
      <c r="E34" s="2808">
        <v>313</v>
      </c>
      <c r="G34"/>
      <c r="H34"/>
      <c r="I34"/>
      <c r="J34"/>
    </row>
    <row r="35" spans="1:10" x14ac:dyDescent="0.25">
      <c r="A35" s="2809" t="s">
        <v>1537</v>
      </c>
      <c r="B35" s="2810">
        <v>644</v>
      </c>
      <c r="C35" s="2810">
        <v>308</v>
      </c>
      <c r="D35" s="2810" t="s">
        <v>1506</v>
      </c>
      <c r="E35" s="2810">
        <v>336</v>
      </c>
      <c r="G35"/>
      <c r="H35"/>
      <c r="I35"/>
      <c r="J35"/>
    </row>
    <row r="36" spans="1:10" x14ac:dyDescent="0.25">
      <c r="A36" s="2807" t="s">
        <v>1538</v>
      </c>
      <c r="B36" s="2808">
        <v>639</v>
      </c>
      <c r="C36" s="2808">
        <v>303</v>
      </c>
      <c r="D36" s="2808" t="s">
        <v>1506</v>
      </c>
      <c r="E36" s="2808">
        <v>336</v>
      </c>
      <c r="G36"/>
      <c r="H36"/>
      <c r="I36"/>
      <c r="J36"/>
    </row>
    <row r="37" spans="1:10" x14ac:dyDescent="0.25">
      <c r="A37" s="2809" t="s">
        <v>1539</v>
      </c>
      <c r="B37" s="2810">
        <v>619</v>
      </c>
      <c r="C37" s="2810">
        <v>297</v>
      </c>
      <c r="D37" s="2810" t="s">
        <v>1506</v>
      </c>
      <c r="E37" s="2810">
        <v>322</v>
      </c>
    </row>
    <row r="38" spans="1:10" x14ac:dyDescent="0.25">
      <c r="A38" s="2807" t="s">
        <v>1540</v>
      </c>
      <c r="B38" s="2808">
        <v>631</v>
      </c>
      <c r="C38" s="2808">
        <v>299</v>
      </c>
      <c r="D38" s="2808" t="s">
        <v>1506</v>
      </c>
      <c r="E38" s="2808">
        <v>332</v>
      </c>
      <c r="G38" s="423"/>
      <c r="H38" s="423"/>
      <c r="I38" s="423"/>
      <c r="J38" s="423"/>
    </row>
    <row r="39" spans="1:10" x14ac:dyDescent="0.25">
      <c r="A39" s="2809" t="s">
        <v>1541</v>
      </c>
      <c r="B39" s="2810">
        <v>638</v>
      </c>
      <c r="C39" s="2810">
        <v>311</v>
      </c>
      <c r="D39" s="2810" t="s">
        <v>1506</v>
      </c>
      <c r="E39" s="2810">
        <v>327</v>
      </c>
      <c r="G39" s="423"/>
      <c r="H39" s="423"/>
      <c r="I39" s="423"/>
      <c r="J39" s="423"/>
    </row>
    <row r="40" spans="1:10" x14ac:dyDescent="0.25">
      <c r="A40" s="2807" t="s">
        <v>1542</v>
      </c>
      <c r="B40" s="2808">
        <v>652</v>
      </c>
      <c r="C40" s="2808">
        <v>316</v>
      </c>
      <c r="D40" s="2808" t="s">
        <v>1506</v>
      </c>
      <c r="E40" s="2808">
        <v>336</v>
      </c>
      <c r="G40" s="423"/>
      <c r="H40" s="423"/>
      <c r="I40" s="423"/>
      <c r="J40" s="423"/>
    </row>
    <row r="41" spans="1:10" x14ac:dyDescent="0.25">
      <c r="A41" s="2809" t="s">
        <v>1543</v>
      </c>
      <c r="B41" s="2810">
        <v>632</v>
      </c>
      <c r="C41" s="2810">
        <v>325</v>
      </c>
      <c r="D41" s="2810" t="s">
        <v>1506</v>
      </c>
      <c r="E41" s="2810">
        <v>307</v>
      </c>
      <c r="G41" s="423"/>
      <c r="H41" s="423"/>
      <c r="I41" s="423"/>
      <c r="J41" s="423"/>
    </row>
    <row r="42" spans="1:10" x14ac:dyDescent="0.25">
      <c r="A42" s="2807" t="s">
        <v>1544</v>
      </c>
      <c r="B42" s="2808">
        <v>611</v>
      </c>
      <c r="C42" s="2808">
        <v>340</v>
      </c>
      <c r="D42" s="2808" t="s">
        <v>1506</v>
      </c>
      <c r="E42" s="2808">
        <v>271</v>
      </c>
      <c r="G42" s="423"/>
      <c r="H42" s="423"/>
      <c r="I42" s="423"/>
      <c r="J42" s="423"/>
    </row>
    <row r="43" spans="1:10" x14ac:dyDescent="0.25">
      <c r="A43" s="2809" t="s">
        <v>1545</v>
      </c>
      <c r="B43" s="2810">
        <v>609</v>
      </c>
      <c r="C43" s="2810">
        <v>341</v>
      </c>
      <c r="D43" s="2810" t="s">
        <v>1506</v>
      </c>
      <c r="E43" s="2810">
        <v>268</v>
      </c>
    </row>
    <row r="44" spans="1:10" x14ac:dyDescent="0.25">
      <c r="A44" s="2807" t="s">
        <v>1546</v>
      </c>
      <c r="B44" s="2808">
        <v>584</v>
      </c>
      <c r="C44" s="2808">
        <v>331</v>
      </c>
      <c r="D44" s="2808" t="s">
        <v>1506</v>
      </c>
      <c r="E44" s="2808">
        <v>253</v>
      </c>
      <c r="G44" s="23"/>
      <c r="H44" s="23"/>
      <c r="I44" s="23"/>
      <c r="J44" s="23"/>
    </row>
    <row r="45" spans="1:10" x14ac:dyDescent="0.25">
      <c r="A45" s="2809" t="s">
        <v>1547</v>
      </c>
      <c r="B45" s="2810">
        <v>626</v>
      </c>
      <c r="C45" s="2810">
        <v>352</v>
      </c>
      <c r="D45" s="2810" t="s">
        <v>1506</v>
      </c>
      <c r="E45" s="2810">
        <v>274</v>
      </c>
    </row>
    <row r="46" spans="1:10" x14ac:dyDescent="0.25">
      <c r="A46" s="2807" t="s">
        <v>1548</v>
      </c>
      <c r="B46" s="2808">
        <v>631</v>
      </c>
      <c r="C46" s="2808">
        <v>349</v>
      </c>
      <c r="D46" s="2808" t="s">
        <v>1506</v>
      </c>
      <c r="E46" s="2808">
        <v>282</v>
      </c>
    </row>
    <row r="47" spans="1:10" x14ac:dyDescent="0.25">
      <c r="A47" s="2809" t="s">
        <v>1549</v>
      </c>
      <c r="B47" s="2810">
        <v>614</v>
      </c>
      <c r="C47" s="2810">
        <v>344</v>
      </c>
      <c r="D47" s="2810" t="s">
        <v>1506</v>
      </c>
      <c r="E47" s="2810">
        <v>271</v>
      </c>
    </row>
    <row r="49" spans="1:10" s="423" customFormat="1" x14ac:dyDescent="0.25">
      <c r="A49" s="423" t="s">
        <v>1550</v>
      </c>
      <c r="G49" s="282"/>
      <c r="H49" s="282"/>
      <c r="I49" s="282"/>
      <c r="J49" s="282"/>
    </row>
    <row r="50" spans="1:10" s="423" customFormat="1" x14ac:dyDescent="0.25">
      <c r="A50" s="2811"/>
      <c r="G50" s="282"/>
      <c r="H50" s="282"/>
      <c r="I50" s="282"/>
      <c r="J50" s="282"/>
    </row>
    <row r="51" spans="1:10" s="423" customFormat="1" x14ac:dyDescent="0.25">
      <c r="A51" s="2812" t="s">
        <v>384</v>
      </c>
      <c r="G51" s="282"/>
      <c r="H51" s="282"/>
      <c r="I51" s="282"/>
      <c r="J51" s="282"/>
    </row>
    <row r="52" spans="1:10" s="423" customFormat="1" x14ac:dyDescent="0.25">
      <c r="A52" s="2812" t="s">
        <v>1551</v>
      </c>
      <c r="B52" s="2812"/>
      <c r="G52" s="282"/>
      <c r="H52" s="282"/>
      <c r="I52" s="282"/>
      <c r="J52" s="282"/>
    </row>
    <row r="53" spans="1:10" s="423" customFormat="1" x14ac:dyDescent="0.25">
      <c r="A53" s="2812" t="s">
        <v>1552</v>
      </c>
      <c r="B53" s="2812"/>
      <c r="G53" s="282"/>
      <c r="H53" s="282"/>
      <c r="I53" s="282"/>
      <c r="J53" s="282"/>
    </row>
    <row r="54" spans="1:10" s="423" customFormat="1" x14ac:dyDescent="0.25">
      <c r="A54" s="2812" t="s">
        <v>1553</v>
      </c>
      <c r="B54" s="2812"/>
      <c r="G54" s="282"/>
      <c r="H54" s="282"/>
      <c r="I54" s="282"/>
      <c r="J54" s="282"/>
    </row>
    <row r="55" spans="1:10" x14ac:dyDescent="0.25">
      <c r="A55" s="423" t="s">
        <v>1554</v>
      </c>
    </row>
    <row r="56" spans="1:10" s="423" customFormat="1" x14ac:dyDescent="0.25">
      <c r="A56" s="423" t="s">
        <v>395</v>
      </c>
      <c r="B56" s="2812"/>
      <c r="G56" s="282"/>
      <c r="H56" s="282"/>
      <c r="I56" s="282"/>
      <c r="J56" s="282"/>
    </row>
    <row r="57" spans="1:10" s="423" customFormat="1" x14ac:dyDescent="0.25">
      <c r="G57" s="282"/>
      <c r="H57" s="282"/>
      <c r="I57" s="282"/>
      <c r="J57" s="282"/>
    </row>
    <row r="58" spans="1:10" x14ac:dyDescent="0.25">
      <c r="A58" s="199" t="s">
        <v>135</v>
      </c>
    </row>
  </sheetData>
  <hyperlinks>
    <hyperlink ref="A58" location="Index!A1" display="Back to index" xr:uid="{288150F2-0392-4EEC-9B56-05A8DBBB85F2}"/>
  </hyperlinks>
  <pageMargins left="0.7" right="0.7" top="0.75" bottom="0.75" header="0.3" footer="0.3"/>
  <pageSetup paperSize="9"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D1E1-0856-453A-9A9A-00651637E839}">
  <dimension ref="A1:E40"/>
  <sheetViews>
    <sheetView showGridLines="0" topLeftCell="A10" workbookViewId="0">
      <selection activeCell="A39" sqref="A39"/>
    </sheetView>
  </sheetViews>
  <sheetFormatPr defaultRowHeight="15" x14ac:dyDescent="0.25"/>
  <cols>
    <col min="1" max="1" width="8.5703125" style="2814" customWidth="1"/>
    <col min="2" max="2" width="12.7109375" style="2814" customWidth="1"/>
    <col min="3" max="4" width="12.7109375" style="78" customWidth="1"/>
    <col min="5" max="13" width="10" style="78" customWidth="1"/>
    <col min="14" max="256" width="9.140625" style="78"/>
    <col min="257" max="257" width="14.42578125" style="78" customWidth="1"/>
    <col min="258" max="269" width="10" style="78" customWidth="1"/>
    <col min="270" max="512" width="9.140625" style="78"/>
    <col min="513" max="513" width="14.42578125" style="78" customWidth="1"/>
    <col min="514" max="525" width="10" style="78" customWidth="1"/>
    <col min="526" max="768" width="9.140625" style="78"/>
    <col min="769" max="769" width="14.42578125" style="78" customWidth="1"/>
    <col min="770" max="781" width="10" style="78" customWidth="1"/>
    <col min="782" max="1024" width="9.140625" style="78"/>
    <col min="1025" max="1025" width="14.42578125" style="78" customWidth="1"/>
    <col min="1026" max="1037" width="10" style="78" customWidth="1"/>
    <col min="1038" max="1280" width="9.140625" style="78"/>
    <col min="1281" max="1281" width="14.42578125" style="78" customWidth="1"/>
    <col min="1282" max="1293" width="10" style="78" customWidth="1"/>
    <col min="1294" max="1536" width="9.140625" style="78"/>
    <col min="1537" max="1537" width="14.42578125" style="78" customWidth="1"/>
    <col min="1538" max="1549" width="10" style="78" customWidth="1"/>
    <col min="1550" max="1792" width="9.140625" style="78"/>
    <col min="1793" max="1793" width="14.42578125" style="78" customWidth="1"/>
    <col min="1794" max="1805" width="10" style="78" customWidth="1"/>
    <col min="1806" max="2048" width="9.140625" style="78"/>
    <col min="2049" max="2049" width="14.42578125" style="78" customWidth="1"/>
    <col min="2050" max="2061" width="10" style="78" customWidth="1"/>
    <col min="2062" max="2304" width="9.140625" style="78"/>
    <col min="2305" max="2305" width="14.42578125" style="78" customWidth="1"/>
    <col min="2306" max="2317" width="10" style="78" customWidth="1"/>
    <col min="2318" max="2560" width="9.140625" style="78"/>
    <col min="2561" max="2561" width="14.42578125" style="78" customWidth="1"/>
    <col min="2562" max="2573" width="10" style="78" customWidth="1"/>
    <col min="2574" max="2816" width="9.140625" style="78"/>
    <col min="2817" max="2817" width="14.42578125" style="78" customWidth="1"/>
    <col min="2818" max="2829" width="10" style="78" customWidth="1"/>
    <col min="2830" max="3072" width="9.140625" style="78"/>
    <col min="3073" max="3073" width="14.42578125" style="78" customWidth="1"/>
    <col min="3074" max="3085" width="10" style="78" customWidth="1"/>
    <col min="3086" max="3328" width="9.140625" style="78"/>
    <col min="3329" max="3329" width="14.42578125" style="78" customWidth="1"/>
    <col min="3330" max="3341" width="10" style="78" customWidth="1"/>
    <col min="3342" max="3584" width="9.140625" style="78"/>
    <col min="3585" max="3585" width="14.42578125" style="78" customWidth="1"/>
    <col min="3586" max="3597" width="10" style="78" customWidth="1"/>
    <col min="3598" max="3840" width="9.140625" style="78"/>
    <col min="3841" max="3841" width="14.42578125" style="78" customWidth="1"/>
    <col min="3842" max="3853" width="10" style="78" customWidth="1"/>
    <col min="3854" max="4096" width="9.140625" style="78"/>
    <col min="4097" max="4097" width="14.42578125" style="78" customWidth="1"/>
    <col min="4098" max="4109" width="10" style="78" customWidth="1"/>
    <col min="4110" max="4352" width="9.140625" style="78"/>
    <col min="4353" max="4353" width="14.42578125" style="78" customWidth="1"/>
    <col min="4354" max="4365" width="10" style="78" customWidth="1"/>
    <col min="4366" max="4608" width="9.140625" style="78"/>
    <col min="4609" max="4609" width="14.42578125" style="78" customWidth="1"/>
    <col min="4610" max="4621" width="10" style="78" customWidth="1"/>
    <col min="4622" max="4864" width="9.140625" style="78"/>
    <col min="4865" max="4865" width="14.42578125" style="78" customWidth="1"/>
    <col min="4866" max="4877" width="10" style="78" customWidth="1"/>
    <col min="4878" max="5120" width="9.140625" style="78"/>
    <col min="5121" max="5121" width="14.42578125" style="78" customWidth="1"/>
    <col min="5122" max="5133" width="10" style="78" customWidth="1"/>
    <col min="5134" max="5376" width="9.140625" style="78"/>
    <col min="5377" max="5377" width="14.42578125" style="78" customWidth="1"/>
    <col min="5378" max="5389" width="10" style="78" customWidth="1"/>
    <col min="5390" max="5632" width="9.140625" style="78"/>
    <col min="5633" max="5633" width="14.42578125" style="78" customWidth="1"/>
    <col min="5634" max="5645" width="10" style="78" customWidth="1"/>
    <col min="5646" max="5888" width="9.140625" style="78"/>
    <col min="5889" max="5889" width="14.42578125" style="78" customWidth="1"/>
    <col min="5890" max="5901" width="10" style="78" customWidth="1"/>
    <col min="5902" max="6144" width="9.140625" style="78"/>
    <col min="6145" max="6145" width="14.42578125" style="78" customWidth="1"/>
    <col min="6146" max="6157" width="10" style="78" customWidth="1"/>
    <col min="6158" max="6400" width="9.140625" style="78"/>
    <col min="6401" max="6401" width="14.42578125" style="78" customWidth="1"/>
    <col min="6402" max="6413" width="10" style="78" customWidth="1"/>
    <col min="6414" max="6656" width="9.140625" style="78"/>
    <col min="6657" max="6657" width="14.42578125" style="78" customWidth="1"/>
    <col min="6658" max="6669" width="10" style="78" customWidth="1"/>
    <col min="6670" max="6912" width="9.140625" style="78"/>
    <col min="6913" max="6913" width="14.42578125" style="78" customWidth="1"/>
    <col min="6914" max="6925" width="10" style="78" customWidth="1"/>
    <col min="6926" max="7168" width="9.140625" style="78"/>
    <col min="7169" max="7169" width="14.42578125" style="78" customWidth="1"/>
    <col min="7170" max="7181" width="10" style="78" customWidth="1"/>
    <col min="7182" max="7424" width="9.140625" style="78"/>
    <col min="7425" max="7425" width="14.42578125" style="78" customWidth="1"/>
    <col min="7426" max="7437" width="10" style="78" customWidth="1"/>
    <col min="7438" max="7680" width="9.140625" style="78"/>
    <col min="7681" max="7681" width="14.42578125" style="78" customWidth="1"/>
    <col min="7682" max="7693" width="10" style="78" customWidth="1"/>
    <col min="7694" max="7936" width="9.140625" style="78"/>
    <col min="7937" max="7937" width="14.42578125" style="78" customWidth="1"/>
    <col min="7938" max="7949" width="10" style="78" customWidth="1"/>
    <col min="7950" max="8192" width="9.140625" style="78"/>
    <col min="8193" max="8193" width="14.42578125" style="78" customWidth="1"/>
    <col min="8194" max="8205" width="10" style="78" customWidth="1"/>
    <col min="8206" max="8448" width="9.140625" style="78"/>
    <col min="8449" max="8449" width="14.42578125" style="78" customWidth="1"/>
    <col min="8450" max="8461" width="10" style="78" customWidth="1"/>
    <col min="8462" max="8704" width="9.140625" style="78"/>
    <col min="8705" max="8705" width="14.42578125" style="78" customWidth="1"/>
    <col min="8706" max="8717" width="10" style="78" customWidth="1"/>
    <col min="8718" max="8960" width="9.140625" style="78"/>
    <col min="8961" max="8961" width="14.42578125" style="78" customWidth="1"/>
    <col min="8962" max="8973" width="10" style="78" customWidth="1"/>
    <col min="8974" max="9216" width="9.140625" style="78"/>
    <col min="9217" max="9217" width="14.42578125" style="78" customWidth="1"/>
    <col min="9218" max="9229" width="10" style="78" customWidth="1"/>
    <col min="9230" max="9472" width="9.140625" style="78"/>
    <col min="9473" max="9473" width="14.42578125" style="78" customWidth="1"/>
    <col min="9474" max="9485" width="10" style="78" customWidth="1"/>
    <col min="9486" max="9728" width="9.140625" style="78"/>
    <col min="9729" max="9729" width="14.42578125" style="78" customWidth="1"/>
    <col min="9730" max="9741" width="10" style="78" customWidth="1"/>
    <col min="9742" max="9984" width="9.140625" style="78"/>
    <col min="9985" max="9985" width="14.42578125" style="78" customWidth="1"/>
    <col min="9986" max="9997" width="10" style="78" customWidth="1"/>
    <col min="9998" max="10240" width="9.140625" style="78"/>
    <col min="10241" max="10241" width="14.42578125" style="78" customWidth="1"/>
    <col min="10242" max="10253" width="10" style="78" customWidth="1"/>
    <col min="10254" max="10496" width="9.140625" style="78"/>
    <col min="10497" max="10497" width="14.42578125" style="78" customWidth="1"/>
    <col min="10498" max="10509" width="10" style="78" customWidth="1"/>
    <col min="10510" max="10752" width="9.140625" style="78"/>
    <col min="10753" max="10753" width="14.42578125" style="78" customWidth="1"/>
    <col min="10754" max="10765" width="10" style="78" customWidth="1"/>
    <col min="10766" max="11008" width="9.140625" style="78"/>
    <col min="11009" max="11009" width="14.42578125" style="78" customWidth="1"/>
    <col min="11010" max="11021" width="10" style="78" customWidth="1"/>
    <col min="11022" max="11264" width="9.140625" style="78"/>
    <col min="11265" max="11265" width="14.42578125" style="78" customWidth="1"/>
    <col min="11266" max="11277" width="10" style="78" customWidth="1"/>
    <col min="11278" max="11520" width="9.140625" style="78"/>
    <col min="11521" max="11521" width="14.42578125" style="78" customWidth="1"/>
    <col min="11522" max="11533" width="10" style="78" customWidth="1"/>
    <col min="11534" max="11776" width="9.140625" style="78"/>
    <col min="11777" max="11777" width="14.42578125" style="78" customWidth="1"/>
    <col min="11778" max="11789" width="10" style="78" customWidth="1"/>
    <col min="11790" max="12032" width="9.140625" style="78"/>
    <col min="12033" max="12033" width="14.42578125" style="78" customWidth="1"/>
    <col min="12034" max="12045" width="10" style="78" customWidth="1"/>
    <col min="12046" max="12288" width="9.140625" style="78"/>
    <col min="12289" max="12289" width="14.42578125" style="78" customWidth="1"/>
    <col min="12290" max="12301" width="10" style="78" customWidth="1"/>
    <col min="12302" max="12544" width="9.140625" style="78"/>
    <col min="12545" max="12545" width="14.42578125" style="78" customWidth="1"/>
    <col min="12546" max="12557" width="10" style="78" customWidth="1"/>
    <col min="12558" max="12800" width="9.140625" style="78"/>
    <col min="12801" max="12801" width="14.42578125" style="78" customWidth="1"/>
    <col min="12802" max="12813" width="10" style="78" customWidth="1"/>
    <col min="12814" max="13056" width="9.140625" style="78"/>
    <col min="13057" max="13057" width="14.42578125" style="78" customWidth="1"/>
    <col min="13058" max="13069" width="10" style="78" customWidth="1"/>
    <col min="13070" max="13312" width="9.140625" style="78"/>
    <col min="13313" max="13313" width="14.42578125" style="78" customWidth="1"/>
    <col min="13314" max="13325" width="10" style="78" customWidth="1"/>
    <col min="13326" max="13568" width="9.140625" style="78"/>
    <col min="13569" max="13569" width="14.42578125" style="78" customWidth="1"/>
    <col min="13570" max="13581" width="10" style="78" customWidth="1"/>
    <col min="13582" max="13824" width="9.140625" style="78"/>
    <col min="13825" max="13825" width="14.42578125" style="78" customWidth="1"/>
    <col min="13826" max="13837" width="10" style="78" customWidth="1"/>
    <col min="13838" max="14080" width="9.140625" style="78"/>
    <col min="14081" max="14081" width="14.42578125" style="78" customWidth="1"/>
    <col min="14082" max="14093" width="10" style="78" customWidth="1"/>
    <col min="14094" max="14336" width="9.140625" style="78"/>
    <col min="14337" max="14337" width="14.42578125" style="78" customWidth="1"/>
    <col min="14338" max="14349" width="10" style="78" customWidth="1"/>
    <col min="14350" max="14592" width="9.140625" style="78"/>
    <col min="14593" max="14593" width="14.42578125" style="78" customWidth="1"/>
    <col min="14594" max="14605" width="10" style="78" customWidth="1"/>
    <col min="14606" max="14848" width="9.140625" style="78"/>
    <col min="14849" max="14849" width="14.42578125" style="78" customWidth="1"/>
    <col min="14850" max="14861" width="10" style="78" customWidth="1"/>
    <col min="14862" max="15104" width="9.140625" style="78"/>
    <col min="15105" max="15105" width="14.42578125" style="78" customWidth="1"/>
    <col min="15106" max="15117" width="10" style="78" customWidth="1"/>
    <col min="15118" max="15360" width="9.140625" style="78"/>
    <col min="15361" max="15361" width="14.42578125" style="78" customWidth="1"/>
    <col min="15362" max="15373" width="10" style="78" customWidth="1"/>
    <col min="15374" max="15616" width="9.140625" style="78"/>
    <col min="15617" max="15617" width="14.42578125" style="78" customWidth="1"/>
    <col min="15618" max="15629" width="10" style="78" customWidth="1"/>
    <col min="15630" max="15872" width="9.140625" style="78"/>
    <col min="15873" max="15873" width="14.42578125" style="78" customWidth="1"/>
    <col min="15874" max="15885" width="10" style="78" customWidth="1"/>
    <col min="15886" max="16128" width="9.140625" style="78"/>
    <col min="16129" max="16129" width="14.42578125" style="78" customWidth="1"/>
    <col min="16130" max="16141" width="10" style="78" customWidth="1"/>
    <col min="16142" max="16384" width="9.140625" style="78"/>
  </cols>
  <sheetData>
    <row r="1" spans="1:5" x14ac:dyDescent="0.25">
      <c r="A1" s="2813" t="s">
        <v>1555</v>
      </c>
    </row>
    <row r="3" spans="1:5" s="2818" customFormat="1" ht="30" x14ac:dyDescent="0.25">
      <c r="A3" s="2815" t="s">
        <v>1556</v>
      </c>
      <c r="B3" s="2816" t="s">
        <v>1557</v>
      </c>
      <c r="C3" s="2816" t="s">
        <v>1558</v>
      </c>
      <c r="D3" s="2817" t="s">
        <v>1559</v>
      </c>
    </row>
    <row r="4" spans="1:5" s="2818" customFormat="1" x14ac:dyDescent="0.25">
      <c r="A4" s="2819">
        <v>1997</v>
      </c>
      <c r="B4" s="2820">
        <v>0.27500000000000002</v>
      </c>
      <c r="C4" s="2820">
        <v>0.17399999999999999</v>
      </c>
      <c r="D4" s="2821">
        <v>6.0000000000000001E-3</v>
      </c>
      <c r="E4" s="288"/>
    </row>
    <row r="5" spans="1:5" s="2818" customFormat="1" x14ac:dyDescent="0.25">
      <c r="A5" s="2822">
        <v>1998</v>
      </c>
      <c r="B5" s="2823">
        <v>0.27300000000000002</v>
      </c>
      <c r="C5" s="2823">
        <v>0.17399999999999999</v>
      </c>
      <c r="D5" s="2824">
        <v>-0.04</v>
      </c>
      <c r="E5" s="288"/>
    </row>
    <row r="6" spans="1:5" s="2818" customFormat="1" x14ac:dyDescent="0.25">
      <c r="A6" s="2819">
        <v>1999</v>
      </c>
      <c r="B6" s="2820">
        <v>0.26899999999999996</v>
      </c>
      <c r="C6" s="2820">
        <v>0.16399999999999998</v>
      </c>
      <c r="D6" s="2821">
        <v>-2.6000000000000002E-2</v>
      </c>
      <c r="E6" s="288"/>
    </row>
    <row r="7" spans="1:5" x14ac:dyDescent="0.25">
      <c r="A7" s="2822">
        <v>2000</v>
      </c>
      <c r="B7" s="2823">
        <v>0.26700000000000002</v>
      </c>
      <c r="C7" s="2823">
        <v>0.16300000000000001</v>
      </c>
      <c r="D7" s="2824">
        <v>-3.5000000000000003E-2</v>
      </c>
      <c r="E7" s="288"/>
    </row>
    <row r="8" spans="1:5" x14ac:dyDescent="0.25">
      <c r="A8" s="2819">
        <v>2001</v>
      </c>
      <c r="B8" s="2820">
        <v>0.26300000000000001</v>
      </c>
      <c r="C8" s="2820">
        <v>0.16399999999999998</v>
      </c>
      <c r="D8" s="2821">
        <v>-3.7000000000000005E-2</v>
      </c>
      <c r="E8" s="288"/>
    </row>
    <row r="9" spans="1:5" x14ac:dyDescent="0.25">
      <c r="A9" s="2822">
        <v>2002</v>
      </c>
      <c r="B9" s="2823">
        <v>0.26899999999999996</v>
      </c>
      <c r="C9" s="2823">
        <v>0.155</v>
      </c>
      <c r="D9" s="2824">
        <v>-6.0000000000000001E-3</v>
      </c>
      <c r="E9" s="288"/>
    </row>
    <row r="10" spans="1:5" x14ac:dyDescent="0.25">
      <c r="A10" s="2819">
        <v>2003</v>
      </c>
      <c r="B10" s="2820">
        <v>0.251</v>
      </c>
      <c r="C10" s="2820">
        <v>0.14599999999999999</v>
      </c>
      <c r="D10" s="2821">
        <v>-1.3000000000000001E-2</v>
      </c>
      <c r="E10" s="288"/>
    </row>
    <row r="11" spans="1:5" x14ac:dyDescent="0.25">
      <c r="A11" s="2822">
        <v>2004</v>
      </c>
      <c r="B11" s="2823">
        <v>0.25</v>
      </c>
      <c r="C11" s="2823">
        <v>0.14099999999999999</v>
      </c>
      <c r="D11" s="2824">
        <v>-0.03</v>
      </c>
      <c r="E11" s="288"/>
    </row>
    <row r="12" spans="1:5" x14ac:dyDescent="0.25">
      <c r="A12" s="2819">
        <v>2004</v>
      </c>
      <c r="B12" s="2820">
        <v>0.247</v>
      </c>
      <c r="C12" s="2820">
        <v>0.14499999999999999</v>
      </c>
      <c r="D12" s="2821">
        <v>-2.6000000000000002E-2</v>
      </c>
      <c r="E12" s="288"/>
    </row>
    <row r="13" spans="1:5" x14ac:dyDescent="0.25">
      <c r="A13" s="2822">
        <v>2005</v>
      </c>
      <c r="B13" s="2823">
        <v>0.22600000000000001</v>
      </c>
      <c r="C13" s="2823">
        <v>0.13</v>
      </c>
      <c r="D13" s="2824">
        <v>-0.03</v>
      </c>
      <c r="E13" s="288"/>
    </row>
    <row r="14" spans="1:5" x14ac:dyDescent="0.25">
      <c r="A14" s="2819">
        <v>2006</v>
      </c>
      <c r="B14" s="2820">
        <v>0.223</v>
      </c>
      <c r="C14" s="2820">
        <v>0.126</v>
      </c>
      <c r="D14" s="2821">
        <v>-2.1000000000000001E-2</v>
      </c>
      <c r="E14" s="288"/>
    </row>
    <row r="15" spans="1:5" x14ac:dyDescent="0.25">
      <c r="A15" s="2822">
        <v>2006</v>
      </c>
      <c r="B15" s="2823">
        <v>0.222</v>
      </c>
      <c r="C15" s="2823">
        <v>0.128</v>
      </c>
      <c r="D15" s="2824">
        <v>-2.2000000000000002E-2</v>
      </c>
      <c r="E15" s="288"/>
    </row>
    <row r="16" spans="1:5" x14ac:dyDescent="0.25">
      <c r="A16" s="2819">
        <v>2007</v>
      </c>
      <c r="B16" s="2820">
        <v>0.21899999999999997</v>
      </c>
      <c r="C16" s="2820">
        <v>0.125</v>
      </c>
      <c r="D16" s="2821">
        <v>-2.2000000000000002E-2</v>
      </c>
      <c r="E16" s="288"/>
    </row>
    <row r="17" spans="1:5" x14ac:dyDescent="0.25">
      <c r="A17" s="2822">
        <v>2008</v>
      </c>
      <c r="B17" s="2823">
        <v>0.22500000000000001</v>
      </c>
      <c r="C17" s="2823">
        <v>0.126</v>
      </c>
      <c r="D17" s="2824">
        <v>-3.7000000000000005E-2</v>
      </c>
      <c r="E17" s="288"/>
    </row>
    <row r="18" spans="1:5" x14ac:dyDescent="0.25">
      <c r="A18" s="2819">
        <v>2009</v>
      </c>
      <c r="B18" s="2820">
        <v>0.22</v>
      </c>
      <c r="C18" s="2820">
        <v>0.122</v>
      </c>
      <c r="D18" s="2821">
        <v>-2.5000000000000001E-2</v>
      </c>
      <c r="E18" s="288"/>
    </row>
    <row r="19" spans="1:5" x14ac:dyDescent="0.25">
      <c r="A19" s="2822">
        <v>2010</v>
      </c>
      <c r="B19" s="2823">
        <v>0.19800000000000001</v>
      </c>
      <c r="C19" s="2823">
        <v>0.10099999999999999</v>
      </c>
      <c r="D19" s="2824">
        <v>-4.2999999999999997E-2</v>
      </c>
      <c r="E19" s="288"/>
    </row>
    <row r="20" spans="1:5" x14ac:dyDescent="0.25">
      <c r="A20" s="2819">
        <v>2011</v>
      </c>
      <c r="B20" s="2820">
        <v>0.19500000000000001</v>
      </c>
      <c r="C20" s="2820">
        <v>9.0999999999999998E-2</v>
      </c>
      <c r="D20" s="2821">
        <v>-5.5999999999999994E-2</v>
      </c>
      <c r="E20" s="288"/>
    </row>
    <row r="21" spans="1:5" x14ac:dyDescent="0.25">
      <c r="A21" s="2822">
        <v>2011</v>
      </c>
      <c r="B21" s="2823">
        <v>0.20199999999999999</v>
      </c>
      <c r="C21" s="2823">
        <v>0.105</v>
      </c>
      <c r="D21" s="2824">
        <v>-5.0999999999999997E-2</v>
      </c>
      <c r="E21" s="288"/>
    </row>
    <row r="22" spans="1:5" x14ac:dyDescent="0.25">
      <c r="A22" s="2825">
        <v>2012</v>
      </c>
      <c r="B22" s="2826">
        <v>0.19600000000000001</v>
      </c>
      <c r="C22" s="2820">
        <v>9.5000000000000001E-2</v>
      </c>
      <c r="D22" s="2821">
        <v>-5.5E-2</v>
      </c>
      <c r="E22" s="288"/>
    </row>
    <row r="23" spans="1:5" x14ac:dyDescent="0.25">
      <c r="A23" s="2827">
        <v>2013</v>
      </c>
      <c r="B23" s="2823">
        <v>0.19800000000000001</v>
      </c>
      <c r="C23" s="2823">
        <v>0.1</v>
      </c>
      <c r="D23" s="2824">
        <v>-5.9000000000000004E-2</v>
      </c>
      <c r="E23" s="288"/>
    </row>
    <row r="24" spans="1:5" x14ac:dyDescent="0.25">
      <c r="A24" s="2825">
        <v>2014</v>
      </c>
      <c r="B24" s="2820">
        <v>0.192</v>
      </c>
      <c r="C24" s="2820">
        <v>9.6000000000000002E-2</v>
      </c>
      <c r="D24" s="2821">
        <v>-5.5E-2</v>
      </c>
      <c r="E24" s="288"/>
    </row>
    <row r="25" spans="1:5" x14ac:dyDescent="0.25">
      <c r="A25" s="2827">
        <v>2015</v>
      </c>
      <c r="B25" s="2823">
        <v>0.193</v>
      </c>
      <c r="C25" s="2823">
        <v>9.6000000000000002E-2</v>
      </c>
      <c r="D25" s="2824">
        <v>-6.8000000000000005E-2</v>
      </c>
      <c r="E25" s="288"/>
    </row>
    <row r="26" spans="1:5" x14ac:dyDescent="0.25">
      <c r="A26" s="2825">
        <v>2016</v>
      </c>
      <c r="B26" s="2820">
        <v>0.182</v>
      </c>
      <c r="C26" s="2820">
        <v>9.4E-2</v>
      </c>
      <c r="D26" s="2821">
        <v>-6.0999999999999999E-2</v>
      </c>
      <c r="E26" s="288"/>
    </row>
    <row r="27" spans="1:5" x14ac:dyDescent="0.25">
      <c r="A27" s="2827">
        <v>2017</v>
      </c>
      <c r="B27" s="2823">
        <v>0.184</v>
      </c>
      <c r="C27" s="2823">
        <v>9.0999999999999998E-2</v>
      </c>
      <c r="D27" s="2828">
        <v>-5.0999999999999997E-2</v>
      </c>
      <c r="E27" s="288"/>
    </row>
    <row r="28" spans="1:5" x14ac:dyDescent="0.25">
      <c r="A28"/>
      <c r="B28"/>
      <c r="C28"/>
      <c r="D28"/>
    </row>
    <row r="29" spans="1:5" x14ac:dyDescent="0.25">
      <c r="A29" s="2818" t="s">
        <v>1560</v>
      </c>
    </row>
    <row r="30" spans="1:5" x14ac:dyDescent="0.25">
      <c r="A30" s="2829"/>
    </row>
    <row r="31" spans="1:5" x14ac:dyDescent="0.25">
      <c r="A31" s="2818" t="s">
        <v>384</v>
      </c>
    </row>
    <row r="32" spans="1:5" x14ac:dyDescent="0.25">
      <c r="A32" s="2818" t="s">
        <v>1561</v>
      </c>
    </row>
    <row r="33" spans="1:2" x14ac:dyDescent="0.25">
      <c r="A33" s="2829" t="s">
        <v>1562</v>
      </c>
    </row>
    <row r="34" spans="1:2" x14ac:dyDescent="0.25">
      <c r="A34" s="2818" t="s">
        <v>1563</v>
      </c>
    </row>
    <row r="35" spans="1:2" x14ac:dyDescent="0.25">
      <c r="A35" s="2829" t="s">
        <v>1564</v>
      </c>
    </row>
    <row r="36" spans="1:2" x14ac:dyDescent="0.25">
      <c r="A36" s="2818" t="s">
        <v>1565</v>
      </c>
    </row>
    <row r="37" spans="1:2" x14ac:dyDescent="0.25">
      <c r="A37" s="2818" t="s">
        <v>1566</v>
      </c>
    </row>
    <row r="39" spans="1:2" s="23" customFormat="1" x14ac:dyDescent="0.25">
      <c r="A39" s="199" t="s">
        <v>135</v>
      </c>
      <c r="B39" s="199"/>
    </row>
    <row r="40" spans="1:2" x14ac:dyDescent="0.25">
      <c r="A40" s="282"/>
    </row>
  </sheetData>
  <hyperlinks>
    <hyperlink ref="A39:B39" location="Index!A1" display="Back to index" xr:uid="{D4053302-9DA2-4B33-A3A8-BF08FA80315C}"/>
    <hyperlink ref="A39" location="Index!A1" display="Back to index" xr:uid="{49514E31-3BFF-40CF-9915-0F72BA843F2D}"/>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7159-6756-438E-932F-AA41562D0129}">
  <dimension ref="A1:F218"/>
  <sheetViews>
    <sheetView showGridLines="0" zoomScaleNormal="100" workbookViewId="0">
      <selection activeCell="E5" sqref="E5"/>
    </sheetView>
  </sheetViews>
  <sheetFormatPr defaultColWidth="8.85546875" defaultRowHeight="15" x14ac:dyDescent="0.25"/>
  <cols>
    <col min="1" max="1" width="17.5703125" style="282" customWidth="1"/>
    <col min="2" max="2" width="10.5703125" style="282" customWidth="1"/>
    <col min="3" max="3" width="10.5703125" customWidth="1"/>
    <col min="4" max="4" width="13.42578125" style="282" bestFit="1" customWidth="1"/>
    <col min="5" max="5" width="12.42578125" style="282" customWidth="1"/>
    <col min="6" max="6" width="11.85546875" style="282" customWidth="1"/>
    <col min="7" max="16384" width="8.85546875" style="282"/>
  </cols>
  <sheetData>
    <row r="1" spans="1:6" x14ac:dyDescent="0.25">
      <c r="A1" s="253" t="s">
        <v>1567</v>
      </c>
    </row>
    <row r="3" spans="1:6" ht="45" x14ac:dyDescent="0.25">
      <c r="A3" s="2805" t="s">
        <v>1568</v>
      </c>
      <c r="B3" s="2806" t="s">
        <v>1569</v>
      </c>
      <c r="F3" s="2830"/>
    </row>
    <row r="4" spans="1:6" x14ac:dyDescent="0.25">
      <c r="A4" s="2831" t="s">
        <v>1570</v>
      </c>
      <c r="B4" s="1901">
        <v>680</v>
      </c>
      <c r="F4" s="2832"/>
    </row>
    <row r="5" spans="1:6" x14ac:dyDescent="0.25">
      <c r="A5" s="2833" t="s">
        <v>1571</v>
      </c>
      <c r="B5" s="2833">
        <v>673</v>
      </c>
      <c r="F5" s="289"/>
    </row>
    <row r="6" spans="1:6" x14ac:dyDescent="0.25">
      <c r="A6" s="2831" t="s">
        <v>1572</v>
      </c>
      <c r="B6" s="1901">
        <v>661</v>
      </c>
      <c r="F6" s="2832"/>
    </row>
    <row r="7" spans="1:6" x14ac:dyDescent="0.25">
      <c r="A7" s="2833" t="s">
        <v>1573</v>
      </c>
      <c r="B7" s="2833">
        <v>661</v>
      </c>
      <c r="F7" s="289"/>
    </row>
    <row r="8" spans="1:6" x14ac:dyDescent="0.25">
      <c r="A8" s="2831" t="s">
        <v>1574</v>
      </c>
      <c r="B8" s="1901">
        <v>637</v>
      </c>
      <c r="F8" s="2832"/>
    </row>
    <row r="9" spans="1:6" x14ac:dyDescent="0.25">
      <c r="A9" s="2833" t="s">
        <v>1575</v>
      </c>
      <c r="B9" s="2833">
        <v>625</v>
      </c>
      <c r="F9" s="289"/>
    </row>
    <row r="10" spans="1:6" x14ac:dyDescent="0.25">
      <c r="A10" s="2831" t="s">
        <v>1576</v>
      </c>
      <c r="B10" s="1901">
        <v>602</v>
      </c>
      <c r="F10" s="2832"/>
    </row>
    <row r="11" spans="1:6" x14ac:dyDescent="0.25">
      <c r="A11" s="2833" t="s">
        <v>1577</v>
      </c>
      <c r="B11" s="2833">
        <v>607</v>
      </c>
      <c r="F11" s="289"/>
    </row>
    <row r="12" spans="1:6" x14ac:dyDescent="0.25">
      <c r="A12" s="2831" t="s">
        <v>1578</v>
      </c>
      <c r="B12" s="1901">
        <v>616</v>
      </c>
      <c r="F12" s="2832"/>
    </row>
    <row r="13" spans="1:6" x14ac:dyDescent="0.25">
      <c r="A13" s="2833" t="s">
        <v>1579</v>
      </c>
      <c r="B13" s="2833">
        <v>619</v>
      </c>
      <c r="F13" s="289"/>
    </row>
    <row r="14" spans="1:6" x14ac:dyDescent="0.25">
      <c r="A14" s="2831" t="s">
        <v>1580</v>
      </c>
      <c r="B14" s="1901">
        <v>619</v>
      </c>
      <c r="F14" s="2832"/>
    </row>
    <row r="15" spans="1:6" x14ac:dyDescent="0.25">
      <c r="A15" s="2833" t="s">
        <v>1581</v>
      </c>
      <c r="B15" s="2833">
        <v>612</v>
      </c>
      <c r="F15" s="289"/>
    </row>
    <row r="16" spans="1:6" x14ac:dyDescent="0.25">
      <c r="A16" s="2831" t="s">
        <v>1582</v>
      </c>
      <c r="B16" s="1901">
        <v>616</v>
      </c>
      <c r="F16" s="2832"/>
    </row>
    <row r="17" spans="1:6" x14ac:dyDescent="0.25">
      <c r="A17" s="2833" t="s">
        <v>1583</v>
      </c>
      <c r="B17" s="2833">
        <v>611</v>
      </c>
      <c r="F17" s="289"/>
    </row>
    <row r="18" spans="1:6" x14ac:dyDescent="0.25">
      <c r="A18" s="2831" t="s">
        <v>1584</v>
      </c>
      <c r="B18" s="1901">
        <v>613</v>
      </c>
      <c r="F18" s="2832"/>
    </row>
    <row r="19" spans="1:6" x14ac:dyDescent="0.25">
      <c r="A19" s="2833" t="s">
        <v>1585</v>
      </c>
      <c r="B19" s="2833">
        <v>609</v>
      </c>
      <c r="F19" s="289"/>
    </row>
    <row r="20" spans="1:6" x14ac:dyDescent="0.25">
      <c r="A20" s="2831" t="s">
        <v>1586</v>
      </c>
      <c r="B20" s="1901">
        <v>609</v>
      </c>
      <c r="F20" s="2832"/>
    </row>
    <row r="21" spans="1:6" x14ac:dyDescent="0.25">
      <c r="A21" s="2833" t="s">
        <v>1587</v>
      </c>
      <c r="B21" s="2833">
        <v>608</v>
      </c>
      <c r="F21" s="289"/>
    </row>
    <row r="22" spans="1:6" x14ac:dyDescent="0.25">
      <c r="A22" s="2831" t="s">
        <v>1588</v>
      </c>
      <c r="B22" s="1901">
        <v>603</v>
      </c>
      <c r="F22" s="2832"/>
    </row>
    <row r="23" spans="1:6" x14ac:dyDescent="0.25">
      <c r="A23" s="2833" t="s">
        <v>1589</v>
      </c>
      <c r="B23" s="2833">
        <v>603</v>
      </c>
      <c r="F23" s="289"/>
    </row>
    <row r="24" spans="1:6" x14ac:dyDescent="0.25">
      <c r="A24" s="2831" t="s">
        <v>1590</v>
      </c>
      <c r="B24" s="1901">
        <v>594</v>
      </c>
      <c r="F24" s="2832"/>
    </row>
    <row r="25" spans="1:6" x14ac:dyDescent="0.25">
      <c r="A25" s="2833" t="s">
        <v>1591</v>
      </c>
      <c r="B25" s="2833">
        <v>592</v>
      </c>
      <c r="F25" s="289"/>
    </row>
    <row r="26" spans="1:6" x14ac:dyDescent="0.25">
      <c r="A26" s="2831" t="s">
        <v>1592</v>
      </c>
      <c r="B26" s="1901">
        <v>585</v>
      </c>
      <c r="F26" s="2832"/>
    </row>
    <row r="27" spans="1:6" x14ac:dyDescent="0.25">
      <c r="A27" s="2833" t="s">
        <v>1593</v>
      </c>
      <c r="B27" s="2833">
        <v>588</v>
      </c>
      <c r="F27" s="289"/>
    </row>
    <row r="28" spans="1:6" x14ac:dyDescent="0.25">
      <c r="A28" s="2831" t="s">
        <v>1594</v>
      </c>
      <c r="B28" s="1901">
        <v>579</v>
      </c>
      <c r="F28" s="2832"/>
    </row>
    <row r="29" spans="1:6" x14ac:dyDescent="0.25">
      <c r="A29" s="2833" t="s">
        <v>1595</v>
      </c>
      <c r="B29" s="2833">
        <v>574</v>
      </c>
      <c r="F29" s="289"/>
    </row>
    <row r="30" spans="1:6" x14ac:dyDescent="0.25">
      <c r="A30" s="2831" t="s">
        <v>1596</v>
      </c>
      <c r="B30" s="1901">
        <v>578</v>
      </c>
      <c r="F30" s="2832"/>
    </row>
    <row r="31" spans="1:6" x14ac:dyDescent="0.25">
      <c r="A31" s="2833" t="s">
        <v>1597</v>
      </c>
      <c r="B31" s="2833">
        <v>593</v>
      </c>
      <c r="F31" s="289"/>
    </row>
    <row r="32" spans="1:6" x14ac:dyDescent="0.25">
      <c r="A32" s="2831" t="s">
        <v>1598</v>
      </c>
      <c r="B32" s="1901">
        <v>605</v>
      </c>
      <c r="F32" s="2832"/>
    </row>
    <row r="33" spans="1:6" x14ac:dyDescent="0.25">
      <c r="A33" s="2833" t="s">
        <v>1599</v>
      </c>
      <c r="B33" s="2833">
        <v>610</v>
      </c>
      <c r="F33" s="289"/>
    </row>
    <row r="34" spans="1:6" x14ac:dyDescent="0.25">
      <c r="A34" s="2831" t="s">
        <v>1600</v>
      </c>
      <c r="B34" s="1901">
        <v>614</v>
      </c>
      <c r="F34" s="2832"/>
    </row>
    <row r="35" spans="1:6" x14ac:dyDescent="0.25">
      <c r="A35" s="2833" t="s">
        <v>1601</v>
      </c>
      <c r="B35" s="2833">
        <v>616</v>
      </c>
      <c r="F35" s="289"/>
    </row>
    <row r="36" spans="1:6" x14ac:dyDescent="0.25">
      <c r="A36" s="2831" t="s">
        <v>1602</v>
      </c>
      <c r="B36" s="1901">
        <v>616</v>
      </c>
      <c r="F36" s="2832"/>
    </row>
    <row r="37" spans="1:6" x14ac:dyDescent="0.25">
      <c r="A37" s="2833" t="s">
        <v>1603</v>
      </c>
      <c r="B37" s="2833">
        <v>623</v>
      </c>
      <c r="F37" s="289"/>
    </row>
    <row r="38" spans="1:6" x14ac:dyDescent="0.25">
      <c r="A38" s="2831" t="s">
        <v>1604</v>
      </c>
      <c r="B38" s="1901">
        <v>630</v>
      </c>
      <c r="F38" s="2832"/>
    </row>
    <row r="39" spans="1:6" x14ac:dyDescent="0.25">
      <c r="A39" s="2833" t="s">
        <v>1605</v>
      </c>
      <c r="B39" s="2833">
        <v>637</v>
      </c>
      <c r="F39" s="289"/>
    </row>
    <row r="40" spans="1:6" x14ac:dyDescent="0.25">
      <c r="A40" s="2831" t="s">
        <v>1606</v>
      </c>
      <c r="B40" s="1901">
        <v>640</v>
      </c>
      <c r="F40" s="2832"/>
    </row>
    <row r="41" spans="1:6" x14ac:dyDescent="0.25">
      <c r="A41" s="2833" t="s">
        <v>1607</v>
      </c>
      <c r="B41" s="2833">
        <v>652</v>
      </c>
      <c r="F41" s="289"/>
    </row>
    <row r="42" spans="1:6" x14ac:dyDescent="0.25">
      <c r="A42" s="2831" t="s">
        <v>1608</v>
      </c>
      <c r="B42" s="1901">
        <v>654</v>
      </c>
      <c r="F42" s="2832"/>
    </row>
    <row r="43" spans="1:6" x14ac:dyDescent="0.25">
      <c r="A43" s="2833" t="s">
        <v>1609</v>
      </c>
      <c r="B43" s="2833">
        <v>652</v>
      </c>
      <c r="F43" s="289"/>
    </row>
    <row r="44" spans="1:6" x14ac:dyDescent="0.25">
      <c r="A44" s="2831" t="s">
        <v>1610</v>
      </c>
      <c r="B44" s="1901">
        <v>653</v>
      </c>
      <c r="F44" s="2832"/>
    </row>
    <row r="45" spans="1:6" x14ac:dyDescent="0.25">
      <c r="A45" s="2833" t="s">
        <v>1611</v>
      </c>
      <c r="B45" s="2833">
        <v>656</v>
      </c>
      <c r="F45" s="289"/>
    </row>
    <row r="46" spans="1:6" x14ac:dyDescent="0.25">
      <c r="A46" s="2831" t="s">
        <v>1612</v>
      </c>
      <c r="B46" s="1901">
        <v>661</v>
      </c>
      <c r="F46" s="2832"/>
    </row>
    <row r="47" spans="1:6" x14ac:dyDescent="0.25">
      <c r="A47" s="2833" t="s">
        <v>1613</v>
      </c>
      <c r="B47" s="2833">
        <v>668</v>
      </c>
      <c r="F47" s="289"/>
    </row>
    <row r="48" spans="1:6" x14ac:dyDescent="0.25">
      <c r="A48" s="2831" t="s">
        <v>1614</v>
      </c>
      <c r="B48" s="1901">
        <v>657</v>
      </c>
      <c r="F48" s="2832"/>
    </row>
    <row r="49" spans="1:6" x14ac:dyDescent="0.25">
      <c r="A49" s="2833" t="s">
        <v>1615</v>
      </c>
      <c r="B49" s="2833">
        <v>643</v>
      </c>
      <c r="F49" s="289"/>
    </row>
    <row r="50" spans="1:6" x14ac:dyDescent="0.25">
      <c r="A50" s="2831" t="s">
        <v>1616</v>
      </c>
      <c r="B50" s="1901">
        <v>635</v>
      </c>
      <c r="F50" s="2832"/>
    </row>
    <row r="51" spans="1:6" x14ac:dyDescent="0.25">
      <c r="A51" s="2833" t="s">
        <v>1617</v>
      </c>
      <c r="B51" s="2833">
        <v>641</v>
      </c>
      <c r="F51" s="289"/>
    </row>
    <row r="52" spans="1:6" x14ac:dyDescent="0.25">
      <c r="A52" s="2831" t="s">
        <v>1618</v>
      </c>
      <c r="B52" s="1901">
        <v>641</v>
      </c>
      <c r="F52" s="2832"/>
    </row>
    <row r="53" spans="1:6" x14ac:dyDescent="0.25">
      <c r="A53" s="2833" t="s">
        <v>1619</v>
      </c>
      <c r="B53" s="2833">
        <v>633</v>
      </c>
      <c r="F53" s="289"/>
    </row>
    <row r="54" spans="1:6" x14ac:dyDescent="0.25">
      <c r="A54" s="2831" t="s">
        <v>1620</v>
      </c>
      <c r="B54" s="1901">
        <v>624</v>
      </c>
      <c r="F54" s="2832"/>
    </row>
    <row r="55" spans="1:6" x14ac:dyDescent="0.25">
      <c r="A55" s="2833" t="s">
        <v>1621</v>
      </c>
      <c r="B55" s="2833">
        <v>621</v>
      </c>
      <c r="F55" s="289"/>
    </row>
    <row r="56" spans="1:6" x14ac:dyDescent="0.25">
      <c r="A56" s="2831" t="s">
        <v>1622</v>
      </c>
      <c r="B56" s="1901">
        <v>610</v>
      </c>
      <c r="F56" s="2832"/>
    </row>
    <row r="57" spans="1:6" x14ac:dyDescent="0.25">
      <c r="A57" s="2833" t="s">
        <v>1623</v>
      </c>
      <c r="B57" s="2833">
        <v>606</v>
      </c>
      <c r="F57" s="289"/>
    </row>
    <row r="58" spans="1:6" x14ac:dyDescent="0.25">
      <c r="A58" s="2831" t="s">
        <v>1624</v>
      </c>
      <c r="B58" s="1901">
        <v>608</v>
      </c>
      <c r="F58" s="2832"/>
    </row>
    <row r="59" spans="1:6" x14ac:dyDescent="0.25">
      <c r="A59" s="2833" t="s">
        <v>1625</v>
      </c>
      <c r="B59" s="2833">
        <v>618</v>
      </c>
      <c r="F59" s="289"/>
    </row>
    <row r="60" spans="1:6" x14ac:dyDescent="0.25">
      <c r="A60" s="2831" t="s">
        <v>1626</v>
      </c>
      <c r="B60" s="1901">
        <v>610</v>
      </c>
      <c r="F60" s="2832"/>
    </row>
    <row r="61" spans="1:6" x14ac:dyDescent="0.25">
      <c r="A61" s="2833" t="s">
        <v>1627</v>
      </c>
      <c r="B61" s="2833">
        <v>597</v>
      </c>
      <c r="F61" s="289"/>
    </row>
    <row r="62" spans="1:6" x14ac:dyDescent="0.25">
      <c r="A62" s="2831" t="s">
        <v>1628</v>
      </c>
      <c r="B62" s="1901">
        <v>597</v>
      </c>
      <c r="F62" s="2832"/>
    </row>
    <row r="63" spans="1:6" x14ac:dyDescent="0.25">
      <c r="A63" s="2833" t="s">
        <v>1629</v>
      </c>
      <c r="B63" s="2833">
        <v>596</v>
      </c>
      <c r="F63" s="289"/>
    </row>
    <row r="64" spans="1:6" x14ac:dyDescent="0.25">
      <c r="A64" s="2831" t="s">
        <v>1630</v>
      </c>
      <c r="B64" s="1901">
        <v>603</v>
      </c>
      <c r="F64" s="2832"/>
    </row>
    <row r="65" spans="1:6" x14ac:dyDescent="0.25">
      <c r="A65" s="2833" t="s">
        <v>1631</v>
      </c>
      <c r="B65" s="2833">
        <v>608</v>
      </c>
      <c r="F65" s="289"/>
    </row>
    <row r="66" spans="1:6" x14ac:dyDescent="0.25">
      <c r="A66" s="2831" t="s">
        <v>1632</v>
      </c>
      <c r="B66" s="1901">
        <v>611</v>
      </c>
      <c r="F66" s="2832"/>
    </row>
    <row r="67" spans="1:6" x14ac:dyDescent="0.25">
      <c r="A67" s="2833" t="s">
        <v>1633</v>
      </c>
      <c r="B67" s="2833">
        <v>612</v>
      </c>
      <c r="F67" s="289"/>
    </row>
    <row r="68" spans="1:6" x14ac:dyDescent="0.25">
      <c r="A68" s="2831" t="s">
        <v>1634</v>
      </c>
      <c r="B68" s="1901">
        <v>620</v>
      </c>
      <c r="F68" s="2832"/>
    </row>
    <row r="69" spans="1:6" x14ac:dyDescent="0.25">
      <c r="A69" s="2833" t="s">
        <v>1635</v>
      </c>
      <c r="B69" s="2833">
        <v>619</v>
      </c>
      <c r="F69" s="289"/>
    </row>
    <row r="70" spans="1:6" x14ac:dyDescent="0.25">
      <c r="A70" s="2831" t="s">
        <v>1636</v>
      </c>
      <c r="B70" s="1901">
        <v>619</v>
      </c>
      <c r="F70" s="2832"/>
    </row>
    <row r="71" spans="1:6" x14ac:dyDescent="0.25">
      <c r="A71" s="2833" t="s">
        <v>1637</v>
      </c>
      <c r="B71" s="2833">
        <v>622</v>
      </c>
      <c r="F71" s="289"/>
    </row>
    <row r="72" spans="1:6" x14ac:dyDescent="0.25">
      <c r="A72" s="2831" t="s">
        <v>1638</v>
      </c>
      <c r="B72" s="1901">
        <v>628</v>
      </c>
      <c r="F72" s="2832"/>
    </row>
    <row r="73" spans="1:6" x14ac:dyDescent="0.25">
      <c r="A73" s="2833" t="s">
        <v>1639</v>
      </c>
      <c r="B73" s="2833">
        <v>642</v>
      </c>
      <c r="F73" s="289"/>
    </row>
    <row r="74" spans="1:6" x14ac:dyDescent="0.25">
      <c r="A74" s="2831" t="s">
        <v>1640</v>
      </c>
      <c r="B74" s="1901">
        <v>646</v>
      </c>
      <c r="F74" s="2832"/>
    </row>
    <row r="75" spans="1:6" x14ac:dyDescent="0.25">
      <c r="A75" s="2833" t="s">
        <v>1641</v>
      </c>
      <c r="B75" s="2833">
        <v>650</v>
      </c>
      <c r="F75" s="289"/>
    </row>
    <row r="76" spans="1:6" x14ac:dyDescent="0.25">
      <c r="A76" s="2831" t="s">
        <v>1642</v>
      </c>
      <c r="B76" s="1901">
        <v>658</v>
      </c>
      <c r="F76" s="2832"/>
    </row>
    <row r="77" spans="1:6" x14ac:dyDescent="0.25">
      <c r="A77" s="2833" t="s">
        <v>1643</v>
      </c>
      <c r="B77" s="2833">
        <v>669</v>
      </c>
      <c r="F77" s="289"/>
    </row>
    <row r="78" spans="1:6" x14ac:dyDescent="0.25">
      <c r="A78" s="2831" t="s">
        <v>1644</v>
      </c>
      <c r="B78" s="1901">
        <v>680</v>
      </c>
      <c r="F78" s="2832"/>
    </row>
    <row r="79" spans="1:6" x14ac:dyDescent="0.25">
      <c r="A79" s="2833" t="s">
        <v>1645</v>
      </c>
      <c r="B79" s="2833">
        <v>682</v>
      </c>
      <c r="F79" s="289"/>
    </row>
    <row r="80" spans="1:6" x14ac:dyDescent="0.25">
      <c r="A80" s="2831" t="s">
        <v>1646</v>
      </c>
      <c r="B80" s="1901">
        <v>684</v>
      </c>
      <c r="F80" s="2832"/>
    </row>
    <row r="81" spans="1:6" x14ac:dyDescent="0.25">
      <c r="A81" s="2833" t="s">
        <v>1647</v>
      </c>
      <c r="B81" s="2833">
        <v>686</v>
      </c>
      <c r="F81" s="289"/>
    </row>
    <row r="82" spans="1:6" x14ac:dyDescent="0.25">
      <c r="A82" s="2831" t="s">
        <v>1648</v>
      </c>
      <c r="B82" s="1901">
        <v>686</v>
      </c>
      <c r="F82" s="2832"/>
    </row>
    <row r="83" spans="1:6" x14ac:dyDescent="0.25">
      <c r="A83" s="2833" t="s">
        <v>1649</v>
      </c>
      <c r="B83" s="2833">
        <v>686</v>
      </c>
      <c r="F83" s="289"/>
    </row>
    <row r="84" spans="1:6" x14ac:dyDescent="0.25">
      <c r="A84" s="2831" t="s">
        <v>1650</v>
      </c>
      <c r="B84" s="1901">
        <v>691</v>
      </c>
      <c r="F84" s="2832"/>
    </row>
    <row r="85" spans="1:6" x14ac:dyDescent="0.25">
      <c r="A85" s="2833" t="s">
        <v>1651</v>
      </c>
      <c r="B85" s="2833">
        <v>702</v>
      </c>
      <c r="F85" s="289"/>
    </row>
    <row r="86" spans="1:6" x14ac:dyDescent="0.25">
      <c r="A86" s="2831" t="s">
        <v>1652</v>
      </c>
      <c r="B86" s="1901">
        <v>693</v>
      </c>
      <c r="F86" s="2832"/>
    </row>
    <row r="87" spans="1:6" x14ac:dyDescent="0.25">
      <c r="A87" s="2833" t="s">
        <v>1653</v>
      </c>
      <c r="B87" s="2833">
        <v>678</v>
      </c>
      <c r="F87" s="289"/>
    </row>
    <row r="88" spans="1:6" x14ac:dyDescent="0.25">
      <c r="A88" s="2831" t="s">
        <v>1654</v>
      </c>
      <c r="B88" s="1901">
        <v>656</v>
      </c>
      <c r="F88" s="2832"/>
    </row>
    <row r="89" spans="1:6" x14ac:dyDescent="0.25">
      <c r="A89" s="2833" t="s">
        <v>1655</v>
      </c>
      <c r="B89" s="2833">
        <v>642</v>
      </c>
      <c r="F89" s="289"/>
    </row>
    <row r="90" spans="1:6" x14ac:dyDescent="0.25">
      <c r="A90" s="2831" t="s">
        <v>1656</v>
      </c>
      <c r="B90" s="1901">
        <v>625</v>
      </c>
      <c r="F90" s="2832"/>
    </row>
    <row r="91" spans="1:6" x14ac:dyDescent="0.25">
      <c r="A91" s="2833" t="s">
        <v>1657</v>
      </c>
      <c r="B91" s="2833">
        <v>616</v>
      </c>
      <c r="F91" s="289"/>
    </row>
    <row r="92" spans="1:6" x14ac:dyDescent="0.25">
      <c r="A92" s="2831" t="s">
        <v>1658</v>
      </c>
      <c r="B92" s="1901">
        <v>598</v>
      </c>
      <c r="F92" s="2832"/>
    </row>
    <row r="93" spans="1:6" x14ac:dyDescent="0.25">
      <c r="A93" s="2833" t="s">
        <v>1659</v>
      </c>
      <c r="B93" s="2833">
        <v>564</v>
      </c>
      <c r="F93" s="289"/>
    </row>
    <row r="94" spans="1:6" x14ac:dyDescent="0.25">
      <c r="A94" s="2831" t="s">
        <v>1660</v>
      </c>
      <c r="B94" s="1901">
        <v>525</v>
      </c>
      <c r="F94" s="2832"/>
    </row>
    <row r="95" spans="1:6" x14ac:dyDescent="0.25">
      <c r="A95" s="2833" t="s">
        <v>1661</v>
      </c>
      <c r="B95" s="2833">
        <v>492</v>
      </c>
      <c r="F95" s="289"/>
    </row>
    <row r="96" spans="1:6" x14ac:dyDescent="0.25">
      <c r="A96" s="2831" t="s">
        <v>1662</v>
      </c>
      <c r="B96" s="1901">
        <v>468</v>
      </c>
      <c r="F96" s="2832"/>
    </row>
    <row r="97" spans="1:6" x14ac:dyDescent="0.25">
      <c r="A97" s="2833" t="s">
        <v>1663</v>
      </c>
      <c r="B97" s="2833">
        <v>459</v>
      </c>
      <c r="F97" s="289"/>
    </row>
    <row r="98" spans="1:6" x14ac:dyDescent="0.25">
      <c r="A98" s="2831" t="s">
        <v>1664</v>
      </c>
      <c r="B98" s="1901">
        <v>453</v>
      </c>
      <c r="F98" s="2832"/>
    </row>
    <row r="99" spans="1:6" x14ac:dyDescent="0.25">
      <c r="A99" s="2833" t="s">
        <v>1665</v>
      </c>
      <c r="B99" s="2833">
        <v>444</v>
      </c>
      <c r="F99" s="289"/>
    </row>
    <row r="100" spans="1:6" x14ac:dyDescent="0.25">
      <c r="A100" s="2831" t="s">
        <v>1666</v>
      </c>
      <c r="B100" s="1901">
        <v>432</v>
      </c>
      <c r="F100" s="2832"/>
    </row>
    <row r="101" spans="1:6" x14ac:dyDescent="0.25">
      <c r="A101" s="2833" t="s">
        <v>1667</v>
      </c>
      <c r="B101" s="2833">
        <v>433</v>
      </c>
      <c r="F101" s="289"/>
    </row>
    <row r="102" spans="1:6" x14ac:dyDescent="0.25">
      <c r="A102" s="2831" t="s">
        <v>1668</v>
      </c>
      <c r="B102" s="1901">
        <v>442</v>
      </c>
      <c r="F102" s="2832"/>
    </row>
    <row r="103" spans="1:6" x14ac:dyDescent="0.25">
      <c r="A103" s="2833" t="s">
        <v>1669</v>
      </c>
      <c r="B103" s="2833">
        <v>441</v>
      </c>
      <c r="F103" s="289"/>
    </row>
    <row r="104" spans="1:6" x14ac:dyDescent="0.25">
      <c r="A104" s="2831" t="s">
        <v>1670</v>
      </c>
      <c r="B104" s="1901">
        <v>441</v>
      </c>
      <c r="F104" s="2832"/>
    </row>
    <row r="105" spans="1:6" x14ac:dyDescent="0.25">
      <c r="A105" s="2833" t="s">
        <v>1671</v>
      </c>
      <c r="B105" s="2833">
        <v>443</v>
      </c>
      <c r="F105" s="289"/>
    </row>
    <row r="106" spans="1:6" x14ac:dyDescent="0.25">
      <c r="A106" s="2831" t="s">
        <v>1672</v>
      </c>
      <c r="B106" s="1901">
        <v>453</v>
      </c>
      <c r="F106" s="2832"/>
    </row>
    <row r="107" spans="1:6" x14ac:dyDescent="0.25">
      <c r="A107" s="2833" t="s">
        <v>1673</v>
      </c>
      <c r="B107" s="2833">
        <v>457</v>
      </c>
      <c r="F107" s="289"/>
    </row>
    <row r="108" spans="1:6" x14ac:dyDescent="0.25">
      <c r="A108" s="2831" t="s">
        <v>1674</v>
      </c>
      <c r="B108" s="1901">
        <v>459</v>
      </c>
      <c r="F108" s="2832"/>
    </row>
    <row r="109" spans="1:6" x14ac:dyDescent="0.25">
      <c r="A109" s="2833" t="s">
        <v>1675</v>
      </c>
      <c r="B109" s="2833">
        <v>460</v>
      </c>
      <c r="F109" s="289"/>
    </row>
    <row r="110" spans="1:6" x14ac:dyDescent="0.25">
      <c r="A110" s="2831" t="s">
        <v>1676</v>
      </c>
      <c r="B110" s="1901">
        <v>466</v>
      </c>
      <c r="F110" s="2832"/>
    </row>
    <row r="111" spans="1:6" x14ac:dyDescent="0.25">
      <c r="A111" s="2833" t="s">
        <v>1677</v>
      </c>
      <c r="B111" s="2833">
        <v>479</v>
      </c>
      <c r="F111" s="289"/>
    </row>
    <row r="112" spans="1:6" x14ac:dyDescent="0.25">
      <c r="A112" s="2831" t="s">
        <v>1678</v>
      </c>
      <c r="B112" s="1901">
        <v>484</v>
      </c>
      <c r="F112" s="2832"/>
    </row>
    <row r="113" spans="1:6" x14ac:dyDescent="0.25">
      <c r="A113" s="2833" t="s">
        <v>1679</v>
      </c>
      <c r="B113" s="2833">
        <v>482</v>
      </c>
      <c r="F113" s="289"/>
    </row>
    <row r="114" spans="1:6" x14ac:dyDescent="0.25">
      <c r="A114" s="2831" t="s">
        <v>1680</v>
      </c>
      <c r="B114" s="1901">
        <v>463</v>
      </c>
      <c r="F114" s="2832"/>
    </row>
    <row r="115" spans="1:6" x14ac:dyDescent="0.25">
      <c r="A115" s="2833" t="s">
        <v>1681</v>
      </c>
      <c r="B115" s="2833">
        <v>459</v>
      </c>
      <c r="F115" s="289"/>
    </row>
    <row r="116" spans="1:6" x14ac:dyDescent="0.25">
      <c r="A116" s="2831" t="s">
        <v>1682</v>
      </c>
      <c r="B116" s="1901">
        <v>462</v>
      </c>
      <c r="F116" s="2832"/>
    </row>
    <row r="117" spans="1:6" x14ac:dyDescent="0.25">
      <c r="A117" s="2833" t="s">
        <v>1683</v>
      </c>
      <c r="B117" s="2833">
        <v>477</v>
      </c>
      <c r="F117" s="289"/>
    </row>
    <row r="118" spans="1:6" x14ac:dyDescent="0.25">
      <c r="A118" s="2831" t="s">
        <v>1684</v>
      </c>
      <c r="B118" s="1901">
        <v>482</v>
      </c>
      <c r="F118" s="2832"/>
    </row>
    <row r="119" spans="1:6" x14ac:dyDescent="0.25">
      <c r="A119" s="2833" t="s">
        <v>1685</v>
      </c>
      <c r="B119" s="2833">
        <v>489</v>
      </c>
      <c r="F119" s="289"/>
    </row>
    <row r="120" spans="1:6" x14ac:dyDescent="0.25">
      <c r="A120" s="2831" t="s">
        <v>1686</v>
      </c>
      <c r="B120" s="1901">
        <v>484</v>
      </c>
      <c r="F120" s="2832"/>
    </row>
    <row r="121" spans="1:6" x14ac:dyDescent="0.25">
      <c r="A121" s="2833" t="s">
        <v>1687</v>
      </c>
      <c r="B121" s="2833">
        <v>479</v>
      </c>
      <c r="F121" s="289"/>
    </row>
    <row r="122" spans="1:6" x14ac:dyDescent="0.25">
      <c r="A122" s="2831" t="s">
        <v>1688</v>
      </c>
      <c r="B122" s="1901">
        <v>471</v>
      </c>
      <c r="F122" s="2832"/>
    </row>
    <row r="123" spans="1:6" x14ac:dyDescent="0.25">
      <c r="A123" s="2833" t="s">
        <v>1689</v>
      </c>
      <c r="B123" s="2833">
        <v>461</v>
      </c>
      <c r="F123" s="289"/>
    </row>
    <row r="124" spans="1:6" x14ac:dyDescent="0.25">
      <c r="A124" s="2831" t="s">
        <v>1690</v>
      </c>
      <c r="B124" s="1901">
        <v>461</v>
      </c>
      <c r="F124" s="2832"/>
    </row>
    <row r="125" spans="1:6" x14ac:dyDescent="0.25">
      <c r="A125" s="2833" t="s">
        <v>1691</v>
      </c>
      <c r="B125" s="2833">
        <v>460</v>
      </c>
      <c r="F125" s="289"/>
    </row>
    <row r="126" spans="1:6" x14ac:dyDescent="0.25">
      <c r="A126" s="2831" t="s">
        <v>1692</v>
      </c>
      <c r="B126" s="1901">
        <v>464</v>
      </c>
      <c r="F126" s="2832"/>
    </row>
    <row r="127" spans="1:6" x14ac:dyDescent="0.25">
      <c r="A127" s="2833" t="s">
        <v>1693</v>
      </c>
      <c r="B127" s="2833">
        <v>467</v>
      </c>
      <c r="F127" s="289"/>
    </row>
    <row r="128" spans="1:6" x14ac:dyDescent="0.25">
      <c r="A128" s="2831" t="s">
        <v>1694</v>
      </c>
      <c r="B128" s="1901">
        <v>472</v>
      </c>
      <c r="F128" s="2832"/>
    </row>
    <row r="129" spans="1:6" x14ac:dyDescent="0.25">
      <c r="A129" s="2833" t="s">
        <v>1695</v>
      </c>
      <c r="B129" s="2833">
        <v>466</v>
      </c>
      <c r="F129" s="289"/>
    </row>
    <row r="130" spans="1:6" x14ac:dyDescent="0.25">
      <c r="A130" s="2831" t="s">
        <v>1696</v>
      </c>
      <c r="B130" s="1901">
        <v>465</v>
      </c>
      <c r="F130" s="2832"/>
    </row>
    <row r="131" spans="1:6" x14ac:dyDescent="0.25">
      <c r="A131" s="2833" t="s">
        <v>1697</v>
      </c>
      <c r="B131" s="2833">
        <v>469</v>
      </c>
      <c r="F131" s="289"/>
    </row>
    <row r="132" spans="1:6" x14ac:dyDescent="0.25">
      <c r="A132" s="2831" t="s">
        <v>1698</v>
      </c>
      <c r="B132" s="1901">
        <v>467</v>
      </c>
      <c r="F132" s="2832"/>
    </row>
    <row r="133" spans="1:6" x14ac:dyDescent="0.25">
      <c r="A133" s="2833" t="s">
        <v>1699</v>
      </c>
      <c r="B133" s="2833">
        <v>464</v>
      </c>
      <c r="F133" s="289"/>
    </row>
    <row r="134" spans="1:6" x14ac:dyDescent="0.25">
      <c r="A134" s="2831" t="s">
        <v>1700</v>
      </c>
      <c r="B134" s="1901">
        <v>464</v>
      </c>
      <c r="F134" s="2832"/>
    </row>
    <row r="135" spans="1:6" x14ac:dyDescent="0.25">
      <c r="A135" s="2833" t="s">
        <v>1701</v>
      </c>
      <c r="B135" s="2833">
        <v>470</v>
      </c>
      <c r="F135" s="289"/>
    </row>
    <row r="136" spans="1:6" x14ac:dyDescent="0.25">
      <c r="A136" s="2831" t="s">
        <v>1702</v>
      </c>
      <c r="B136" s="1901">
        <v>475</v>
      </c>
      <c r="F136" s="2832"/>
    </row>
    <row r="137" spans="1:6" x14ac:dyDescent="0.25">
      <c r="A137" s="2833" t="s">
        <v>1703</v>
      </c>
      <c r="B137" s="2833">
        <v>481</v>
      </c>
      <c r="F137" s="289"/>
    </row>
    <row r="138" spans="1:6" x14ac:dyDescent="0.25">
      <c r="A138" s="2831" t="s">
        <v>1704</v>
      </c>
      <c r="B138" s="1901">
        <v>484</v>
      </c>
      <c r="F138" s="2832"/>
    </row>
    <row r="139" spans="1:6" x14ac:dyDescent="0.25">
      <c r="A139" s="2833" t="s">
        <v>1705</v>
      </c>
      <c r="B139" s="2833">
        <v>490</v>
      </c>
      <c r="F139" s="289"/>
    </row>
    <row r="140" spans="1:6" x14ac:dyDescent="0.25">
      <c r="A140" s="2831" t="s">
        <v>1706</v>
      </c>
      <c r="B140" s="1901">
        <v>494</v>
      </c>
      <c r="F140" s="2832"/>
    </row>
    <row r="141" spans="1:6" x14ac:dyDescent="0.25">
      <c r="A141" s="2833" t="s">
        <v>1707</v>
      </c>
      <c r="B141" s="2833">
        <v>497</v>
      </c>
      <c r="F141" s="289"/>
    </row>
    <row r="142" spans="1:6" x14ac:dyDescent="0.25">
      <c r="A142" s="2831" t="s">
        <v>1708</v>
      </c>
      <c r="B142" s="1901">
        <v>501</v>
      </c>
      <c r="F142" s="2832"/>
    </row>
    <row r="143" spans="1:6" x14ac:dyDescent="0.25">
      <c r="A143" s="2833" t="s">
        <v>1709</v>
      </c>
      <c r="B143" s="2833">
        <v>497</v>
      </c>
      <c r="F143" s="289"/>
    </row>
    <row r="144" spans="1:6" x14ac:dyDescent="0.25">
      <c r="A144" s="2831" t="s">
        <v>1710</v>
      </c>
      <c r="B144" s="1901">
        <v>500</v>
      </c>
      <c r="F144" s="2832"/>
    </row>
    <row r="145" spans="1:6" x14ac:dyDescent="0.25">
      <c r="A145" s="2833" t="s">
        <v>1711</v>
      </c>
      <c r="B145" s="2833">
        <v>504</v>
      </c>
      <c r="F145" s="289"/>
    </row>
    <row r="146" spans="1:6" x14ac:dyDescent="0.25">
      <c r="A146" s="2831" t="s">
        <v>1712</v>
      </c>
      <c r="B146" s="1901">
        <v>514</v>
      </c>
      <c r="F146" s="2832"/>
    </row>
    <row r="147" spans="1:6" x14ac:dyDescent="0.25">
      <c r="A147" s="2833" t="s">
        <v>1713</v>
      </c>
      <c r="B147" s="2833">
        <v>522</v>
      </c>
      <c r="F147" s="289"/>
    </row>
    <row r="148" spans="1:6" x14ac:dyDescent="0.25">
      <c r="A148" s="2831" t="s">
        <v>1714</v>
      </c>
      <c r="B148" s="1901">
        <v>534</v>
      </c>
      <c r="F148" s="2832"/>
    </row>
    <row r="149" spans="1:6" x14ac:dyDescent="0.25">
      <c r="A149" s="2833" t="s">
        <v>1715</v>
      </c>
      <c r="B149" s="2833">
        <v>539</v>
      </c>
      <c r="F149" s="289"/>
    </row>
    <row r="150" spans="1:6" x14ac:dyDescent="0.25">
      <c r="A150" s="2831" t="s">
        <v>1716</v>
      </c>
      <c r="B150" s="1901">
        <v>536</v>
      </c>
      <c r="F150" s="2832"/>
    </row>
    <row r="151" spans="1:6" x14ac:dyDescent="0.25">
      <c r="A151" s="2833" t="s">
        <v>1717</v>
      </c>
      <c r="B151" s="2833">
        <v>549</v>
      </c>
      <c r="F151" s="289"/>
    </row>
    <row r="152" spans="1:6" x14ac:dyDescent="0.25">
      <c r="A152" s="2831" t="s">
        <v>1718</v>
      </c>
      <c r="B152" s="1901">
        <v>554</v>
      </c>
      <c r="F152" s="2832"/>
    </row>
    <row r="153" spans="1:6" x14ac:dyDescent="0.25">
      <c r="A153" s="2833" t="s">
        <v>1719</v>
      </c>
      <c r="B153" s="2833">
        <v>570</v>
      </c>
      <c r="F153" s="289"/>
    </row>
    <row r="154" spans="1:6" x14ac:dyDescent="0.25">
      <c r="A154" s="2831" t="s">
        <v>1720</v>
      </c>
      <c r="B154" s="1901">
        <v>573</v>
      </c>
      <c r="F154" s="2832"/>
    </row>
    <row r="155" spans="1:6" x14ac:dyDescent="0.25">
      <c r="A155" s="2833" t="s">
        <v>1721</v>
      </c>
      <c r="B155" s="2833">
        <v>582</v>
      </c>
      <c r="F155" s="289"/>
    </row>
    <row r="156" spans="1:6" x14ac:dyDescent="0.25">
      <c r="A156" s="2831" t="s">
        <v>1722</v>
      </c>
      <c r="B156" s="1901">
        <v>595</v>
      </c>
      <c r="F156" s="2832"/>
    </row>
    <row r="157" spans="1:6" x14ac:dyDescent="0.25">
      <c r="A157" s="2833" t="s">
        <v>1723</v>
      </c>
      <c r="B157" s="2833">
        <v>617</v>
      </c>
      <c r="F157" s="289"/>
    </row>
    <row r="158" spans="1:6" x14ac:dyDescent="0.25">
      <c r="A158" s="2831" t="s">
        <v>1724</v>
      </c>
      <c r="B158" s="1901">
        <v>639</v>
      </c>
      <c r="F158" s="2832"/>
    </row>
    <row r="159" spans="1:6" x14ac:dyDescent="0.25">
      <c r="A159" s="2833" t="s">
        <v>1725</v>
      </c>
      <c r="B159" s="2833">
        <v>652</v>
      </c>
      <c r="F159" s="289"/>
    </row>
    <row r="160" spans="1:6" x14ac:dyDescent="0.25">
      <c r="A160" s="2831" t="s">
        <v>1726</v>
      </c>
      <c r="B160" s="1901">
        <v>660</v>
      </c>
      <c r="F160" s="2832"/>
    </row>
    <row r="161" spans="1:6" x14ac:dyDescent="0.25">
      <c r="A161" s="2833" t="s">
        <v>1727</v>
      </c>
      <c r="B161" s="2833">
        <v>666</v>
      </c>
      <c r="F161" s="289"/>
    </row>
    <row r="162" spans="1:6" x14ac:dyDescent="0.25">
      <c r="A162" s="2831" t="s">
        <v>1728</v>
      </c>
      <c r="B162" s="1901">
        <v>679</v>
      </c>
      <c r="F162" s="2832"/>
    </row>
    <row r="163" spans="1:6" x14ac:dyDescent="0.25">
      <c r="A163" s="2833" t="s">
        <v>1729</v>
      </c>
      <c r="B163" s="2833">
        <v>684</v>
      </c>
      <c r="F163" s="289"/>
    </row>
    <row r="164" spans="1:6" x14ac:dyDescent="0.25">
      <c r="A164" s="2831" t="s">
        <v>1730</v>
      </c>
      <c r="B164" s="1901">
        <v>698</v>
      </c>
      <c r="F164" s="2832"/>
    </row>
    <row r="165" spans="1:6" x14ac:dyDescent="0.25">
      <c r="A165" s="2833" t="s">
        <v>1731</v>
      </c>
      <c r="B165" s="2833">
        <v>702</v>
      </c>
      <c r="F165" s="289"/>
    </row>
    <row r="166" spans="1:6" x14ac:dyDescent="0.25">
      <c r="A166" s="2831" t="s">
        <v>1732</v>
      </c>
      <c r="B166" s="1901">
        <v>708</v>
      </c>
      <c r="F166" s="2832"/>
    </row>
    <row r="167" spans="1:6" x14ac:dyDescent="0.25">
      <c r="A167" s="2833" t="s">
        <v>1733</v>
      </c>
      <c r="B167" s="2833">
        <v>718</v>
      </c>
      <c r="F167" s="289"/>
    </row>
    <row r="168" spans="1:6" x14ac:dyDescent="0.25">
      <c r="A168" s="2831" t="s">
        <v>1734</v>
      </c>
      <c r="B168" s="1901">
        <v>726</v>
      </c>
      <c r="F168" s="2832"/>
    </row>
    <row r="169" spans="1:6" x14ac:dyDescent="0.25">
      <c r="A169" s="2833" t="s">
        <v>1735</v>
      </c>
      <c r="B169" s="2833">
        <v>735</v>
      </c>
      <c r="F169" s="289"/>
    </row>
    <row r="170" spans="1:6" x14ac:dyDescent="0.25">
      <c r="A170" s="2831" t="s">
        <v>1736</v>
      </c>
      <c r="B170" s="1901">
        <v>727</v>
      </c>
      <c r="F170" s="2832"/>
    </row>
    <row r="171" spans="1:6" x14ac:dyDescent="0.25">
      <c r="A171" s="2833" t="s">
        <v>1737</v>
      </c>
      <c r="B171" s="2833">
        <v>726</v>
      </c>
      <c r="F171" s="289"/>
    </row>
    <row r="172" spans="1:6" x14ac:dyDescent="0.25">
      <c r="A172" s="2831" t="s">
        <v>1738</v>
      </c>
      <c r="B172" s="1901">
        <v>728</v>
      </c>
      <c r="F172" s="2832"/>
    </row>
    <row r="173" spans="1:6" x14ac:dyDescent="0.25">
      <c r="A173" s="2833" t="s">
        <v>1739</v>
      </c>
      <c r="B173" s="2833">
        <v>738</v>
      </c>
      <c r="F173" s="289"/>
    </row>
    <row r="174" spans="1:6" x14ac:dyDescent="0.25">
      <c r="A174" s="2831" t="s">
        <v>1740</v>
      </c>
      <c r="B174" s="1901">
        <v>740</v>
      </c>
      <c r="F174" s="2832"/>
    </row>
    <row r="175" spans="1:6" x14ac:dyDescent="0.25">
      <c r="A175" s="2833" t="s">
        <v>1741</v>
      </c>
      <c r="B175" s="2833">
        <v>739</v>
      </c>
      <c r="F175" s="289"/>
    </row>
    <row r="176" spans="1:6" x14ac:dyDescent="0.25">
      <c r="A176" s="2831" t="s">
        <v>1742</v>
      </c>
      <c r="B176" s="1901">
        <v>737</v>
      </c>
      <c r="F176" s="2832"/>
    </row>
    <row r="177" spans="1:6" x14ac:dyDescent="0.25">
      <c r="A177" s="2833" t="s">
        <v>1743</v>
      </c>
      <c r="B177" s="2833">
        <v>740</v>
      </c>
      <c r="F177" s="289"/>
    </row>
    <row r="178" spans="1:6" x14ac:dyDescent="0.25">
      <c r="A178" s="2831" t="s">
        <v>1744</v>
      </c>
      <c r="B178" s="1901">
        <v>746</v>
      </c>
      <c r="F178" s="2832"/>
    </row>
    <row r="179" spans="1:6" x14ac:dyDescent="0.25">
      <c r="A179" s="2833" t="s">
        <v>1745</v>
      </c>
      <c r="B179" s="2833">
        <v>759</v>
      </c>
      <c r="F179" s="289"/>
    </row>
    <row r="180" spans="1:6" x14ac:dyDescent="0.25">
      <c r="A180" s="2831" t="s">
        <v>1746</v>
      </c>
      <c r="B180" s="1901">
        <v>750</v>
      </c>
      <c r="F180" s="2832"/>
    </row>
    <row r="181" spans="1:6" x14ac:dyDescent="0.25">
      <c r="A181" s="2833" t="s">
        <v>1747</v>
      </c>
      <c r="B181" s="2833">
        <v>751</v>
      </c>
      <c r="F181" s="289"/>
    </row>
    <row r="182" spans="1:6" x14ac:dyDescent="0.25">
      <c r="A182" s="2831" t="s">
        <v>1748</v>
      </c>
      <c r="B182" s="1901">
        <v>742</v>
      </c>
      <c r="F182" s="2832"/>
    </row>
    <row r="183" spans="1:6" x14ac:dyDescent="0.25">
      <c r="A183" s="2833" t="s">
        <v>1749</v>
      </c>
      <c r="B183" s="2833">
        <v>744</v>
      </c>
      <c r="F183" s="289"/>
    </row>
    <row r="184" spans="1:6" x14ac:dyDescent="0.25">
      <c r="A184" s="2831" t="s">
        <v>1750</v>
      </c>
      <c r="B184" s="1901">
        <v>744</v>
      </c>
      <c r="F184" s="2832"/>
    </row>
    <row r="185" spans="1:6" x14ac:dyDescent="0.25">
      <c r="A185" s="2833" t="s">
        <v>1751</v>
      </c>
      <c r="B185" s="2833">
        <v>743</v>
      </c>
      <c r="F185" s="289"/>
    </row>
    <row r="186" spans="1:6" x14ac:dyDescent="0.25">
      <c r="A186" s="2831" t="s">
        <v>1752</v>
      </c>
      <c r="B186" s="1901">
        <v>749</v>
      </c>
      <c r="F186" s="2832"/>
    </row>
    <row r="187" spans="1:6" x14ac:dyDescent="0.25">
      <c r="A187" s="2833" t="s">
        <v>1753</v>
      </c>
      <c r="B187" s="2833">
        <v>750</v>
      </c>
      <c r="F187" s="289"/>
    </row>
    <row r="188" spans="1:6" x14ac:dyDescent="0.25">
      <c r="A188" s="2831" t="s">
        <v>1754</v>
      </c>
      <c r="B188" s="1901">
        <v>759</v>
      </c>
      <c r="F188" s="2832"/>
    </row>
    <row r="189" spans="1:6" x14ac:dyDescent="0.25">
      <c r="A189" s="2833" t="s">
        <v>1755</v>
      </c>
      <c r="B189" s="2833">
        <v>753</v>
      </c>
      <c r="F189" s="289"/>
    </row>
    <row r="190" spans="1:6" x14ac:dyDescent="0.25">
      <c r="A190" s="2831" t="s">
        <v>1756</v>
      </c>
      <c r="B190" s="1901">
        <v>752</v>
      </c>
      <c r="F190" s="2832"/>
    </row>
    <row r="191" spans="1:6" x14ac:dyDescent="0.25">
      <c r="A191" s="2833" t="s">
        <v>1757</v>
      </c>
      <c r="B191" s="2833">
        <v>753</v>
      </c>
      <c r="F191" s="289"/>
    </row>
    <row r="192" spans="1:6" x14ac:dyDescent="0.25">
      <c r="A192" s="2831" t="s">
        <v>1758</v>
      </c>
      <c r="B192" s="1901">
        <v>762</v>
      </c>
      <c r="F192" s="2832"/>
    </row>
    <row r="193" spans="1:6" x14ac:dyDescent="0.25">
      <c r="A193" s="2833" t="s">
        <v>1759</v>
      </c>
      <c r="B193" s="2833">
        <v>771</v>
      </c>
      <c r="F193" s="289"/>
    </row>
    <row r="194" spans="1:6" x14ac:dyDescent="0.25">
      <c r="A194" s="2831" t="s">
        <v>1760</v>
      </c>
      <c r="B194" s="1901">
        <v>789</v>
      </c>
      <c r="F194" s="2832"/>
    </row>
    <row r="195" spans="1:6" x14ac:dyDescent="0.25">
      <c r="A195" s="2833" t="s">
        <v>1761</v>
      </c>
      <c r="B195" s="2833">
        <v>785</v>
      </c>
      <c r="F195" s="289"/>
    </row>
    <row r="196" spans="1:6" x14ac:dyDescent="0.25">
      <c r="A196" s="2831" t="s">
        <v>1762</v>
      </c>
      <c r="B196" s="1901">
        <v>785</v>
      </c>
      <c r="F196" s="2832"/>
    </row>
    <row r="197" spans="1:6" x14ac:dyDescent="0.25">
      <c r="A197" s="2833" t="s">
        <v>1763</v>
      </c>
      <c r="B197" s="2833">
        <v>778</v>
      </c>
      <c r="F197" s="289"/>
    </row>
    <row r="198" spans="1:6" x14ac:dyDescent="0.25">
      <c r="A198" s="2831" t="s">
        <v>1764</v>
      </c>
      <c r="B198" s="1901">
        <v>789</v>
      </c>
      <c r="F198" s="2832"/>
    </row>
    <row r="199" spans="1:6" x14ac:dyDescent="0.25">
      <c r="A199" s="2833" t="s">
        <v>1765</v>
      </c>
      <c r="B199" s="2833">
        <v>797</v>
      </c>
      <c r="F199" s="2834"/>
    </row>
    <row r="200" spans="1:6" x14ac:dyDescent="0.25">
      <c r="A200" s="2831" t="s">
        <v>1766</v>
      </c>
      <c r="B200" s="1901">
        <v>803</v>
      </c>
      <c r="F200" s="2835"/>
    </row>
    <row r="201" spans="1:6" x14ac:dyDescent="0.25">
      <c r="A201" s="2833" t="s">
        <v>1767</v>
      </c>
      <c r="B201" s="2833">
        <v>810</v>
      </c>
      <c r="F201" s="2834"/>
    </row>
    <row r="202" spans="1:6" x14ac:dyDescent="0.25">
      <c r="A202" s="2831" t="s">
        <v>1768</v>
      </c>
      <c r="B202" s="1901">
        <v>815</v>
      </c>
      <c r="F202" s="2835"/>
    </row>
    <row r="203" spans="1:6" ht="21.75" customHeight="1" x14ac:dyDescent="0.25">
      <c r="A203" s="2833" t="s">
        <v>1769</v>
      </c>
      <c r="B203" s="2833">
        <v>822</v>
      </c>
      <c r="F203" s="2834"/>
    </row>
    <row r="204" spans="1:6" s="423" customFormat="1" x14ac:dyDescent="0.25">
      <c r="A204" s="2831" t="s">
        <v>1770</v>
      </c>
      <c r="B204" s="1901">
        <v>816</v>
      </c>
      <c r="C204"/>
      <c r="F204" s="2835"/>
    </row>
    <row r="205" spans="1:6" s="423" customFormat="1" x14ac:dyDescent="0.25">
      <c r="A205" s="2833" t="s">
        <v>1771</v>
      </c>
      <c r="B205" s="2833">
        <v>817</v>
      </c>
      <c r="C205"/>
      <c r="F205" s="2834"/>
    </row>
    <row r="206" spans="1:6" s="423" customFormat="1" x14ac:dyDescent="0.25">
      <c r="A206" s="2831" t="s">
        <v>1772</v>
      </c>
      <c r="B206" s="1901">
        <v>809</v>
      </c>
      <c r="C206"/>
      <c r="F206" s="2835"/>
    </row>
    <row r="207" spans="1:6" s="423" customFormat="1" x14ac:dyDescent="0.25">
      <c r="A207" s="2833" t="s">
        <v>1773</v>
      </c>
      <c r="B207" s="2833">
        <v>819</v>
      </c>
      <c r="C207"/>
      <c r="F207" s="2834"/>
    </row>
    <row r="208" spans="1:6" s="423" customFormat="1" x14ac:dyDescent="0.25">
      <c r="A208" s="2831" t="s">
        <v>1774</v>
      </c>
      <c r="B208" s="1901">
        <v>829</v>
      </c>
      <c r="C208"/>
      <c r="F208" s="2835"/>
    </row>
    <row r="209" spans="1:6" s="423" customFormat="1" x14ac:dyDescent="0.25">
      <c r="A209" s="2833" t="s">
        <v>1775</v>
      </c>
      <c r="B209" s="2833">
        <v>830</v>
      </c>
      <c r="C209"/>
      <c r="F209" s="2834"/>
    </row>
    <row r="210" spans="1:6" s="23" customFormat="1" x14ac:dyDescent="0.25">
      <c r="A210" s="2831" t="s">
        <v>1776</v>
      </c>
      <c r="B210" s="1901">
        <v>833</v>
      </c>
      <c r="C210"/>
      <c r="F210" s="2835"/>
    </row>
    <row r="211" spans="1:6" s="423" customFormat="1" x14ac:dyDescent="0.25">
      <c r="C211"/>
    </row>
    <row r="212" spans="1:6" s="423" customFormat="1" x14ac:dyDescent="0.25">
      <c r="A212" s="2836" t="s">
        <v>1777</v>
      </c>
      <c r="C212"/>
    </row>
    <row r="213" spans="1:6" s="423" customFormat="1" x14ac:dyDescent="0.25">
      <c r="C213"/>
    </row>
    <row r="214" spans="1:6" s="423" customFormat="1" x14ac:dyDescent="0.25">
      <c r="A214" s="423" t="s">
        <v>384</v>
      </c>
      <c r="C214"/>
    </row>
    <row r="215" spans="1:6" s="423" customFormat="1" x14ac:dyDescent="0.25">
      <c r="A215" s="423" t="s">
        <v>1778</v>
      </c>
      <c r="C215"/>
    </row>
    <row r="216" spans="1:6" s="423" customFormat="1" x14ac:dyDescent="0.25">
      <c r="A216" s="423" t="s">
        <v>395</v>
      </c>
      <c r="C216"/>
    </row>
    <row r="217" spans="1:6" s="423" customFormat="1" x14ac:dyDescent="0.25">
      <c r="C217"/>
    </row>
    <row r="218" spans="1:6" x14ac:dyDescent="0.25">
      <c r="A218" s="199" t="s">
        <v>135</v>
      </c>
    </row>
  </sheetData>
  <hyperlinks>
    <hyperlink ref="A218" location="Index!A1" display="Back to index" xr:uid="{8B28E6CF-542C-4160-AF24-8AE713586018}"/>
    <hyperlink ref="A210:B210" location="Index!A1" display="Back to index" xr:uid="{E7E6C744-7D1A-453A-BA08-31282D0A0C14}"/>
  </hyperlinks>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951A-4858-45DD-A200-E83A2B76B025}">
  <dimension ref="A1:G33"/>
  <sheetViews>
    <sheetView showGridLines="0" zoomScaleNormal="100" workbookViewId="0">
      <selection activeCell="J11" sqref="J11"/>
    </sheetView>
  </sheetViews>
  <sheetFormatPr defaultColWidth="16.140625" defaultRowHeight="15" x14ac:dyDescent="0.25"/>
  <cols>
    <col min="1" max="1" width="65.5703125" style="23" bestFit="1" customWidth="1"/>
    <col min="2" max="2" width="7.5703125" style="23" bestFit="1" customWidth="1"/>
    <col min="3" max="3" width="14.140625" style="23" bestFit="1" customWidth="1"/>
    <col min="4" max="4" width="7.5703125" style="23" bestFit="1" customWidth="1"/>
    <col min="5" max="5" width="14.140625" style="23" bestFit="1" customWidth="1"/>
    <col min="6" max="6" width="13.5703125" style="23" bestFit="1" customWidth="1"/>
    <col min="7" max="16384" width="16.140625" style="23"/>
  </cols>
  <sheetData>
    <row r="1" spans="1:7" x14ac:dyDescent="0.25">
      <c r="A1" s="365" t="s">
        <v>1779</v>
      </c>
    </row>
    <row r="2" spans="1:7" s="29" customFormat="1" ht="30" customHeight="1" x14ac:dyDescent="0.25">
      <c r="B2" s="3816" t="s">
        <v>1780</v>
      </c>
      <c r="C2" s="3817"/>
      <c r="D2" s="3816" t="s">
        <v>1781</v>
      </c>
      <c r="E2" s="3817"/>
    </row>
    <row r="3" spans="1:7" ht="45" x14ac:dyDescent="0.25">
      <c r="A3" s="3469" t="s">
        <v>1782</v>
      </c>
      <c r="B3" s="1903" t="s">
        <v>151</v>
      </c>
      <c r="C3" s="1903" t="s">
        <v>1783</v>
      </c>
      <c r="D3" s="1903" t="s">
        <v>151</v>
      </c>
      <c r="E3" s="1903" t="s">
        <v>1783</v>
      </c>
      <c r="F3" s="1896" t="s">
        <v>304</v>
      </c>
    </row>
    <row r="4" spans="1:7" x14ac:dyDescent="0.25">
      <c r="A4" s="2837" t="s">
        <v>1784</v>
      </c>
      <c r="B4" s="2838">
        <v>91000</v>
      </c>
      <c r="C4" s="2839">
        <v>4.0999999999999996</v>
      </c>
      <c r="D4" s="2838">
        <v>91000</v>
      </c>
      <c r="E4" s="2840">
        <v>4</v>
      </c>
      <c r="F4" s="2171">
        <v>0</v>
      </c>
      <c r="G4" s="357"/>
    </row>
    <row r="5" spans="1:7" x14ac:dyDescent="0.25">
      <c r="A5" s="2841" t="s">
        <v>1785</v>
      </c>
      <c r="B5" s="2842">
        <v>53000</v>
      </c>
      <c r="C5" s="2843">
        <v>2</v>
      </c>
      <c r="D5" s="2842">
        <v>55000</v>
      </c>
      <c r="E5" s="2843">
        <v>2.1</v>
      </c>
      <c r="F5" s="2175">
        <v>3.7735849056603772E-2</v>
      </c>
      <c r="G5" s="357"/>
    </row>
    <row r="6" spans="1:7" x14ac:dyDescent="0.25">
      <c r="A6" s="2837" t="s">
        <v>1786</v>
      </c>
      <c r="B6" s="2838">
        <v>18000</v>
      </c>
      <c r="C6" s="2839">
        <v>2.4</v>
      </c>
      <c r="D6" s="2838">
        <v>23000</v>
      </c>
      <c r="E6" s="2839">
        <v>3.1</v>
      </c>
      <c r="F6" s="2171">
        <v>0.27777777777777779</v>
      </c>
      <c r="G6" s="357"/>
    </row>
    <row r="7" spans="1:7" x14ac:dyDescent="0.25">
      <c r="A7" s="2841" t="s">
        <v>162</v>
      </c>
      <c r="B7" s="2842">
        <v>28000</v>
      </c>
      <c r="C7" s="2843">
        <v>1.9</v>
      </c>
      <c r="D7" s="2842">
        <v>25000</v>
      </c>
      <c r="E7" s="2843">
        <v>1.8</v>
      </c>
      <c r="F7" s="2175">
        <v>-0.107142857142857</v>
      </c>
      <c r="G7" s="357"/>
    </row>
    <row r="8" spans="1:7" x14ac:dyDescent="0.25">
      <c r="A8" s="2837" t="s">
        <v>154</v>
      </c>
      <c r="B8" s="2838">
        <v>49000</v>
      </c>
      <c r="C8" s="2839">
        <v>1.8</v>
      </c>
      <c r="D8" s="2838">
        <v>48000</v>
      </c>
      <c r="E8" s="2839">
        <v>1.8</v>
      </c>
      <c r="F8" s="2171">
        <v>-2.04081632653061E-2</v>
      </c>
      <c r="G8" s="357"/>
    </row>
    <row r="9" spans="1:7" ht="17.25" x14ac:dyDescent="0.25">
      <c r="A9" s="2841" t="s">
        <v>1787</v>
      </c>
      <c r="B9" s="2842">
        <v>4000</v>
      </c>
      <c r="C9" s="2843">
        <v>3.3</v>
      </c>
      <c r="D9" s="2842">
        <v>4000</v>
      </c>
      <c r="E9" s="2843">
        <v>2.7</v>
      </c>
      <c r="F9" s="2175">
        <v>0</v>
      </c>
      <c r="G9" s="357"/>
    </row>
    <row r="10" spans="1:7" x14ac:dyDescent="0.25">
      <c r="A10" s="2837" t="s">
        <v>1369</v>
      </c>
      <c r="B10" s="2838">
        <v>36000</v>
      </c>
      <c r="C10" s="2839">
        <v>3.4</v>
      </c>
      <c r="D10" s="2838">
        <v>38000</v>
      </c>
      <c r="E10" s="2839">
        <v>3.6</v>
      </c>
      <c r="F10" s="2171">
        <v>5.5555555555555552E-2</v>
      </c>
      <c r="G10" s="357"/>
    </row>
    <row r="11" spans="1:7" x14ac:dyDescent="0.25">
      <c r="A11" s="2841" t="s">
        <v>1373</v>
      </c>
      <c r="B11" s="2842">
        <v>123000</v>
      </c>
      <c r="C11" s="2843">
        <v>3</v>
      </c>
      <c r="D11" s="2842">
        <v>131000</v>
      </c>
      <c r="E11" s="2843">
        <v>3.3</v>
      </c>
      <c r="F11" s="2175">
        <v>6.5040650406504072E-2</v>
      </c>
      <c r="G11" s="357"/>
    </row>
    <row r="12" spans="1:7" x14ac:dyDescent="0.25">
      <c r="A12" s="2837" t="s">
        <v>1788</v>
      </c>
      <c r="B12" s="2838">
        <v>41000</v>
      </c>
      <c r="C12" s="2839">
        <v>3.2</v>
      </c>
      <c r="D12" s="2838">
        <v>47000</v>
      </c>
      <c r="E12" s="2839">
        <v>3.7</v>
      </c>
      <c r="F12" s="2171">
        <v>0.14634146341463414</v>
      </c>
      <c r="G12" s="357"/>
    </row>
    <row r="13" spans="1:7" x14ac:dyDescent="0.25">
      <c r="A13" s="2841" t="s">
        <v>163</v>
      </c>
      <c r="B13" s="2842">
        <v>54000</v>
      </c>
      <c r="C13" s="2843">
        <v>2.2000000000000002</v>
      </c>
      <c r="D13" s="2842">
        <v>60000</v>
      </c>
      <c r="E13" s="2843">
        <v>2.4</v>
      </c>
      <c r="F13" s="2175">
        <v>0.11111111111111099</v>
      </c>
      <c r="G13" s="357"/>
    </row>
    <row r="14" spans="1:7" x14ac:dyDescent="0.25">
      <c r="A14" s="2837" t="s">
        <v>174</v>
      </c>
      <c r="B14" s="2838">
        <v>1000</v>
      </c>
      <c r="C14" s="2839">
        <v>1.8</v>
      </c>
      <c r="D14" s="2838">
        <v>1000</v>
      </c>
      <c r="E14" s="2839">
        <v>2.1</v>
      </c>
      <c r="F14" s="2171">
        <v>0</v>
      </c>
      <c r="G14" s="357"/>
    </row>
    <row r="15" spans="1:7" x14ac:dyDescent="0.25">
      <c r="A15" s="2841" t="s">
        <v>1789</v>
      </c>
      <c r="B15" s="2842">
        <v>14000</v>
      </c>
      <c r="C15" s="2843">
        <v>2.5</v>
      </c>
      <c r="D15" s="2842">
        <v>15000</v>
      </c>
      <c r="E15" s="2843">
        <v>2.8</v>
      </c>
      <c r="F15" s="2175">
        <v>7.1428571428571425E-2</v>
      </c>
      <c r="G15" s="357"/>
    </row>
    <row r="16" spans="1:7" x14ac:dyDescent="0.25">
      <c r="A16" s="2837" t="s">
        <v>182</v>
      </c>
      <c r="B16" s="2838">
        <v>19000</v>
      </c>
      <c r="C16" s="2839">
        <v>2.9</v>
      </c>
      <c r="D16" s="2838">
        <v>26000</v>
      </c>
      <c r="E16" s="2839">
        <v>4.0999999999999996</v>
      </c>
      <c r="F16" s="2171">
        <v>0.36842105263157893</v>
      </c>
      <c r="G16" s="357"/>
    </row>
    <row r="17" spans="1:7" x14ac:dyDescent="0.25">
      <c r="A17" s="2841" t="s">
        <v>1790</v>
      </c>
      <c r="B17" s="2842">
        <v>69000</v>
      </c>
      <c r="C17" s="2843">
        <v>2.7</v>
      </c>
      <c r="D17" s="2842">
        <v>73000</v>
      </c>
      <c r="E17" s="2843">
        <v>2.9</v>
      </c>
      <c r="F17" s="2175">
        <v>5.7971014492753624E-2</v>
      </c>
      <c r="G17" s="357"/>
    </row>
    <row r="18" spans="1:7" ht="17.25" customHeight="1" x14ac:dyDescent="0.25">
      <c r="A18" s="2837" t="s">
        <v>1791</v>
      </c>
      <c r="B18" s="2838">
        <v>16000</v>
      </c>
      <c r="C18" s="2839">
        <v>1.3</v>
      </c>
      <c r="D18" s="2838">
        <v>20000</v>
      </c>
      <c r="E18" s="2839">
        <v>1.6</v>
      </c>
      <c r="F18" s="2171">
        <v>0.25</v>
      </c>
      <c r="G18" s="357"/>
    </row>
    <row r="19" spans="1:7" ht="17.25" x14ac:dyDescent="0.25">
      <c r="A19" s="2841" t="s">
        <v>1792</v>
      </c>
      <c r="B19" s="2842">
        <v>11000</v>
      </c>
      <c r="C19" s="2843">
        <v>2.2000000000000002</v>
      </c>
      <c r="D19" s="2842">
        <v>10000</v>
      </c>
      <c r="E19" s="2843">
        <v>2</v>
      </c>
      <c r="F19" s="2175">
        <v>-9.0909090909090912E-2</v>
      </c>
      <c r="G19" s="357"/>
    </row>
    <row r="20" spans="1:7" x14ac:dyDescent="0.25">
      <c r="A20" s="2837" t="s">
        <v>1793</v>
      </c>
      <c r="B20" s="2838">
        <v>96000</v>
      </c>
      <c r="C20" s="2839">
        <v>3.3</v>
      </c>
      <c r="D20" s="2838">
        <v>86000</v>
      </c>
      <c r="E20" s="2839">
        <v>3</v>
      </c>
      <c r="F20" s="2171">
        <v>-0.10416666666666667</v>
      </c>
      <c r="G20" s="357"/>
    </row>
    <row r="21" spans="1:7" x14ac:dyDescent="0.25">
      <c r="A21" s="2841" t="s">
        <v>1794</v>
      </c>
      <c r="B21" s="2842">
        <v>695000</v>
      </c>
      <c r="C21" s="2843">
        <v>2.7</v>
      </c>
      <c r="D21" s="2842">
        <v>735000</v>
      </c>
      <c r="E21" s="2843">
        <v>2.8</v>
      </c>
      <c r="F21" s="2175">
        <v>5.7553956834532377E-2</v>
      </c>
      <c r="G21" s="357"/>
    </row>
    <row r="22" spans="1:7" x14ac:dyDescent="0.25">
      <c r="A22" s="2837" t="s">
        <v>1795</v>
      </c>
      <c r="B22" s="2838">
        <v>30000</v>
      </c>
      <c r="C22" s="2839">
        <v>2</v>
      </c>
      <c r="D22" s="2838">
        <v>41000</v>
      </c>
      <c r="E22" s="2839">
        <v>2.7</v>
      </c>
      <c r="F22" s="2171">
        <v>0.36666666666666664</v>
      </c>
      <c r="G22" s="357"/>
    </row>
    <row r="23" spans="1:7" x14ac:dyDescent="0.25">
      <c r="A23" s="2841" t="s">
        <v>1796</v>
      </c>
      <c r="B23" s="2842">
        <v>4000</v>
      </c>
      <c r="C23" s="2843">
        <v>3</v>
      </c>
      <c r="D23" s="2842">
        <v>4000</v>
      </c>
      <c r="E23" s="2843">
        <v>2.1</v>
      </c>
      <c r="F23" s="2175">
        <v>0</v>
      </c>
      <c r="G23" s="357"/>
    </row>
    <row r="24" spans="1:7" x14ac:dyDescent="0.25">
      <c r="A24" s="2837" t="s">
        <v>1797</v>
      </c>
      <c r="B24" s="2838">
        <v>30000</v>
      </c>
      <c r="C24" s="2839">
        <v>2.6</v>
      </c>
      <c r="D24" s="2838">
        <v>29000</v>
      </c>
      <c r="E24" s="2839">
        <v>2.6</v>
      </c>
      <c r="F24" s="2171">
        <v>-3.3333333333333333E-2</v>
      </c>
      <c r="G24" s="357"/>
    </row>
    <row r="25" spans="1:7" x14ac:dyDescent="0.25">
      <c r="A25" s="2841" t="s">
        <v>1798</v>
      </c>
      <c r="B25" s="2842">
        <v>140000</v>
      </c>
      <c r="C25" s="2843">
        <v>3</v>
      </c>
      <c r="D25" s="2842">
        <v>131000</v>
      </c>
      <c r="E25" s="2843">
        <v>2.8</v>
      </c>
      <c r="F25" s="2175">
        <v>-6.4285714285714279E-2</v>
      </c>
      <c r="G25" s="357"/>
    </row>
    <row r="26" spans="1:7" ht="17.25" x14ac:dyDescent="0.25">
      <c r="A26" s="2844" t="s">
        <v>1799</v>
      </c>
      <c r="B26" s="2845">
        <v>785000</v>
      </c>
      <c r="C26" s="2846">
        <v>2.6</v>
      </c>
      <c r="D26" s="2845">
        <v>829000</v>
      </c>
      <c r="E26" s="2846">
        <v>2.8</v>
      </c>
      <c r="F26" s="2847">
        <v>5.605095541401274E-2</v>
      </c>
      <c r="G26" s="357"/>
    </row>
    <row r="28" spans="1:7" x14ac:dyDescent="0.25">
      <c r="A28" s="65" t="s">
        <v>1800</v>
      </c>
    </row>
    <row r="29" spans="1:7" x14ac:dyDescent="0.25">
      <c r="A29" s="65" t="s">
        <v>1801</v>
      </c>
    </row>
    <row r="30" spans="1:7" x14ac:dyDescent="0.25">
      <c r="A30" s="65" t="s">
        <v>1802</v>
      </c>
    </row>
    <row r="32" spans="1:7" x14ac:dyDescent="0.25">
      <c r="A32" s="64" t="s">
        <v>135</v>
      </c>
    </row>
    <row r="33" spans="2:2" x14ac:dyDescent="0.25">
      <c r="B33" s="199"/>
    </row>
  </sheetData>
  <mergeCells count="2">
    <mergeCell ref="B2:C2"/>
    <mergeCell ref="D2:E2"/>
  </mergeCells>
  <hyperlinks>
    <hyperlink ref="A33:B33" location="Index!A1" display="Back to index" xr:uid="{F3D59084-4187-43F2-B889-5ECB1D3AA0FE}"/>
    <hyperlink ref="A32" location="Index!A1" display="Back to index" xr:uid="{80F96F0A-4F87-4B84-A59A-F81D03775478}"/>
  </hyperlinks>
  <pageMargins left="0.7" right="0.7" top="0.75" bottom="0.75" header="0.3" footer="0.3"/>
  <pageSetup paperSize="9"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DEBD-1E54-4F0A-BD5F-D239DDD139FB}">
  <dimension ref="A1:R119"/>
  <sheetViews>
    <sheetView showGridLines="0" zoomScaleNormal="100" workbookViewId="0">
      <pane xSplit="1" ySplit="4" topLeftCell="B107" activePane="bottomRight" state="frozen"/>
      <selection pane="topRight"/>
      <selection pane="bottomLeft"/>
      <selection pane="bottomRight" activeCell="A114" sqref="A114"/>
    </sheetView>
  </sheetViews>
  <sheetFormatPr defaultColWidth="8.85546875" defaultRowHeight="15" x14ac:dyDescent="0.25"/>
  <cols>
    <col min="1" max="1" width="56.7109375" style="404" customWidth="1"/>
    <col min="2" max="5" width="8.85546875" style="282"/>
    <col min="6" max="6" width="8.85546875" style="2876"/>
    <col min="7" max="7" width="8.85546875" style="282"/>
    <col min="8" max="8" width="8.85546875" style="2876"/>
    <col min="9" max="16384" width="8.85546875" style="282"/>
  </cols>
  <sheetData>
    <row r="1" spans="1:18" s="2848" customFormat="1" x14ac:dyDescent="0.25">
      <c r="A1" s="1721" t="s">
        <v>1803</v>
      </c>
      <c r="F1" s="2849"/>
      <c r="H1" s="2849"/>
    </row>
    <row r="3" spans="1:18" s="3471" customFormat="1" ht="30" customHeight="1" x14ac:dyDescent="0.25">
      <c r="A3" s="2792"/>
      <c r="B3" s="3470"/>
      <c r="C3" s="3470"/>
      <c r="D3" s="3818" t="s">
        <v>1804</v>
      </c>
      <c r="E3" s="3819"/>
      <c r="F3" s="3819"/>
      <c r="G3" s="3819"/>
      <c r="H3" s="3820"/>
      <c r="I3" s="3821" t="s">
        <v>1805</v>
      </c>
      <c r="J3" s="3822"/>
      <c r="K3" s="3822"/>
      <c r="L3" s="3822"/>
      <c r="M3" s="3823"/>
      <c r="N3" s="3821" t="s">
        <v>1806</v>
      </c>
      <c r="O3" s="3822"/>
      <c r="P3" s="3822"/>
      <c r="Q3" s="3822"/>
      <c r="R3" s="3822"/>
    </row>
    <row r="4" spans="1:18" ht="45" x14ac:dyDescent="0.25">
      <c r="A4" s="2850"/>
      <c r="B4" s="3472" t="s">
        <v>1807</v>
      </c>
      <c r="C4" s="2817" t="s">
        <v>1808</v>
      </c>
      <c r="D4" s="2817" t="s">
        <v>1809</v>
      </c>
      <c r="E4" s="2817" t="s">
        <v>1810</v>
      </c>
      <c r="F4" s="2851" t="s">
        <v>304</v>
      </c>
      <c r="G4" s="2817" t="s">
        <v>1811</v>
      </c>
      <c r="H4" s="2851" t="s">
        <v>304</v>
      </c>
      <c r="I4" s="2817" t="s">
        <v>1809</v>
      </c>
      <c r="J4" s="2817" t="s">
        <v>1810</v>
      </c>
      <c r="K4" s="2817" t="s">
        <v>304</v>
      </c>
      <c r="L4" s="2817" t="s">
        <v>1811</v>
      </c>
      <c r="M4" s="2817" t="s">
        <v>304</v>
      </c>
      <c r="N4" s="2817" t="s">
        <v>1809</v>
      </c>
      <c r="O4" s="2817" t="s">
        <v>1810</v>
      </c>
      <c r="P4" s="2817" t="s">
        <v>304</v>
      </c>
      <c r="Q4" s="2817" t="s">
        <v>1811</v>
      </c>
      <c r="R4" s="2817" t="s">
        <v>304</v>
      </c>
    </row>
    <row r="5" spans="1:18" x14ac:dyDescent="0.25">
      <c r="A5" s="2852" t="s">
        <v>1812</v>
      </c>
      <c r="B5" s="3473" t="s">
        <v>1813</v>
      </c>
      <c r="C5" s="2854"/>
      <c r="D5" s="2853">
        <v>15970</v>
      </c>
      <c r="E5" s="2853">
        <v>28759</v>
      </c>
      <c r="F5" s="2855">
        <v>2</v>
      </c>
      <c r="G5" s="2853">
        <v>35398</v>
      </c>
      <c r="H5" s="2855">
        <v>2.8</v>
      </c>
      <c r="I5" s="2853">
        <v>9693</v>
      </c>
      <c r="J5" s="2853">
        <v>31110</v>
      </c>
      <c r="K5" s="2856">
        <v>1.8</v>
      </c>
      <c r="L5" s="2853">
        <v>38962</v>
      </c>
      <c r="M5" s="2856">
        <v>2.7</v>
      </c>
      <c r="N5" s="2853">
        <v>6278</v>
      </c>
      <c r="O5" s="2853">
        <v>25300</v>
      </c>
      <c r="P5" s="2856">
        <v>1.9</v>
      </c>
      <c r="Q5" s="2853">
        <v>29896</v>
      </c>
      <c r="R5" s="2856">
        <v>2.9</v>
      </c>
    </row>
    <row r="6" spans="1:18" x14ac:dyDescent="0.25">
      <c r="A6" s="2857" t="s">
        <v>1335</v>
      </c>
      <c r="B6" s="3474" t="s">
        <v>1814</v>
      </c>
      <c r="C6" s="2859"/>
      <c r="D6" s="2860">
        <v>2053</v>
      </c>
      <c r="E6" s="2860">
        <v>42925</v>
      </c>
      <c r="F6" s="2861">
        <v>1.6</v>
      </c>
      <c r="G6" s="2860">
        <v>58767</v>
      </c>
      <c r="H6" s="2861">
        <v>2.8</v>
      </c>
      <c r="I6" s="2860">
        <v>1400</v>
      </c>
      <c r="J6" s="2860">
        <v>45900</v>
      </c>
      <c r="K6" s="2862">
        <v>0.3</v>
      </c>
      <c r="L6" s="2860">
        <v>64399</v>
      </c>
      <c r="M6" s="2862">
        <v>2.8</v>
      </c>
      <c r="N6" s="2860">
        <v>653</v>
      </c>
      <c r="O6" s="2860">
        <v>37284</v>
      </c>
      <c r="P6" s="2862">
        <v>3</v>
      </c>
      <c r="Q6" s="2860">
        <v>46700</v>
      </c>
      <c r="R6" s="2862">
        <v>3.9</v>
      </c>
    </row>
    <row r="7" spans="1:18" x14ac:dyDescent="0.25">
      <c r="A7" s="2863" t="s">
        <v>1815</v>
      </c>
      <c r="B7" s="3475" t="s">
        <v>1816</v>
      </c>
      <c r="C7" s="2864" t="s">
        <v>1817</v>
      </c>
      <c r="D7" s="2864">
        <v>407</v>
      </c>
      <c r="E7" s="2864">
        <v>47362</v>
      </c>
      <c r="F7" s="2865">
        <v>3.1</v>
      </c>
      <c r="G7" s="2864">
        <v>59268</v>
      </c>
      <c r="H7" s="2865">
        <v>3.2</v>
      </c>
      <c r="I7" s="2864">
        <v>334</v>
      </c>
      <c r="J7" s="2864">
        <v>49062</v>
      </c>
      <c r="K7" s="2866">
        <v>4.3</v>
      </c>
      <c r="L7" s="2864">
        <v>61151</v>
      </c>
      <c r="M7" s="2866">
        <v>3.2</v>
      </c>
      <c r="N7" s="2864">
        <v>74</v>
      </c>
      <c r="O7" s="2864">
        <v>40682</v>
      </c>
      <c r="P7" s="2866">
        <v>1.9</v>
      </c>
      <c r="Q7" s="2864">
        <v>50767</v>
      </c>
      <c r="R7" s="2866">
        <v>3.2</v>
      </c>
    </row>
    <row r="8" spans="1:18" x14ac:dyDescent="0.25">
      <c r="A8" s="2867" t="s">
        <v>1818</v>
      </c>
      <c r="B8" s="2989" t="s">
        <v>1819</v>
      </c>
      <c r="C8" s="2868" t="s">
        <v>1817</v>
      </c>
      <c r="D8" s="2868">
        <v>84</v>
      </c>
      <c r="E8" s="2868">
        <v>43098</v>
      </c>
      <c r="F8" s="2869">
        <v>-0.3</v>
      </c>
      <c r="G8" s="2868">
        <v>51629</v>
      </c>
      <c r="H8" s="2869">
        <v>0.9</v>
      </c>
      <c r="I8" s="2868">
        <v>79</v>
      </c>
      <c r="J8" s="2868">
        <v>43370</v>
      </c>
      <c r="K8" s="2870">
        <v>-2.8</v>
      </c>
      <c r="L8" s="2868">
        <v>52288</v>
      </c>
      <c r="M8" s="2870">
        <v>0.7</v>
      </c>
      <c r="N8" s="2868" t="s">
        <v>1820</v>
      </c>
      <c r="O8" s="2868">
        <v>36414</v>
      </c>
      <c r="P8" s="2868">
        <v>7.7</v>
      </c>
      <c r="Q8" s="2868">
        <v>40778</v>
      </c>
      <c r="R8" s="2868">
        <v>-3.5</v>
      </c>
    </row>
    <row r="9" spans="1:18" x14ac:dyDescent="0.25">
      <c r="A9" s="2863" t="s">
        <v>1821</v>
      </c>
      <c r="B9" s="3475" t="s">
        <v>1822</v>
      </c>
      <c r="C9" s="2864" t="s">
        <v>1817</v>
      </c>
      <c r="D9" s="2864" t="s">
        <v>1820</v>
      </c>
      <c r="E9" s="2864">
        <v>46495</v>
      </c>
      <c r="F9" s="2865">
        <v>2.7</v>
      </c>
      <c r="G9" s="2864">
        <v>57695</v>
      </c>
      <c r="H9" s="2865">
        <v>10.4</v>
      </c>
      <c r="I9" s="2864" t="s">
        <v>1820</v>
      </c>
      <c r="J9" s="2864">
        <v>46981</v>
      </c>
      <c r="K9" s="2866">
        <v>3.1</v>
      </c>
      <c r="L9" s="2864">
        <v>59401</v>
      </c>
      <c r="M9" s="2866">
        <v>11.1</v>
      </c>
      <c r="N9" s="2864" t="s">
        <v>1089</v>
      </c>
      <c r="O9" s="2864"/>
      <c r="P9" s="2864"/>
      <c r="Q9" s="2864"/>
      <c r="R9" s="2864"/>
    </row>
    <row r="10" spans="1:18" x14ac:dyDescent="0.25">
      <c r="A10" s="2867" t="s">
        <v>1823</v>
      </c>
      <c r="B10" s="2989" t="s">
        <v>1824</v>
      </c>
      <c r="C10" s="2868" t="s">
        <v>1825</v>
      </c>
      <c r="D10" s="2868">
        <v>30</v>
      </c>
      <c r="E10" s="2868">
        <v>70420</v>
      </c>
      <c r="F10" s="2869">
        <v>0.6</v>
      </c>
      <c r="G10" s="2868">
        <v>78698</v>
      </c>
      <c r="H10" s="2869">
        <v>2.8</v>
      </c>
      <c r="I10" s="2868">
        <v>26</v>
      </c>
      <c r="J10" s="2868">
        <v>70360</v>
      </c>
      <c r="K10" s="2870">
        <v>-0.9</v>
      </c>
      <c r="L10" s="2868">
        <v>79697</v>
      </c>
      <c r="M10" s="2870">
        <v>3.4</v>
      </c>
      <c r="N10" s="2868" t="s">
        <v>1820</v>
      </c>
      <c r="O10" s="2868">
        <v>65967</v>
      </c>
      <c r="P10" s="2868">
        <v>-1.1000000000000001</v>
      </c>
      <c r="Q10" s="2868">
        <v>72354</v>
      </c>
      <c r="R10" s="2870">
        <v>0.6</v>
      </c>
    </row>
    <row r="11" spans="1:18" x14ac:dyDescent="0.25">
      <c r="A11" s="2863" t="s">
        <v>1826</v>
      </c>
      <c r="B11" s="3475" t="s">
        <v>1827</v>
      </c>
      <c r="C11" s="2864" t="s">
        <v>1825</v>
      </c>
      <c r="D11" s="2864" t="s">
        <v>1820</v>
      </c>
      <c r="E11" s="2864">
        <v>36260</v>
      </c>
      <c r="F11" s="2865"/>
      <c r="G11" s="2864">
        <v>45492</v>
      </c>
      <c r="H11" s="2865">
        <v>6.9</v>
      </c>
      <c r="I11" s="2864" t="s">
        <v>1820</v>
      </c>
      <c r="J11" s="2864" t="s">
        <v>1820</v>
      </c>
      <c r="K11" s="2864"/>
      <c r="L11" s="2864">
        <v>44062</v>
      </c>
      <c r="M11" s="2866">
        <v>1.8</v>
      </c>
      <c r="N11" s="2864" t="s">
        <v>1820</v>
      </c>
      <c r="O11" s="2864" t="s">
        <v>1820</v>
      </c>
      <c r="P11" s="2864"/>
      <c r="Q11" s="2864" t="s">
        <v>1820</v>
      </c>
      <c r="R11" s="2866"/>
    </row>
    <row r="12" spans="1:18" x14ac:dyDescent="0.25">
      <c r="A12" s="2857" t="s">
        <v>1336</v>
      </c>
      <c r="B12" s="3474" t="s">
        <v>1828</v>
      </c>
      <c r="C12" s="2859"/>
      <c r="D12" s="2858">
        <v>3756</v>
      </c>
      <c r="E12" s="2858">
        <v>38081</v>
      </c>
      <c r="F12" s="2871">
        <v>1</v>
      </c>
      <c r="G12" s="2858">
        <v>43238</v>
      </c>
      <c r="H12" s="2871">
        <v>2.1</v>
      </c>
      <c r="I12" s="2858">
        <v>2059</v>
      </c>
      <c r="J12" s="2858">
        <v>41545</v>
      </c>
      <c r="K12" s="2872">
        <v>1.6</v>
      </c>
      <c r="L12" s="2858">
        <v>47974</v>
      </c>
      <c r="M12" s="2872">
        <v>2.7</v>
      </c>
      <c r="N12" s="2858">
        <v>1697</v>
      </c>
      <c r="O12" s="2858">
        <v>35000</v>
      </c>
      <c r="P12" s="2872">
        <v>0.5</v>
      </c>
      <c r="Q12" s="2858">
        <v>37490</v>
      </c>
      <c r="R12" s="2872">
        <v>1.5</v>
      </c>
    </row>
    <row r="13" spans="1:18" x14ac:dyDescent="0.25">
      <c r="A13" s="2863" t="s">
        <v>1829</v>
      </c>
      <c r="B13" s="3475" t="s">
        <v>1830</v>
      </c>
      <c r="C13" s="2864" t="s">
        <v>1817</v>
      </c>
      <c r="D13" s="2864">
        <v>38</v>
      </c>
      <c r="E13" s="2864">
        <v>40313</v>
      </c>
      <c r="F13" s="2865">
        <v>-1.6</v>
      </c>
      <c r="G13" s="2864">
        <v>43292</v>
      </c>
      <c r="H13" s="2865">
        <v>2.5</v>
      </c>
      <c r="I13" s="2864">
        <v>34</v>
      </c>
      <c r="J13" s="2864">
        <v>40350</v>
      </c>
      <c r="K13" s="2866">
        <v>-2.4</v>
      </c>
      <c r="L13" s="2864">
        <v>43699</v>
      </c>
      <c r="M13" s="2866">
        <v>2.6</v>
      </c>
      <c r="N13" s="2864" t="s">
        <v>1820</v>
      </c>
      <c r="O13" s="2864">
        <v>39599</v>
      </c>
      <c r="P13" s="2866">
        <v>11.4</v>
      </c>
      <c r="Q13" s="2864">
        <v>39376</v>
      </c>
      <c r="R13" s="2866">
        <v>3.3</v>
      </c>
    </row>
    <row r="14" spans="1:18" x14ac:dyDescent="0.25">
      <c r="A14" s="2867" t="s">
        <v>1831</v>
      </c>
      <c r="B14" s="2989" t="s">
        <v>1832</v>
      </c>
      <c r="C14" s="2868" t="s">
        <v>1817</v>
      </c>
      <c r="D14" s="2868">
        <v>27</v>
      </c>
      <c r="E14" s="2868">
        <v>42230</v>
      </c>
      <c r="F14" s="2869">
        <v>1</v>
      </c>
      <c r="G14" s="2868">
        <v>46974</v>
      </c>
      <c r="H14" s="2869">
        <v>2.5</v>
      </c>
      <c r="I14" s="2868">
        <v>25</v>
      </c>
      <c r="J14" s="2868">
        <v>42356</v>
      </c>
      <c r="K14" s="2870">
        <v>-0.1</v>
      </c>
      <c r="L14" s="2868">
        <v>47362</v>
      </c>
      <c r="M14" s="2870">
        <v>2.1</v>
      </c>
      <c r="N14" s="2868" t="s">
        <v>1820</v>
      </c>
      <c r="O14" s="2868">
        <v>38090</v>
      </c>
      <c r="P14" s="2870">
        <v>5.9</v>
      </c>
      <c r="Q14" s="2868">
        <v>41779</v>
      </c>
      <c r="R14" s="2870">
        <v>5.3</v>
      </c>
    </row>
    <row r="15" spans="1:18" x14ac:dyDescent="0.25">
      <c r="A15" s="2863" t="s">
        <v>1833</v>
      </c>
      <c r="B15" s="3475" t="s">
        <v>1834</v>
      </c>
      <c r="C15" s="2864" t="s">
        <v>1817</v>
      </c>
      <c r="D15" s="2864">
        <v>18</v>
      </c>
      <c r="E15" s="2864">
        <v>46486</v>
      </c>
      <c r="F15" s="2865">
        <v>4</v>
      </c>
      <c r="G15" s="2864">
        <v>47905</v>
      </c>
      <c r="H15" s="2865">
        <v>3.1</v>
      </c>
      <c r="I15" s="2864">
        <v>17</v>
      </c>
      <c r="J15" s="2864">
        <v>47562</v>
      </c>
      <c r="K15" s="2866">
        <v>5.8</v>
      </c>
      <c r="L15" s="2864">
        <v>48524</v>
      </c>
      <c r="M15" s="2866">
        <v>4.5</v>
      </c>
      <c r="N15" s="2864" t="s">
        <v>1820</v>
      </c>
      <c r="O15" s="2864" t="s">
        <v>1820</v>
      </c>
      <c r="P15" s="2864"/>
      <c r="Q15" s="2864">
        <v>35172</v>
      </c>
      <c r="R15" s="2866">
        <v>-25</v>
      </c>
    </row>
    <row r="16" spans="1:18" x14ac:dyDescent="0.25">
      <c r="A16" s="2867" t="s">
        <v>1835</v>
      </c>
      <c r="B16" s="2989" t="s">
        <v>1836</v>
      </c>
      <c r="C16" s="2868" t="s">
        <v>1817</v>
      </c>
      <c r="D16" s="2868" t="s">
        <v>1820</v>
      </c>
      <c r="E16" s="2868">
        <v>43848</v>
      </c>
      <c r="F16" s="2869">
        <v>-7.5</v>
      </c>
      <c r="G16" s="2868">
        <v>45348</v>
      </c>
      <c r="H16" s="2869">
        <v>-9</v>
      </c>
      <c r="I16" s="2868" t="s">
        <v>1820</v>
      </c>
      <c r="J16" s="2868">
        <v>44368</v>
      </c>
      <c r="K16" s="2870">
        <v>-7.6</v>
      </c>
      <c r="L16" s="2868">
        <v>45663</v>
      </c>
      <c r="M16" s="2870">
        <v>-8.8000000000000007</v>
      </c>
      <c r="N16" s="2868" t="s">
        <v>1089</v>
      </c>
      <c r="O16" s="2868"/>
      <c r="P16" s="2868"/>
      <c r="Q16" s="2868"/>
      <c r="R16" s="2868"/>
    </row>
    <row r="17" spans="1:18" x14ac:dyDescent="0.25">
      <c r="A17" s="2863" t="s">
        <v>1837</v>
      </c>
      <c r="B17" s="3475" t="s">
        <v>1838</v>
      </c>
      <c r="C17" s="2864" t="s">
        <v>1817</v>
      </c>
      <c r="D17" s="2864">
        <v>66</v>
      </c>
      <c r="E17" s="2864">
        <v>39939</v>
      </c>
      <c r="F17" s="2865">
        <v>1.7</v>
      </c>
      <c r="G17" s="2864">
        <v>41944</v>
      </c>
      <c r="H17" s="2865">
        <v>-0.2</v>
      </c>
      <c r="I17" s="2864">
        <v>62</v>
      </c>
      <c r="J17" s="2864">
        <v>39921</v>
      </c>
      <c r="K17" s="2866">
        <v>0.6</v>
      </c>
      <c r="L17" s="2864">
        <v>42056</v>
      </c>
      <c r="M17" s="2866">
        <v>-0.9</v>
      </c>
      <c r="N17" s="2864" t="s">
        <v>1820</v>
      </c>
      <c r="O17" s="2864">
        <v>38377</v>
      </c>
      <c r="P17" s="2866">
        <v>4.5999999999999996</v>
      </c>
      <c r="Q17" s="2864">
        <v>40222</v>
      </c>
      <c r="R17" s="2866">
        <v>12.7</v>
      </c>
    </row>
    <row r="18" spans="1:18" x14ac:dyDescent="0.25">
      <c r="A18" s="2867" t="s">
        <v>1839</v>
      </c>
      <c r="B18" s="2989" t="s">
        <v>1840</v>
      </c>
      <c r="C18" s="2868" t="s">
        <v>1817</v>
      </c>
      <c r="D18" s="2868">
        <v>41</v>
      </c>
      <c r="E18" s="2868">
        <v>40265</v>
      </c>
      <c r="F18" s="2869">
        <v>4.0999999999999996</v>
      </c>
      <c r="G18" s="2868">
        <v>41770</v>
      </c>
      <c r="H18" s="2869">
        <v>3.6</v>
      </c>
      <c r="I18" s="2868">
        <v>37</v>
      </c>
      <c r="J18" s="2868">
        <v>40620</v>
      </c>
      <c r="K18" s="2870">
        <v>3.5</v>
      </c>
      <c r="L18" s="2868">
        <v>42533</v>
      </c>
      <c r="M18" s="2870">
        <v>3.5</v>
      </c>
      <c r="N18" s="2868" t="s">
        <v>1820</v>
      </c>
      <c r="O18" s="2868">
        <v>32263</v>
      </c>
      <c r="P18" s="2870">
        <v>-3.1</v>
      </c>
      <c r="Q18" s="2868">
        <v>33821</v>
      </c>
      <c r="R18" s="2870">
        <v>1.2</v>
      </c>
    </row>
    <row r="19" spans="1:18" x14ac:dyDescent="0.25">
      <c r="A19" s="2863" t="s">
        <v>1841</v>
      </c>
      <c r="B19" s="3475" t="s">
        <v>1842</v>
      </c>
      <c r="C19" s="2864" t="s">
        <v>1817</v>
      </c>
      <c r="D19" s="2864">
        <v>123</v>
      </c>
      <c r="E19" s="2864">
        <v>41867</v>
      </c>
      <c r="F19" s="2865">
        <v>4.2</v>
      </c>
      <c r="G19" s="2864">
        <v>43712</v>
      </c>
      <c r="H19" s="2865">
        <v>2.8</v>
      </c>
      <c r="I19" s="2864">
        <v>108</v>
      </c>
      <c r="J19" s="2864">
        <v>42522</v>
      </c>
      <c r="K19" s="2866">
        <v>5.6</v>
      </c>
      <c r="L19" s="2864">
        <v>44195</v>
      </c>
      <c r="M19" s="2866">
        <v>2.9</v>
      </c>
      <c r="N19" s="2864">
        <v>15</v>
      </c>
      <c r="O19" s="2864">
        <v>37246</v>
      </c>
      <c r="P19" s="2866">
        <v>-1.2</v>
      </c>
      <c r="Q19" s="2864">
        <v>40256</v>
      </c>
      <c r="R19" s="2866">
        <v>1.8</v>
      </c>
    </row>
    <row r="20" spans="1:18" x14ac:dyDescent="0.25">
      <c r="A20" s="2867" t="s">
        <v>1843</v>
      </c>
      <c r="B20" s="2989" t="s">
        <v>1844</v>
      </c>
      <c r="C20" s="2868" t="s">
        <v>1825</v>
      </c>
      <c r="D20" s="2868">
        <v>137</v>
      </c>
      <c r="E20" s="2868">
        <v>47128</v>
      </c>
      <c r="F20" s="2869">
        <v>-1.3</v>
      </c>
      <c r="G20" s="2868">
        <v>52737</v>
      </c>
      <c r="H20" s="2869">
        <v>2.2999999999999998</v>
      </c>
      <c r="I20" s="2868">
        <v>113</v>
      </c>
      <c r="J20" s="2868">
        <v>48275</v>
      </c>
      <c r="K20" s="2870">
        <v>-1.5</v>
      </c>
      <c r="L20" s="2868">
        <v>54424</v>
      </c>
      <c r="M20" s="2870">
        <v>2.7</v>
      </c>
      <c r="N20" s="2868">
        <v>25</v>
      </c>
      <c r="O20" s="2868">
        <v>41808</v>
      </c>
      <c r="P20" s="2870">
        <v>6.1</v>
      </c>
      <c r="Q20" s="2868">
        <v>45051</v>
      </c>
      <c r="R20" s="2870">
        <v>1.1000000000000001</v>
      </c>
    </row>
    <row r="21" spans="1:18" x14ac:dyDescent="0.25">
      <c r="A21" s="2863" t="s">
        <v>1845</v>
      </c>
      <c r="B21" s="3475" t="s">
        <v>1846</v>
      </c>
      <c r="C21" s="2864" t="s">
        <v>1825</v>
      </c>
      <c r="D21" s="2864">
        <v>15</v>
      </c>
      <c r="E21" s="2864">
        <v>51279</v>
      </c>
      <c r="F21" s="2865">
        <v>5.6</v>
      </c>
      <c r="G21" s="2864">
        <v>55101</v>
      </c>
      <c r="H21" s="2865">
        <v>8.3000000000000007</v>
      </c>
      <c r="I21" s="2864">
        <v>11</v>
      </c>
      <c r="J21" s="2864">
        <v>52070</v>
      </c>
      <c r="K21" s="2866">
        <v>6.3</v>
      </c>
      <c r="L21" s="2864">
        <v>55667</v>
      </c>
      <c r="M21" s="2866">
        <v>6.8</v>
      </c>
      <c r="N21" s="2864" t="s">
        <v>1820</v>
      </c>
      <c r="O21" s="2864">
        <v>47902</v>
      </c>
      <c r="P21" s="2864"/>
      <c r="Q21" s="2864">
        <v>53722</v>
      </c>
      <c r="R21" s="2866">
        <v>13.8</v>
      </c>
    </row>
    <row r="22" spans="1:18" x14ac:dyDescent="0.25">
      <c r="A22" s="2867" t="s">
        <v>1847</v>
      </c>
      <c r="B22" s="2989" t="s">
        <v>1848</v>
      </c>
      <c r="C22" s="2868" t="s">
        <v>1817</v>
      </c>
      <c r="D22" s="2868">
        <v>90</v>
      </c>
      <c r="E22" s="2868">
        <v>45430</v>
      </c>
      <c r="F22" s="2869">
        <v>1.5</v>
      </c>
      <c r="G22" s="2868">
        <v>50070</v>
      </c>
      <c r="H22" s="2869">
        <v>2.7</v>
      </c>
      <c r="I22" s="2868">
        <v>78</v>
      </c>
      <c r="J22" s="2868">
        <v>46559</v>
      </c>
      <c r="K22" s="2870">
        <v>2.1</v>
      </c>
      <c r="L22" s="2868">
        <v>51174</v>
      </c>
      <c r="M22" s="2870">
        <v>2.1</v>
      </c>
      <c r="N22" s="2868">
        <v>12</v>
      </c>
      <c r="O22" s="2868">
        <v>37555</v>
      </c>
      <c r="P22" s="2870">
        <v>3.2</v>
      </c>
      <c r="Q22" s="2868">
        <v>43105</v>
      </c>
      <c r="R22" s="2870">
        <v>9.8000000000000007</v>
      </c>
    </row>
    <row r="23" spans="1:18" x14ac:dyDescent="0.25">
      <c r="A23" s="2863" t="s">
        <v>1849</v>
      </c>
      <c r="B23" s="3475" t="s">
        <v>1850</v>
      </c>
      <c r="C23" s="2864" t="s">
        <v>1817</v>
      </c>
      <c r="D23" s="2864">
        <v>174</v>
      </c>
      <c r="E23" s="2864">
        <v>41314</v>
      </c>
      <c r="F23" s="2865">
        <v>1.5</v>
      </c>
      <c r="G23" s="2864">
        <v>45101</v>
      </c>
      <c r="H23" s="2865">
        <v>5.0999999999999996</v>
      </c>
      <c r="I23" s="2864">
        <v>156</v>
      </c>
      <c r="J23" s="2864">
        <v>41598</v>
      </c>
      <c r="K23" s="2866">
        <v>1.5</v>
      </c>
      <c r="L23" s="2864">
        <v>45598</v>
      </c>
      <c r="M23" s="2866">
        <v>5.0999999999999996</v>
      </c>
      <c r="N23" s="2864">
        <v>19</v>
      </c>
      <c r="O23" s="2864">
        <v>37162</v>
      </c>
      <c r="P23" s="2864"/>
      <c r="Q23" s="2864">
        <v>40915</v>
      </c>
      <c r="R23" s="2866">
        <v>7.1</v>
      </c>
    </row>
    <row r="24" spans="1:18" x14ac:dyDescent="0.25">
      <c r="A24" s="2867" t="s">
        <v>1851</v>
      </c>
      <c r="B24" s="2989" t="s">
        <v>1852</v>
      </c>
      <c r="C24" s="2868" t="s">
        <v>1825</v>
      </c>
      <c r="D24" s="2868">
        <v>33</v>
      </c>
      <c r="E24" s="2868">
        <v>30360</v>
      </c>
      <c r="F24" s="2869">
        <v>-0.6</v>
      </c>
      <c r="G24" s="2868">
        <v>32906</v>
      </c>
      <c r="H24" s="2869">
        <v>1.8</v>
      </c>
      <c r="I24" s="2868">
        <v>25</v>
      </c>
      <c r="J24" s="2868">
        <v>31484</v>
      </c>
      <c r="K24" s="2870">
        <v>4</v>
      </c>
      <c r="L24" s="2868">
        <v>33719</v>
      </c>
      <c r="M24" s="2870">
        <v>4.7</v>
      </c>
      <c r="N24" s="2868" t="s">
        <v>1820</v>
      </c>
      <c r="O24" s="2868">
        <v>27951</v>
      </c>
      <c r="P24" s="2868"/>
      <c r="Q24" s="2868">
        <v>30318</v>
      </c>
      <c r="R24" s="2868"/>
    </row>
    <row r="25" spans="1:18" ht="30" x14ac:dyDescent="0.25">
      <c r="A25" s="2863" t="s">
        <v>1853</v>
      </c>
      <c r="B25" s="3475" t="s">
        <v>1854</v>
      </c>
      <c r="C25" s="2864" t="s">
        <v>1817</v>
      </c>
      <c r="D25" s="2864">
        <v>75</v>
      </c>
      <c r="E25" s="2864">
        <v>39422</v>
      </c>
      <c r="F25" s="2865">
        <v>1.1000000000000001</v>
      </c>
      <c r="G25" s="2864">
        <v>45855</v>
      </c>
      <c r="H25" s="2865">
        <v>7.3</v>
      </c>
      <c r="I25" s="2864">
        <v>63</v>
      </c>
      <c r="J25" s="2864">
        <v>40518</v>
      </c>
      <c r="K25" s="2866">
        <v>1.2</v>
      </c>
      <c r="L25" s="2864">
        <v>46827</v>
      </c>
      <c r="M25" s="2866">
        <v>5.6</v>
      </c>
      <c r="N25" s="2864">
        <v>13</v>
      </c>
      <c r="O25" s="2864">
        <v>35946</v>
      </c>
      <c r="P25" s="2866">
        <v>6.8</v>
      </c>
      <c r="Q25" s="2864">
        <v>41055</v>
      </c>
      <c r="R25" s="2866">
        <v>18.899999999999999</v>
      </c>
    </row>
    <row r="26" spans="1:18" x14ac:dyDescent="0.25">
      <c r="A26" s="2867" t="s">
        <v>1855</v>
      </c>
      <c r="B26" s="2989" t="s">
        <v>1856</v>
      </c>
      <c r="C26" s="2868" t="s">
        <v>1817</v>
      </c>
      <c r="D26" s="2868">
        <v>27</v>
      </c>
      <c r="E26" s="2868">
        <v>33260</v>
      </c>
      <c r="F26" s="2869">
        <v>0.8</v>
      </c>
      <c r="G26" s="2868">
        <v>35376</v>
      </c>
      <c r="H26" s="2869">
        <v>0.3</v>
      </c>
      <c r="I26" s="2868">
        <v>19</v>
      </c>
      <c r="J26" s="2868">
        <v>33981</v>
      </c>
      <c r="K26" s="2870">
        <v>0.6</v>
      </c>
      <c r="L26" s="2868">
        <v>36143</v>
      </c>
      <c r="M26" s="2870">
        <v>-1</v>
      </c>
      <c r="N26" s="2868">
        <v>7</v>
      </c>
      <c r="O26" s="2868">
        <v>30205</v>
      </c>
      <c r="P26" s="2870">
        <v>10.6</v>
      </c>
      <c r="Q26" s="2868">
        <v>33347</v>
      </c>
      <c r="R26" s="2870">
        <v>5</v>
      </c>
    </row>
    <row r="27" spans="1:18" x14ac:dyDescent="0.25">
      <c r="A27" s="2863" t="s">
        <v>1857</v>
      </c>
      <c r="B27" s="3475" t="s">
        <v>1858</v>
      </c>
      <c r="C27" s="2864" t="s">
        <v>1817</v>
      </c>
      <c r="D27" s="2864">
        <v>39</v>
      </c>
      <c r="E27" s="2864">
        <v>46618</v>
      </c>
      <c r="F27" s="2865">
        <v>7.9</v>
      </c>
      <c r="G27" s="2864">
        <v>52431</v>
      </c>
      <c r="H27" s="2865">
        <v>1.1000000000000001</v>
      </c>
      <c r="I27" s="2864">
        <v>27</v>
      </c>
      <c r="J27" s="2864">
        <v>47034</v>
      </c>
      <c r="K27" s="2866">
        <v>4.4000000000000004</v>
      </c>
      <c r="L27" s="2864">
        <v>54578</v>
      </c>
      <c r="M27" s="2866">
        <v>0.5</v>
      </c>
      <c r="N27" s="2864">
        <v>12</v>
      </c>
      <c r="O27" s="2864">
        <v>43752</v>
      </c>
      <c r="P27" s="2866">
        <v>7.9</v>
      </c>
      <c r="Q27" s="2864">
        <v>47505</v>
      </c>
      <c r="R27" s="2866">
        <v>2.5</v>
      </c>
    </row>
    <row r="28" spans="1:18" x14ac:dyDescent="0.25">
      <c r="A28" s="2867" t="s">
        <v>1859</v>
      </c>
      <c r="B28" s="2989" t="s">
        <v>1860</v>
      </c>
      <c r="C28" s="2868" t="s">
        <v>1825</v>
      </c>
      <c r="D28" s="2868">
        <v>31</v>
      </c>
      <c r="E28" s="2868">
        <v>38237</v>
      </c>
      <c r="F28" s="2869"/>
      <c r="G28" s="2868">
        <v>46957</v>
      </c>
      <c r="H28" s="2869">
        <v>3.4</v>
      </c>
      <c r="I28" s="2868">
        <v>22</v>
      </c>
      <c r="J28" s="2868">
        <v>39622</v>
      </c>
      <c r="K28" s="2868"/>
      <c r="L28" s="2868">
        <v>50974</v>
      </c>
      <c r="M28" s="2870">
        <v>6.7</v>
      </c>
      <c r="N28" s="2868">
        <v>8</v>
      </c>
      <c r="O28" s="2868">
        <v>35294</v>
      </c>
      <c r="P28" s="2870">
        <v>0.6</v>
      </c>
      <c r="Q28" s="2868">
        <v>36154</v>
      </c>
      <c r="R28" s="2870">
        <v>-4</v>
      </c>
    </row>
    <row r="29" spans="1:18" x14ac:dyDescent="0.25">
      <c r="A29" s="2863" t="s">
        <v>1861</v>
      </c>
      <c r="B29" s="3475" t="s">
        <v>1862</v>
      </c>
      <c r="C29" s="2864" t="s">
        <v>1825</v>
      </c>
      <c r="D29" s="2864">
        <v>26</v>
      </c>
      <c r="E29" s="2864">
        <v>41972</v>
      </c>
      <c r="F29" s="2865"/>
      <c r="G29" s="2864">
        <v>43772</v>
      </c>
      <c r="H29" s="2865">
        <v>6.1</v>
      </c>
      <c r="I29" s="2864">
        <v>23</v>
      </c>
      <c r="J29" s="2864">
        <v>43289</v>
      </c>
      <c r="K29" s="2866">
        <v>6.5</v>
      </c>
      <c r="L29" s="2864">
        <v>44250</v>
      </c>
      <c r="M29" s="2866">
        <v>6.6</v>
      </c>
      <c r="N29" s="2864" t="s">
        <v>1820</v>
      </c>
      <c r="O29" s="2864" t="s">
        <v>1820</v>
      </c>
      <c r="P29" s="2864"/>
      <c r="Q29" s="2864">
        <v>40449</v>
      </c>
      <c r="R29" s="2866">
        <v>3.4</v>
      </c>
    </row>
    <row r="30" spans="1:18" x14ac:dyDescent="0.25">
      <c r="A30" s="2867" t="s">
        <v>1863</v>
      </c>
      <c r="B30" s="2989" t="s">
        <v>1864</v>
      </c>
      <c r="C30" s="2868" t="s">
        <v>1825</v>
      </c>
      <c r="D30" s="2868">
        <v>50</v>
      </c>
      <c r="E30" s="2868">
        <v>35897</v>
      </c>
      <c r="F30" s="2869">
        <v>2.4</v>
      </c>
      <c r="G30" s="2868">
        <v>40213</v>
      </c>
      <c r="H30" s="2869">
        <v>0.4</v>
      </c>
      <c r="I30" s="2868">
        <v>42</v>
      </c>
      <c r="J30" s="2868">
        <v>36019</v>
      </c>
      <c r="K30" s="2870">
        <v>1.1000000000000001</v>
      </c>
      <c r="L30" s="2868">
        <v>40991</v>
      </c>
      <c r="M30" s="2870">
        <v>1</v>
      </c>
      <c r="N30" s="2868">
        <v>8</v>
      </c>
      <c r="O30" s="2868">
        <v>32259</v>
      </c>
      <c r="P30" s="2870">
        <v>-0.6</v>
      </c>
      <c r="Q30" s="2868">
        <v>35819</v>
      </c>
      <c r="R30" s="2870">
        <v>-1.9</v>
      </c>
    </row>
    <row r="31" spans="1:18" x14ac:dyDescent="0.25">
      <c r="A31" s="2863" t="s">
        <v>1865</v>
      </c>
      <c r="B31" s="3475" t="s">
        <v>1866</v>
      </c>
      <c r="C31" s="2864" t="s">
        <v>1825</v>
      </c>
      <c r="D31" s="2864" t="s">
        <v>1820</v>
      </c>
      <c r="E31" s="2864" t="s">
        <v>1820</v>
      </c>
      <c r="F31" s="2865"/>
      <c r="G31" s="2864">
        <v>35190</v>
      </c>
      <c r="H31" s="2865">
        <v>1.3</v>
      </c>
      <c r="I31" s="2864" t="s">
        <v>1820</v>
      </c>
      <c r="J31" s="2864" t="s">
        <v>1820</v>
      </c>
      <c r="K31" s="2864"/>
      <c r="L31" s="2864">
        <v>35190</v>
      </c>
      <c r="M31" s="2866">
        <v>0.9</v>
      </c>
      <c r="N31" s="2864" t="s">
        <v>1506</v>
      </c>
      <c r="O31" s="2864"/>
      <c r="P31" s="2864"/>
      <c r="Q31" s="2864"/>
      <c r="R31" s="2864"/>
    </row>
    <row r="32" spans="1:18" x14ac:dyDescent="0.25">
      <c r="A32" s="2867" t="s">
        <v>1867</v>
      </c>
      <c r="B32" s="2989" t="s">
        <v>1868</v>
      </c>
      <c r="C32" s="2868" t="s">
        <v>1825</v>
      </c>
      <c r="D32" s="2868">
        <v>16</v>
      </c>
      <c r="E32" s="2868">
        <v>36442</v>
      </c>
      <c r="F32" s="2869"/>
      <c r="G32" s="2868">
        <v>41875</v>
      </c>
      <c r="H32" s="2869">
        <v>7</v>
      </c>
      <c r="I32" s="2868">
        <v>13</v>
      </c>
      <c r="J32" s="2868">
        <v>38165</v>
      </c>
      <c r="K32" s="2870">
        <v>1.9</v>
      </c>
      <c r="L32" s="2868">
        <v>44263</v>
      </c>
      <c r="M32" s="2870">
        <v>7.7</v>
      </c>
      <c r="N32" s="2868" t="s">
        <v>1820</v>
      </c>
      <c r="O32" s="2868" t="s">
        <v>1820</v>
      </c>
      <c r="P32" s="2868"/>
      <c r="Q32" s="2868">
        <v>31350</v>
      </c>
      <c r="R32" s="2868"/>
    </row>
    <row r="33" spans="1:18" x14ac:dyDescent="0.25">
      <c r="A33" s="2863" t="s">
        <v>1869</v>
      </c>
      <c r="B33" s="3475" t="s">
        <v>1870</v>
      </c>
      <c r="C33" s="2864" t="s">
        <v>1817</v>
      </c>
      <c r="D33" s="2864">
        <v>34</v>
      </c>
      <c r="E33" s="2864">
        <v>36964</v>
      </c>
      <c r="F33" s="2865">
        <v>2.6</v>
      </c>
      <c r="G33" s="2864">
        <v>38403</v>
      </c>
      <c r="H33" s="2865">
        <v>2.2999999999999998</v>
      </c>
      <c r="I33" s="2864">
        <v>28</v>
      </c>
      <c r="J33" s="2864">
        <v>37481</v>
      </c>
      <c r="K33" s="2866">
        <v>3.5</v>
      </c>
      <c r="L33" s="2864">
        <v>38872</v>
      </c>
      <c r="M33" s="2866">
        <v>1.5</v>
      </c>
      <c r="N33" s="2864" t="s">
        <v>1820</v>
      </c>
      <c r="O33" s="2864">
        <v>34200</v>
      </c>
      <c r="P33" s="2866">
        <v>0.1</v>
      </c>
      <c r="Q33" s="2864">
        <v>36105</v>
      </c>
      <c r="R33" s="2866">
        <v>6.1</v>
      </c>
    </row>
    <row r="34" spans="1:18" x14ac:dyDescent="0.25">
      <c r="A34" s="2867" t="s">
        <v>1871</v>
      </c>
      <c r="B34" s="2989" t="s">
        <v>1872</v>
      </c>
      <c r="C34" s="2868" t="s">
        <v>1817</v>
      </c>
      <c r="D34" s="2868">
        <v>65</v>
      </c>
      <c r="E34" s="2868">
        <v>41801</v>
      </c>
      <c r="F34" s="2869">
        <v>2</v>
      </c>
      <c r="G34" s="2868">
        <v>47987</v>
      </c>
      <c r="H34" s="2869">
        <v>0.4</v>
      </c>
      <c r="I34" s="2868">
        <v>39</v>
      </c>
      <c r="J34" s="2868">
        <v>43231</v>
      </c>
      <c r="K34" s="2870">
        <v>2</v>
      </c>
      <c r="L34" s="2868">
        <v>51294</v>
      </c>
      <c r="M34" s="2870">
        <v>-0.1</v>
      </c>
      <c r="N34" s="2868">
        <v>25</v>
      </c>
      <c r="O34" s="2868">
        <v>38353</v>
      </c>
      <c r="P34" s="2870">
        <v>0.5</v>
      </c>
      <c r="Q34" s="2868">
        <v>42818</v>
      </c>
      <c r="R34" s="2870">
        <v>1.8</v>
      </c>
    </row>
    <row r="35" spans="1:18" x14ac:dyDescent="0.25">
      <c r="A35" s="2873" t="s">
        <v>1337</v>
      </c>
      <c r="B35" s="3473" t="s">
        <v>1873</v>
      </c>
      <c r="C35" s="2854"/>
      <c r="D35" s="2853">
        <v>2803</v>
      </c>
      <c r="E35" s="2853">
        <v>32254</v>
      </c>
      <c r="F35" s="2855">
        <v>2.4</v>
      </c>
      <c r="G35" s="2853">
        <v>37995</v>
      </c>
      <c r="H35" s="2855">
        <v>3.5</v>
      </c>
      <c r="I35" s="2853">
        <v>1739</v>
      </c>
      <c r="J35" s="2853">
        <v>34939</v>
      </c>
      <c r="K35" s="2856">
        <v>2.8</v>
      </c>
      <c r="L35" s="2853">
        <v>41335</v>
      </c>
      <c r="M35" s="2856">
        <v>3.5</v>
      </c>
      <c r="N35" s="2853">
        <v>1065</v>
      </c>
      <c r="O35" s="2853">
        <v>28641</v>
      </c>
      <c r="P35" s="2856">
        <v>2.2000000000000002</v>
      </c>
      <c r="Q35" s="2853">
        <v>32541</v>
      </c>
      <c r="R35" s="2856">
        <v>3</v>
      </c>
    </row>
    <row r="36" spans="1:18" x14ac:dyDescent="0.25">
      <c r="A36" s="2867" t="s">
        <v>1874</v>
      </c>
      <c r="B36" s="2989" t="s">
        <v>1875</v>
      </c>
      <c r="C36" s="2868" t="s">
        <v>1817</v>
      </c>
      <c r="D36" s="2868">
        <v>7</v>
      </c>
      <c r="E36" s="2868">
        <v>33435</v>
      </c>
      <c r="F36" s="2869">
        <v>4.0999999999999996</v>
      </c>
      <c r="G36" s="2868">
        <v>35096</v>
      </c>
      <c r="H36" s="2869">
        <v>9.8000000000000007</v>
      </c>
      <c r="I36" s="2868">
        <v>7</v>
      </c>
      <c r="J36" s="2868">
        <v>33435</v>
      </c>
      <c r="K36" s="2870">
        <v>2.8</v>
      </c>
      <c r="L36" s="2868">
        <v>35213</v>
      </c>
      <c r="M36" s="2870">
        <v>8.3000000000000007</v>
      </c>
      <c r="N36" s="2868" t="s">
        <v>1089</v>
      </c>
      <c r="O36" s="2868"/>
      <c r="P36" s="2868"/>
      <c r="Q36" s="2868"/>
      <c r="R36" s="2868"/>
    </row>
    <row r="37" spans="1:18" x14ac:dyDescent="0.25">
      <c r="A37" s="2863" t="s">
        <v>1876</v>
      </c>
      <c r="B37" s="3475" t="s">
        <v>1877</v>
      </c>
      <c r="C37" s="2864" t="s">
        <v>1817</v>
      </c>
      <c r="D37" s="2864">
        <v>69</v>
      </c>
      <c r="E37" s="2864">
        <v>35554</v>
      </c>
      <c r="F37" s="2865">
        <v>1.7</v>
      </c>
      <c r="G37" s="2864">
        <v>36448</v>
      </c>
      <c r="H37" s="2865">
        <v>-0.2</v>
      </c>
      <c r="I37" s="2864">
        <v>61</v>
      </c>
      <c r="J37" s="2864">
        <v>35901</v>
      </c>
      <c r="K37" s="2866">
        <v>1.4</v>
      </c>
      <c r="L37" s="2864">
        <v>36654</v>
      </c>
      <c r="M37" s="2866">
        <v>0.2</v>
      </c>
      <c r="N37" s="2864">
        <v>7</v>
      </c>
      <c r="O37" s="2864">
        <v>32051</v>
      </c>
      <c r="P37" s="2866">
        <v>2.5</v>
      </c>
      <c r="Q37" s="2864">
        <v>34726</v>
      </c>
      <c r="R37" s="2866">
        <v>-2.6</v>
      </c>
    </row>
    <row r="38" spans="1:18" x14ac:dyDescent="0.25">
      <c r="A38" s="2867" t="s">
        <v>1878</v>
      </c>
      <c r="B38" s="2989" t="s">
        <v>1879</v>
      </c>
      <c r="C38" s="2868" t="s">
        <v>1817</v>
      </c>
      <c r="D38" s="2868" t="s">
        <v>1820</v>
      </c>
      <c r="E38" s="2868">
        <v>28653</v>
      </c>
      <c r="F38" s="2869">
        <v>-4</v>
      </c>
      <c r="G38" s="2868">
        <v>31534</v>
      </c>
      <c r="H38" s="2869">
        <v>0.4</v>
      </c>
      <c r="I38" s="2868" t="s">
        <v>1820</v>
      </c>
      <c r="J38" s="2868">
        <v>28138</v>
      </c>
      <c r="K38" s="2870">
        <v>-5.9</v>
      </c>
      <c r="L38" s="2868">
        <v>31084</v>
      </c>
      <c r="M38" s="2870">
        <v>-3.4</v>
      </c>
      <c r="N38" s="2868" t="s">
        <v>1820</v>
      </c>
      <c r="O38" s="2868" t="s">
        <v>1820</v>
      </c>
      <c r="P38" s="2870"/>
      <c r="Q38" s="2868">
        <v>34195</v>
      </c>
      <c r="R38" s="2870">
        <v>20.100000000000001</v>
      </c>
    </row>
    <row r="39" spans="1:18" x14ac:dyDescent="0.25">
      <c r="A39" s="2863" t="s">
        <v>1880</v>
      </c>
      <c r="B39" s="3475" t="s">
        <v>1881</v>
      </c>
      <c r="C39" s="2864" t="s">
        <v>1817</v>
      </c>
      <c r="D39" s="2864">
        <v>25</v>
      </c>
      <c r="E39" s="2864">
        <v>25679</v>
      </c>
      <c r="F39" s="2865">
        <v>-0.1</v>
      </c>
      <c r="G39" s="2864">
        <v>27746</v>
      </c>
      <c r="H39" s="2865">
        <v>-0.5</v>
      </c>
      <c r="I39" s="2864">
        <v>18</v>
      </c>
      <c r="J39" s="2864">
        <v>26411</v>
      </c>
      <c r="K39" s="2866">
        <v>-1.4</v>
      </c>
      <c r="L39" s="2864">
        <v>28583</v>
      </c>
      <c r="M39" s="2866">
        <v>-1.4</v>
      </c>
      <c r="N39" s="2864">
        <v>7</v>
      </c>
      <c r="O39" s="2864">
        <v>24479</v>
      </c>
      <c r="P39" s="2866">
        <v>-0.1</v>
      </c>
      <c r="Q39" s="2864">
        <v>25674</v>
      </c>
      <c r="R39" s="2866">
        <v>-0.4</v>
      </c>
    </row>
    <row r="40" spans="1:18" x14ac:dyDescent="0.25">
      <c r="A40" s="2867" t="s">
        <v>1882</v>
      </c>
      <c r="B40" s="2989" t="s">
        <v>1883</v>
      </c>
      <c r="C40" s="2868" t="s">
        <v>1817</v>
      </c>
      <c r="D40" s="2868">
        <v>27</v>
      </c>
      <c r="E40" s="2868">
        <v>30308</v>
      </c>
      <c r="F40" s="2869">
        <v>3.2</v>
      </c>
      <c r="G40" s="2868">
        <v>32911</v>
      </c>
      <c r="H40" s="2869">
        <v>3.4</v>
      </c>
      <c r="I40" s="2868">
        <v>20</v>
      </c>
      <c r="J40" s="2868">
        <v>34792</v>
      </c>
      <c r="K40" s="2870">
        <v>12.4</v>
      </c>
      <c r="L40" s="2868">
        <v>35327</v>
      </c>
      <c r="M40" s="2870">
        <v>4.2</v>
      </c>
      <c r="N40" s="2868">
        <v>7</v>
      </c>
      <c r="O40" s="2868">
        <v>25505</v>
      </c>
      <c r="P40" s="2868"/>
      <c r="Q40" s="2868">
        <v>25654</v>
      </c>
      <c r="R40" s="2868"/>
    </row>
    <row r="41" spans="1:18" x14ac:dyDescent="0.25">
      <c r="A41" s="2863" t="s">
        <v>1884</v>
      </c>
      <c r="B41" s="3475" t="s">
        <v>1885</v>
      </c>
      <c r="C41" s="2864" t="s">
        <v>1817</v>
      </c>
      <c r="D41" s="2864">
        <v>117</v>
      </c>
      <c r="E41" s="2864">
        <v>26860</v>
      </c>
      <c r="F41" s="2865">
        <v>2.1</v>
      </c>
      <c r="G41" s="2864">
        <v>28590</v>
      </c>
      <c r="H41" s="2865">
        <v>1.9</v>
      </c>
      <c r="I41" s="2864">
        <v>101</v>
      </c>
      <c r="J41" s="2864">
        <v>28031</v>
      </c>
      <c r="K41" s="2866">
        <v>4.0999999999999996</v>
      </c>
      <c r="L41" s="2864">
        <v>29607</v>
      </c>
      <c r="M41" s="2866">
        <v>2.8</v>
      </c>
      <c r="N41" s="2864">
        <v>16</v>
      </c>
      <c r="O41" s="2864">
        <v>19827</v>
      </c>
      <c r="P41" s="2866">
        <v>-4.8</v>
      </c>
      <c r="Q41" s="2864">
        <v>21973</v>
      </c>
      <c r="R41" s="2866">
        <v>-4.5</v>
      </c>
    </row>
    <row r="42" spans="1:18" x14ac:dyDescent="0.25">
      <c r="A42" s="2867" t="s">
        <v>1886</v>
      </c>
      <c r="B42" s="2989" t="s">
        <v>1887</v>
      </c>
      <c r="C42" s="2868" t="s">
        <v>1825</v>
      </c>
      <c r="D42" s="2868">
        <v>12</v>
      </c>
      <c r="E42" s="2868">
        <v>29150</v>
      </c>
      <c r="F42" s="2869">
        <v>3.2</v>
      </c>
      <c r="G42" s="2868">
        <v>30167</v>
      </c>
      <c r="H42" s="2869">
        <v>0.3</v>
      </c>
      <c r="I42" s="2868">
        <v>8</v>
      </c>
      <c r="J42" s="2868">
        <v>30000</v>
      </c>
      <c r="K42" s="2870">
        <v>5.3</v>
      </c>
      <c r="L42" s="2868">
        <v>31074</v>
      </c>
      <c r="M42" s="2870">
        <v>1.4</v>
      </c>
      <c r="N42" s="2868" t="s">
        <v>1820</v>
      </c>
      <c r="O42" s="2868">
        <v>26918</v>
      </c>
      <c r="P42" s="2870">
        <v>-2.7</v>
      </c>
      <c r="Q42" s="2868">
        <v>28140</v>
      </c>
      <c r="R42" s="2868">
        <v>-1.3</v>
      </c>
    </row>
    <row r="43" spans="1:18" x14ac:dyDescent="0.25">
      <c r="A43" s="2863" t="s">
        <v>1888</v>
      </c>
      <c r="B43" s="3475" t="s">
        <v>1889</v>
      </c>
      <c r="C43" s="2864" t="s">
        <v>1817</v>
      </c>
      <c r="D43" s="2864">
        <v>28</v>
      </c>
      <c r="E43" s="2864">
        <v>29265</v>
      </c>
      <c r="F43" s="2865">
        <v>1.7</v>
      </c>
      <c r="G43" s="2864">
        <v>31290</v>
      </c>
      <c r="H43" s="2865">
        <v>-0.3</v>
      </c>
      <c r="I43" s="2864">
        <v>26</v>
      </c>
      <c r="J43" s="2864">
        <v>29752</v>
      </c>
      <c r="K43" s="2866">
        <v>1.3</v>
      </c>
      <c r="L43" s="2864">
        <v>31834</v>
      </c>
      <c r="M43" s="2866">
        <v>-0.9</v>
      </c>
      <c r="N43" s="2864" t="s">
        <v>1820</v>
      </c>
      <c r="O43" s="2864">
        <v>25481</v>
      </c>
      <c r="P43" s="2864"/>
      <c r="Q43" s="2864">
        <v>25435</v>
      </c>
      <c r="R43" s="2864"/>
    </row>
    <row r="44" spans="1:18" x14ac:dyDescent="0.25">
      <c r="A44" s="2867" t="s">
        <v>1890</v>
      </c>
      <c r="B44" s="2989" t="s">
        <v>1891</v>
      </c>
      <c r="C44" s="2868" t="s">
        <v>1825</v>
      </c>
      <c r="D44" s="2868">
        <v>93</v>
      </c>
      <c r="E44" s="2868">
        <v>29817</v>
      </c>
      <c r="F44" s="2869">
        <v>3.6</v>
      </c>
      <c r="G44" s="2868">
        <v>32754</v>
      </c>
      <c r="H44" s="2869">
        <v>0.6</v>
      </c>
      <c r="I44" s="2868">
        <v>68</v>
      </c>
      <c r="J44" s="2868">
        <v>30972</v>
      </c>
      <c r="K44" s="2870">
        <v>2.7</v>
      </c>
      <c r="L44" s="2868">
        <v>33846</v>
      </c>
      <c r="M44" s="2870">
        <v>0.7</v>
      </c>
      <c r="N44" s="2868">
        <v>25</v>
      </c>
      <c r="O44" s="2868">
        <v>28055</v>
      </c>
      <c r="P44" s="2870">
        <v>2.5</v>
      </c>
      <c r="Q44" s="2868">
        <v>29768</v>
      </c>
      <c r="R44" s="2870">
        <v>0</v>
      </c>
    </row>
    <row r="45" spans="1:18" x14ac:dyDescent="0.25">
      <c r="A45" s="2863" t="s">
        <v>1892</v>
      </c>
      <c r="B45" s="3475" t="s">
        <v>1893</v>
      </c>
      <c r="C45" s="2864" t="s">
        <v>1825</v>
      </c>
      <c r="D45" s="2864">
        <v>110</v>
      </c>
      <c r="E45" s="2864">
        <v>29033</v>
      </c>
      <c r="F45" s="2865">
        <v>0.9</v>
      </c>
      <c r="G45" s="2864">
        <v>30821</v>
      </c>
      <c r="H45" s="2865">
        <v>1.8</v>
      </c>
      <c r="I45" s="2864">
        <v>85</v>
      </c>
      <c r="J45" s="2864">
        <v>30104</v>
      </c>
      <c r="K45" s="2866">
        <v>0.6</v>
      </c>
      <c r="L45" s="2864">
        <v>31906</v>
      </c>
      <c r="M45" s="2866">
        <v>1</v>
      </c>
      <c r="N45" s="2864">
        <v>25</v>
      </c>
      <c r="O45" s="2864">
        <v>25781</v>
      </c>
      <c r="P45" s="2866">
        <v>2.9</v>
      </c>
      <c r="Q45" s="2864">
        <v>27111</v>
      </c>
      <c r="R45" s="2866">
        <v>3.2</v>
      </c>
    </row>
    <row r="46" spans="1:18" x14ac:dyDescent="0.25">
      <c r="A46" s="2867" t="s">
        <v>1894</v>
      </c>
      <c r="B46" s="2989" t="s">
        <v>1895</v>
      </c>
      <c r="C46" s="2868" t="s">
        <v>1825</v>
      </c>
      <c r="D46" s="2868">
        <v>22</v>
      </c>
      <c r="E46" s="2868">
        <v>29939</v>
      </c>
      <c r="F46" s="2869">
        <v>2.2999999999999998</v>
      </c>
      <c r="G46" s="2868">
        <v>32201</v>
      </c>
      <c r="H46" s="2869">
        <v>4.0999999999999996</v>
      </c>
      <c r="I46" s="2868">
        <v>11</v>
      </c>
      <c r="J46" s="2868">
        <v>32394</v>
      </c>
      <c r="K46" s="2870">
        <v>0</v>
      </c>
      <c r="L46" s="2868">
        <v>35614</v>
      </c>
      <c r="M46" s="2870">
        <v>6.9</v>
      </c>
      <c r="N46" s="2868">
        <v>11</v>
      </c>
      <c r="O46" s="2868">
        <v>27000</v>
      </c>
      <c r="P46" s="2870">
        <v>-0.5</v>
      </c>
      <c r="Q46" s="2868">
        <v>28710</v>
      </c>
      <c r="R46" s="2870">
        <v>1.2</v>
      </c>
    </row>
    <row r="47" spans="1:18" x14ac:dyDescent="0.25">
      <c r="A47" s="2863" t="s">
        <v>1896</v>
      </c>
      <c r="B47" s="3475" t="s">
        <v>1897</v>
      </c>
      <c r="C47" s="2864" t="s">
        <v>1825</v>
      </c>
      <c r="D47" s="2864" t="s">
        <v>1820</v>
      </c>
      <c r="E47" s="2864">
        <v>83670</v>
      </c>
      <c r="F47" s="2865">
        <v>-4.5</v>
      </c>
      <c r="G47" s="2864">
        <v>84307</v>
      </c>
      <c r="H47" s="2865">
        <v>-3.5</v>
      </c>
      <c r="I47" s="2864" t="s">
        <v>1820</v>
      </c>
      <c r="J47" s="2864">
        <v>84814</v>
      </c>
      <c r="K47" s="2866">
        <v>-3.1</v>
      </c>
      <c r="L47" s="2864">
        <v>86598</v>
      </c>
      <c r="M47" s="2866">
        <v>-0.8</v>
      </c>
      <c r="N47" s="2864" t="s">
        <v>1089</v>
      </c>
      <c r="O47" s="2864"/>
      <c r="P47" s="2864"/>
      <c r="Q47" s="2864"/>
      <c r="R47" s="2864"/>
    </row>
    <row r="48" spans="1:18" x14ac:dyDescent="0.25">
      <c r="A48" s="2867" t="s">
        <v>1898</v>
      </c>
      <c r="B48" s="2989" t="s">
        <v>1899</v>
      </c>
      <c r="C48" s="2868" t="s">
        <v>1817</v>
      </c>
      <c r="D48" s="2868">
        <v>15</v>
      </c>
      <c r="E48" s="2868">
        <v>28320</v>
      </c>
      <c r="F48" s="2869">
        <v>-9.8000000000000007</v>
      </c>
      <c r="G48" s="2868">
        <v>31559</v>
      </c>
      <c r="H48" s="2869">
        <v>-3.4</v>
      </c>
      <c r="I48" s="2868">
        <v>12</v>
      </c>
      <c r="J48" s="2868">
        <v>28948</v>
      </c>
      <c r="K48" s="2870">
        <v>-9.5</v>
      </c>
      <c r="L48" s="2868">
        <v>32117</v>
      </c>
      <c r="M48" s="2870">
        <v>-4.7</v>
      </c>
      <c r="N48" s="2868" t="s">
        <v>1820</v>
      </c>
      <c r="O48" s="2868">
        <v>28102</v>
      </c>
      <c r="P48" s="2870">
        <v>-4.3</v>
      </c>
      <c r="Q48" s="2868">
        <v>29421</v>
      </c>
      <c r="R48" s="2870">
        <v>3.6</v>
      </c>
    </row>
    <row r="49" spans="1:18" x14ac:dyDescent="0.25">
      <c r="A49" s="2873" t="s">
        <v>1339</v>
      </c>
      <c r="B49" s="3473" t="s">
        <v>1900</v>
      </c>
      <c r="C49" s="2854"/>
      <c r="D49" s="2853">
        <v>1509</v>
      </c>
      <c r="E49" s="2853">
        <v>26495</v>
      </c>
      <c r="F49" s="2855">
        <v>1.7</v>
      </c>
      <c r="G49" s="2853">
        <v>28358</v>
      </c>
      <c r="H49" s="2855">
        <v>1.6</v>
      </c>
      <c r="I49" s="2853">
        <v>1396</v>
      </c>
      <c r="J49" s="2853">
        <v>27109</v>
      </c>
      <c r="K49" s="2856">
        <v>1.6</v>
      </c>
      <c r="L49" s="2853">
        <v>28961</v>
      </c>
      <c r="M49" s="2856">
        <v>1.6</v>
      </c>
      <c r="N49" s="2853">
        <v>113</v>
      </c>
      <c r="O49" s="2853">
        <v>18864</v>
      </c>
      <c r="P49" s="2856">
        <v>1.1000000000000001</v>
      </c>
      <c r="Q49" s="2853">
        <v>20909</v>
      </c>
      <c r="R49" s="2856">
        <v>0.4</v>
      </c>
    </row>
    <row r="50" spans="1:18" x14ac:dyDescent="0.25">
      <c r="A50" s="2867" t="s">
        <v>1901</v>
      </c>
      <c r="B50" s="2989" t="s">
        <v>1902</v>
      </c>
      <c r="C50" s="2868" t="s">
        <v>1817</v>
      </c>
      <c r="D50" s="2868" t="s">
        <v>1089</v>
      </c>
      <c r="E50" s="2868"/>
      <c r="F50" s="2869"/>
      <c r="G50" s="2868"/>
      <c r="H50" s="2869"/>
      <c r="I50" s="2868" t="s">
        <v>1089</v>
      </c>
      <c r="J50" s="2868"/>
      <c r="K50" s="2868"/>
      <c r="L50" s="2868"/>
      <c r="M50" s="2868"/>
      <c r="N50" s="2868" t="s">
        <v>1506</v>
      </c>
      <c r="O50" s="2868"/>
      <c r="P50" s="2868"/>
      <c r="Q50" s="2868"/>
      <c r="R50" s="2868"/>
    </row>
    <row r="51" spans="1:18" x14ac:dyDescent="0.25">
      <c r="A51" s="2863" t="s">
        <v>1903</v>
      </c>
      <c r="B51" s="3475" t="s">
        <v>1904</v>
      </c>
      <c r="C51" s="2864" t="s">
        <v>1817</v>
      </c>
      <c r="D51" s="2864" t="s">
        <v>1820</v>
      </c>
      <c r="E51" s="2864" t="s">
        <v>1820</v>
      </c>
      <c r="F51" s="2865"/>
      <c r="G51" s="2864" t="s">
        <v>1820</v>
      </c>
      <c r="H51" s="2865"/>
      <c r="I51" s="2864" t="s">
        <v>1820</v>
      </c>
      <c r="J51" s="2864" t="s">
        <v>1820</v>
      </c>
      <c r="K51" s="2864"/>
      <c r="L51" s="2864" t="s">
        <v>1820</v>
      </c>
      <c r="M51" s="2866"/>
      <c r="N51" s="2864" t="s">
        <v>1506</v>
      </c>
      <c r="O51" s="2864"/>
      <c r="P51" s="2864"/>
      <c r="Q51" s="2864"/>
      <c r="R51" s="2864"/>
    </row>
    <row r="52" spans="1:18" x14ac:dyDescent="0.25">
      <c r="A52" s="2867" t="s">
        <v>1905</v>
      </c>
      <c r="B52" s="2989" t="s">
        <v>1906</v>
      </c>
      <c r="C52" s="2868" t="s">
        <v>1817</v>
      </c>
      <c r="D52" s="2868">
        <v>11</v>
      </c>
      <c r="E52" s="2868">
        <v>26309</v>
      </c>
      <c r="F52" s="2869">
        <v>4.4000000000000004</v>
      </c>
      <c r="G52" s="2868">
        <v>28128</v>
      </c>
      <c r="H52" s="2869">
        <v>5.3</v>
      </c>
      <c r="I52" s="2868">
        <v>11</v>
      </c>
      <c r="J52" s="2868">
        <v>26323</v>
      </c>
      <c r="K52" s="2870">
        <v>3.7</v>
      </c>
      <c r="L52" s="2868">
        <v>28308</v>
      </c>
      <c r="M52" s="2870">
        <v>5.3</v>
      </c>
      <c r="N52" s="2868" t="s">
        <v>1089</v>
      </c>
      <c r="O52" s="2868"/>
      <c r="P52" s="2868"/>
      <c r="Q52" s="2868"/>
      <c r="R52" s="2868"/>
    </row>
    <row r="53" spans="1:18" x14ac:dyDescent="0.25">
      <c r="A53" s="2863" t="s">
        <v>1907</v>
      </c>
      <c r="B53" s="3475" t="s">
        <v>1908</v>
      </c>
      <c r="C53" s="2864" t="s">
        <v>1817</v>
      </c>
      <c r="D53" s="2864" t="s">
        <v>1820</v>
      </c>
      <c r="E53" s="2864">
        <v>26967</v>
      </c>
      <c r="F53" s="2865">
        <v>-6.1</v>
      </c>
      <c r="G53" s="2864">
        <v>29877</v>
      </c>
      <c r="H53" s="2865">
        <v>-5.0999999999999996</v>
      </c>
      <c r="I53" s="2864" t="s">
        <v>1820</v>
      </c>
      <c r="J53" s="2864">
        <v>26967</v>
      </c>
      <c r="K53" s="2866">
        <v>-6.1</v>
      </c>
      <c r="L53" s="2864">
        <v>29877</v>
      </c>
      <c r="M53" s="2866">
        <v>-5.0999999999999996</v>
      </c>
      <c r="N53" s="2864" t="s">
        <v>1506</v>
      </c>
      <c r="O53" s="2864"/>
      <c r="P53" s="2864"/>
      <c r="Q53" s="2864"/>
      <c r="R53" s="2864"/>
    </row>
    <row r="54" spans="1:18" x14ac:dyDescent="0.25">
      <c r="A54" s="2867" t="s">
        <v>1909</v>
      </c>
      <c r="B54" s="2989" t="s">
        <v>1910</v>
      </c>
      <c r="C54" s="2868" t="s">
        <v>1817</v>
      </c>
      <c r="D54" s="2868">
        <v>40</v>
      </c>
      <c r="E54" s="2868">
        <v>24670</v>
      </c>
      <c r="F54" s="2869">
        <v>0.1</v>
      </c>
      <c r="G54" s="2868">
        <v>26511</v>
      </c>
      <c r="H54" s="2869">
        <v>-2.7</v>
      </c>
      <c r="I54" s="2868">
        <v>40</v>
      </c>
      <c r="J54" s="2868">
        <v>24692</v>
      </c>
      <c r="K54" s="2870">
        <v>-0.2</v>
      </c>
      <c r="L54" s="2868">
        <v>26587</v>
      </c>
      <c r="M54" s="2870">
        <v>-3.1</v>
      </c>
      <c r="N54" s="2868" t="s">
        <v>1089</v>
      </c>
      <c r="O54" s="2868"/>
      <c r="P54" s="2868"/>
      <c r="Q54" s="2868"/>
      <c r="R54" s="2868"/>
    </row>
    <row r="55" spans="1:18" x14ac:dyDescent="0.25">
      <c r="A55" s="2863" t="s">
        <v>1911</v>
      </c>
      <c r="B55" s="3475" t="s">
        <v>1912</v>
      </c>
      <c r="C55" s="2864" t="s">
        <v>1817</v>
      </c>
      <c r="D55" s="2864" t="s">
        <v>1820</v>
      </c>
      <c r="E55" s="2864">
        <v>33452</v>
      </c>
      <c r="F55" s="2865">
        <v>-1.3</v>
      </c>
      <c r="G55" s="2864">
        <v>34305</v>
      </c>
      <c r="H55" s="2865">
        <v>-1.2</v>
      </c>
      <c r="I55" s="2864" t="s">
        <v>1820</v>
      </c>
      <c r="J55" s="2864">
        <v>33452</v>
      </c>
      <c r="K55" s="2866">
        <v>-1.3</v>
      </c>
      <c r="L55" s="2864">
        <v>34305</v>
      </c>
      <c r="M55" s="2866">
        <v>-1.2</v>
      </c>
      <c r="N55" s="2864" t="s">
        <v>1506</v>
      </c>
      <c r="O55" s="2864"/>
      <c r="P55" s="2864"/>
      <c r="Q55" s="2864"/>
      <c r="R55" s="2864"/>
    </row>
    <row r="56" spans="1:18" x14ac:dyDescent="0.25">
      <c r="A56" s="2867" t="s">
        <v>1913</v>
      </c>
      <c r="B56" s="2989" t="s">
        <v>1914</v>
      </c>
      <c r="C56" s="2868" t="s">
        <v>1817</v>
      </c>
      <c r="D56" s="2868">
        <v>53</v>
      </c>
      <c r="E56" s="2868">
        <v>26700</v>
      </c>
      <c r="F56" s="2869">
        <v>3.1</v>
      </c>
      <c r="G56" s="2868">
        <v>28309</v>
      </c>
      <c r="H56" s="2869">
        <v>2.2999999999999998</v>
      </c>
      <c r="I56" s="2868">
        <v>51</v>
      </c>
      <c r="J56" s="2868">
        <v>26843</v>
      </c>
      <c r="K56" s="2870">
        <v>2.7</v>
      </c>
      <c r="L56" s="2868">
        <v>28546</v>
      </c>
      <c r="M56" s="2870">
        <v>2.6</v>
      </c>
      <c r="N56" s="2868" t="s">
        <v>1820</v>
      </c>
      <c r="O56" s="2868" t="s">
        <v>1820</v>
      </c>
      <c r="P56" s="2868"/>
      <c r="Q56" s="2868" t="s">
        <v>1820</v>
      </c>
      <c r="R56" s="2870"/>
    </row>
    <row r="57" spans="1:18" x14ac:dyDescent="0.25">
      <c r="A57" s="2863" t="s">
        <v>1915</v>
      </c>
      <c r="B57" s="3475" t="s">
        <v>1916</v>
      </c>
      <c r="C57" s="2864" t="s">
        <v>1817</v>
      </c>
      <c r="D57" s="2864">
        <v>7</v>
      </c>
      <c r="E57" s="2864">
        <v>28077</v>
      </c>
      <c r="F57" s="2865">
        <v>0.6</v>
      </c>
      <c r="G57" s="2864">
        <v>30747</v>
      </c>
      <c r="H57" s="2865">
        <v>4.0999999999999996</v>
      </c>
      <c r="I57" s="2864">
        <v>7</v>
      </c>
      <c r="J57" s="2864">
        <v>28077</v>
      </c>
      <c r="K57" s="2866">
        <v>0.6</v>
      </c>
      <c r="L57" s="2864">
        <v>30747</v>
      </c>
      <c r="M57" s="2866">
        <v>4.0999999999999996</v>
      </c>
      <c r="N57" s="2864" t="s">
        <v>1506</v>
      </c>
      <c r="O57" s="2864"/>
      <c r="P57" s="2864"/>
      <c r="Q57" s="2864"/>
      <c r="R57" s="2864"/>
    </row>
    <row r="58" spans="1:18" x14ac:dyDescent="0.25">
      <c r="A58" s="2867" t="s">
        <v>1917</v>
      </c>
      <c r="B58" s="2989" t="s">
        <v>1918</v>
      </c>
      <c r="C58" s="2868" t="s">
        <v>1817</v>
      </c>
      <c r="D58" s="2868">
        <v>279</v>
      </c>
      <c r="E58" s="2868">
        <v>30508</v>
      </c>
      <c r="F58" s="2869">
        <v>0.4</v>
      </c>
      <c r="G58" s="2868">
        <v>32147</v>
      </c>
      <c r="H58" s="2869">
        <v>-0.1</v>
      </c>
      <c r="I58" s="2868">
        <v>271</v>
      </c>
      <c r="J58" s="2868">
        <v>30686</v>
      </c>
      <c r="K58" s="2870">
        <v>0.5</v>
      </c>
      <c r="L58" s="2868">
        <v>32301</v>
      </c>
      <c r="M58" s="2870">
        <v>0.1</v>
      </c>
      <c r="N58" s="2868" t="s">
        <v>1820</v>
      </c>
      <c r="O58" s="2868">
        <v>23752</v>
      </c>
      <c r="P58" s="2868">
        <v>-2.2000000000000002</v>
      </c>
      <c r="Q58" s="2868">
        <v>26602</v>
      </c>
      <c r="R58" s="2870">
        <v>-12</v>
      </c>
    </row>
    <row r="59" spans="1:18" x14ac:dyDescent="0.25">
      <c r="A59" s="2863" t="s">
        <v>1919</v>
      </c>
      <c r="B59" s="3475" t="s">
        <v>1920</v>
      </c>
      <c r="C59" s="2864" t="s">
        <v>1817</v>
      </c>
      <c r="D59" s="2864">
        <v>10</v>
      </c>
      <c r="E59" s="2864">
        <v>25633</v>
      </c>
      <c r="F59" s="2865">
        <v>1.9</v>
      </c>
      <c r="G59" s="2864">
        <v>28447</v>
      </c>
      <c r="H59" s="2865">
        <v>0.7</v>
      </c>
      <c r="I59" s="2864">
        <v>9</v>
      </c>
      <c r="J59" s="2864">
        <v>25212</v>
      </c>
      <c r="K59" s="2866">
        <v>-0.4</v>
      </c>
      <c r="L59" s="2864">
        <v>28773</v>
      </c>
      <c r="M59" s="2866">
        <v>-0.4</v>
      </c>
      <c r="N59" s="2864" t="s">
        <v>1820</v>
      </c>
      <c r="O59" s="2864">
        <v>25094</v>
      </c>
      <c r="P59" s="2864"/>
      <c r="Q59" s="2864">
        <v>25970</v>
      </c>
      <c r="R59" s="2864">
        <v>4.5999999999999996</v>
      </c>
    </row>
    <row r="60" spans="1:18" x14ac:dyDescent="0.25">
      <c r="A60" s="2867" t="s">
        <v>1921</v>
      </c>
      <c r="B60" s="2989" t="s">
        <v>1922</v>
      </c>
      <c r="C60" s="2868" t="s">
        <v>1817</v>
      </c>
      <c r="D60" s="2868">
        <v>7</v>
      </c>
      <c r="E60" s="2868">
        <v>33448</v>
      </c>
      <c r="F60" s="2869">
        <v>3.4</v>
      </c>
      <c r="G60" s="2868">
        <v>34888</v>
      </c>
      <c r="H60" s="2869">
        <v>3</v>
      </c>
      <c r="I60" s="2868">
        <v>7</v>
      </c>
      <c r="J60" s="2868">
        <v>33448</v>
      </c>
      <c r="K60" s="2870">
        <v>3.4</v>
      </c>
      <c r="L60" s="2868">
        <v>34888</v>
      </c>
      <c r="M60" s="2870">
        <v>3</v>
      </c>
      <c r="N60" s="2868" t="s">
        <v>1506</v>
      </c>
      <c r="O60" s="2868"/>
      <c r="P60" s="2868"/>
      <c r="Q60" s="2868"/>
      <c r="R60" s="2868"/>
    </row>
    <row r="61" spans="1:18" x14ac:dyDescent="0.25">
      <c r="A61" s="2863" t="s">
        <v>1923</v>
      </c>
      <c r="B61" s="3475" t="s">
        <v>1924</v>
      </c>
      <c r="C61" s="2864" t="s">
        <v>1817</v>
      </c>
      <c r="D61" s="2864">
        <v>110</v>
      </c>
      <c r="E61" s="2864">
        <v>26882</v>
      </c>
      <c r="F61" s="2865">
        <v>3.6</v>
      </c>
      <c r="G61" s="2864">
        <v>27647</v>
      </c>
      <c r="H61" s="2865">
        <v>2.4</v>
      </c>
      <c r="I61" s="2864">
        <v>108</v>
      </c>
      <c r="J61" s="2864">
        <v>26935</v>
      </c>
      <c r="K61" s="2866">
        <v>3.3</v>
      </c>
      <c r="L61" s="2864">
        <v>27728</v>
      </c>
      <c r="M61" s="2866">
        <v>2.5</v>
      </c>
      <c r="N61" s="2864" t="s">
        <v>1820</v>
      </c>
      <c r="O61" s="2864">
        <v>20581</v>
      </c>
      <c r="P61" s="2864"/>
      <c r="Q61" s="2864">
        <v>21788</v>
      </c>
      <c r="R61" s="2866">
        <v>3</v>
      </c>
    </row>
    <row r="62" spans="1:18" x14ac:dyDescent="0.25">
      <c r="A62" s="2867" t="s">
        <v>1925</v>
      </c>
      <c r="B62" s="2989" t="s">
        <v>1926</v>
      </c>
      <c r="C62" s="2868" t="s">
        <v>1817</v>
      </c>
      <c r="D62" s="2868">
        <v>18</v>
      </c>
      <c r="E62" s="2868">
        <v>25867</v>
      </c>
      <c r="F62" s="2869">
        <v>2.6</v>
      </c>
      <c r="G62" s="2868">
        <v>27372</v>
      </c>
      <c r="H62" s="2869">
        <v>2.2999999999999998</v>
      </c>
      <c r="I62" s="2868">
        <v>18</v>
      </c>
      <c r="J62" s="2868">
        <v>25923</v>
      </c>
      <c r="K62" s="2870">
        <v>2</v>
      </c>
      <c r="L62" s="2868">
        <v>27497</v>
      </c>
      <c r="M62" s="2870">
        <v>2.5</v>
      </c>
      <c r="N62" s="2868" t="s">
        <v>1089</v>
      </c>
      <c r="O62" s="2868"/>
      <c r="P62" s="2868"/>
      <c r="Q62" s="2868"/>
      <c r="R62" s="2868"/>
    </row>
    <row r="63" spans="1:18" x14ac:dyDescent="0.25">
      <c r="A63" s="2863" t="s">
        <v>1927</v>
      </c>
      <c r="B63" s="3475" t="s">
        <v>1928</v>
      </c>
      <c r="C63" s="2864" t="s">
        <v>1825</v>
      </c>
      <c r="D63" s="2864" t="s">
        <v>1820</v>
      </c>
      <c r="E63" s="2864">
        <v>24190</v>
      </c>
      <c r="F63" s="2865">
        <v>-0.3</v>
      </c>
      <c r="G63" s="2864">
        <v>25868</v>
      </c>
      <c r="H63" s="2865">
        <v>0.7</v>
      </c>
      <c r="I63" s="2864" t="s">
        <v>1820</v>
      </c>
      <c r="J63" s="2864">
        <v>24196</v>
      </c>
      <c r="K63" s="2866">
        <v>-1.7</v>
      </c>
      <c r="L63" s="2864">
        <v>25930</v>
      </c>
      <c r="M63" s="2866">
        <v>0.6</v>
      </c>
      <c r="N63" s="2864" t="s">
        <v>1089</v>
      </c>
      <c r="O63" s="2864"/>
      <c r="P63" s="2864"/>
      <c r="Q63" s="2864"/>
      <c r="R63" s="2864"/>
    </row>
    <row r="64" spans="1:18" x14ac:dyDescent="0.25">
      <c r="A64" s="2867" t="s">
        <v>1929</v>
      </c>
      <c r="B64" s="2989" t="s">
        <v>1930</v>
      </c>
      <c r="C64" s="2868" t="s">
        <v>1817</v>
      </c>
      <c r="D64" s="2868">
        <v>8</v>
      </c>
      <c r="E64" s="2868">
        <v>34740</v>
      </c>
      <c r="F64" s="2869">
        <v>1.9</v>
      </c>
      <c r="G64" s="2868">
        <v>38227</v>
      </c>
      <c r="H64" s="2869">
        <v>7</v>
      </c>
      <c r="I64" s="2868">
        <v>8</v>
      </c>
      <c r="J64" s="2868">
        <v>34930</v>
      </c>
      <c r="K64" s="2870">
        <v>2.5</v>
      </c>
      <c r="L64" s="2868">
        <v>38648</v>
      </c>
      <c r="M64" s="2870">
        <v>8.1999999999999993</v>
      </c>
      <c r="N64" s="2868" t="s">
        <v>1089</v>
      </c>
      <c r="O64" s="2868"/>
      <c r="P64" s="2868"/>
      <c r="Q64" s="2868"/>
      <c r="R64" s="2868"/>
    </row>
    <row r="65" spans="1:18" x14ac:dyDescent="0.25">
      <c r="A65" s="2863" t="s">
        <v>1931</v>
      </c>
      <c r="B65" s="3475" t="s">
        <v>1932</v>
      </c>
      <c r="C65" s="2864" t="s">
        <v>1817</v>
      </c>
      <c r="D65" s="2864" t="s">
        <v>1820</v>
      </c>
      <c r="E65" s="2864" t="s">
        <v>1820</v>
      </c>
      <c r="F65" s="2865"/>
      <c r="G65" s="2864">
        <v>28211</v>
      </c>
      <c r="H65" s="2865">
        <v>6.9</v>
      </c>
      <c r="I65" s="2864" t="s">
        <v>1820</v>
      </c>
      <c r="J65" s="2864">
        <v>26631</v>
      </c>
      <c r="K65" s="2866">
        <v>2</v>
      </c>
      <c r="L65" s="2864">
        <v>28708</v>
      </c>
      <c r="M65" s="2866">
        <v>8.8000000000000007</v>
      </c>
      <c r="N65" s="2864" t="s">
        <v>1089</v>
      </c>
      <c r="O65" s="2864"/>
      <c r="P65" s="2864"/>
      <c r="Q65" s="2864"/>
      <c r="R65" s="2864"/>
    </row>
    <row r="66" spans="1:18" x14ac:dyDescent="0.25">
      <c r="A66" s="2867" t="s">
        <v>1933</v>
      </c>
      <c r="B66" s="2989" t="s">
        <v>1934</v>
      </c>
      <c r="C66" s="2868" t="s">
        <v>1817</v>
      </c>
      <c r="D66" s="2868" t="s">
        <v>1820</v>
      </c>
      <c r="E66" s="2868">
        <v>46989</v>
      </c>
      <c r="F66" s="2869">
        <v>15.9</v>
      </c>
      <c r="G66" s="2868">
        <v>49575</v>
      </c>
      <c r="H66" s="2869">
        <v>12.1</v>
      </c>
      <c r="I66" s="2868" t="s">
        <v>1820</v>
      </c>
      <c r="J66" s="2868">
        <v>46292</v>
      </c>
      <c r="K66" s="2870">
        <v>16.399999999999999</v>
      </c>
      <c r="L66" s="2868">
        <v>49164</v>
      </c>
      <c r="M66" s="2870">
        <v>12.3</v>
      </c>
      <c r="N66" s="2868" t="s">
        <v>1089</v>
      </c>
      <c r="O66" s="2868"/>
      <c r="P66" s="2868"/>
      <c r="Q66" s="2868"/>
      <c r="R66" s="2868"/>
    </row>
    <row r="67" spans="1:18" x14ac:dyDescent="0.25">
      <c r="A67" s="2863" t="s">
        <v>1935</v>
      </c>
      <c r="B67" s="3475" t="s">
        <v>1936</v>
      </c>
      <c r="C67" s="2864" t="s">
        <v>1817</v>
      </c>
      <c r="D67" s="2864">
        <v>113</v>
      </c>
      <c r="E67" s="2864">
        <v>30762</v>
      </c>
      <c r="F67" s="2865">
        <v>0</v>
      </c>
      <c r="G67" s="2864">
        <v>31580</v>
      </c>
      <c r="H67" s="2865">
        <v>0</v>
      </c>
      <c r="I67" s="2864">
        <v>112</v>
      </c>
      <c r="J67" s="2864">
        <v>30877</v>
      </c>
      <c r="K67" s="2866">
        <v>0.2</v>
      </c>
      <c r="L67" s="2864">
        <v>31627</v>
      </c>
      <c r="M67" s="2866">
        <v>0</v>
      </c>
      <c r="N67" s="2864" t="s">
        <v>1820</v>
      </c>
      <c r="O67" s="2864" t="s">
        <v>1820</v>
      </c>
      <c r="P67" s="2864"/>
      <c r="Q67" s="2864">
        <v>28114</v>
      </c>
      <c r="R67" s="2864"/>
    </row>
    <row r="68" spans="1:18" x14ac:dyDescent="0.25">
      <c r="A68" s="2867" t="s">
        <v>1937</v>
      </c>
      <c r="B68" s="2989" t="s">
        <v>1938</v>
      </c>
      <c r="C68" s="2868" t="s">
        <v>1817</v>
      </c>
      <c r="D68" s="2868">
        <v>29</v>
      </c>
      <c r="E68" s="2868">
        <v>32774</v>
      </c>
      <c r="F68" s="2869">
        <v>2.2000000000000002</v>
      </c>
      <c r="G68" s="2868">
        <v>34910</v>
      </c>
      <c r="H68" s="2869">
        <v>2.7</v>
      </c>
      <c r="I68" s="2868">
        <v>28</v>
      </c>
      <c r="J68" s="2868">
        <v>33308</v>
      </c>
      <c r="K68" s="2870">
        <v>2.5</v>
      </c>
      <c r="L68" s="2868">
        <v>35030</v>
      </c>
      <c r="M68" s="2870">
        <v>2.8</v>
      </c>
      <c r="N68" s="2868" t="s">
        <v>1820</v>
      </c>
      <c r="O68" s="2868">
        <v>29677</v>
      </c>
      <c r="P68" s="2870">
        <v>3.9</v>
      </c>
      <c r="Q68" s="2868">
        <v>30459</v>
      </c>
      <c r="R68" s="2870">
        <v>-3.6</v>
      </c>
    </row>
    <row r="69" spans="1:18" x14ac:dyDescent="0.25">
      <c r="A69" s="2863" t="s">
        <v>1939</v>
      </c>
      <c r="B69" s="3475" t="s">
        <v>1940</v>
      </c>
      <c r="C69" s="2864" t="s">
        <v>1817</v>
      </c>
      <c r="D69" s="2864" t="s">
        <v>1820</v>
      </c>
      <c r="E69" s="2864">
        <v>32529</v>
      </c>
      <c r="F69" s="2865">
        <v>8.6999999999999993</v>
      </c>
      <c r="G69" s="2864">
        <v>32334</v>
      </c>
      <c r="H69" s="2865">
        <v>8.1999999999999993</v>
      </c>
      <c r="I69" s="2864" t="s">
        <v>1820</v>
      </c>
      <c r="J69" s="2864">
        <v>32529</v>
      </c>
      <c r="K69" s="2866">
        <v>8.5</v>
      </c>
      <c r="L69" s="2864">
        <v>32334</v>
      </c>
      <c r="M69" s="2866">
        <v>7.3</v>
      </c>
      <c r="N69" s="2864" t="s">
        <v>1506</v>
      </c>
      <c r="O69" s="2864"/>
      <c r="P69" s="2864"/>
      <c r="Q69" s="2864"/>
      <c r="R69" s="2864"/>
    </row>
    <row r="70" spans="1:18" x14ac:dyDescent="0.25">
      <c r="A70" s="2867" t="s">
        <v>1941</v>
      </c>
      <c r="B70" s="2989" t="s">
        <v>1942</v>
      </c>
      <c r="C70" s="2868" t="s">
        <v>1817</v>
      </c>
      <c r="D70" s="2868">
        <v>13</v>
      </c>
      <c r="E70" s="2868">
        <v>28490</v>
      </c>
      <c r="F70" s="2869">
        <v>4.5999999999999996</v>
      </c>
      <c r="G70" s="2868">
        <v>31733</v>
      </c>
      <c r="H70" s="2869">
        <v>2.6</v>
      </c>
      <c r="I70" s="2868">
        <v>12</v>
      </c>
      <c r="J70" s="2868">
        <v>28806</v>
      </c>
      <c r="K70" s="2870">
        <v>7</v>
      </c>
      <c r="L70" s="2868">
        <v>31512</v>
      </c>
      <c r="M70" s="2870">
        <v>2.4</v>
      </c>
      <c r="N70" s="2868" t="s">
        <v>1820</v>
      </c>
      <c r="O70" s="2868" t="s">
        <v>1820</v>
      </c>
      <c r="P70" s="2868"/>
      <c r="Q70" s="2868" t="s">
        <v>1820</v>
      </c>
      <c r="R70" s="2868"/>
    </row>
    <row r="71" spans="1:18" x14ac:dyDescent="0.25">
      <c r="A71" s="2863" t="s">
        <v>1943</v>
      </c>
      <c r="B71" s="3475" t="s">
        <v>1944</v>
      </c>
      <c r="C71" s="2864" t="s">
        <v>1817</v>
      </c>
      <c r="D71" s="2864">
        <v>108</v>
      </c>
      <c r="E71" s="2864">
        <v>32000</v>
      </c>
      <c r="F71" s="2865">
        <v>3.1</v>
      </c>
      <c r="G71" s="2864">
        <v>33136</v>
      </c>
      <c r="H71" s="2865">
        <v>1.6</v>
      </c>
      <c r="I71" s="2864">
        <v>103</v>
      </c>
      <c r="J71" s="2864">
        <v>32012</v>
      </c>
      <c r="K71" s="2866">
        <v>3.2</v>
      </c>
      <c r="L71" s="2864">
        <v>33112</v>
      </c>
      <c r="M71" s="2866">
        <v>1.7</v>
      </c>
      <c r="N71" s="2864" t="s">
        <v>1820</v>
      </c>
      <c r="O71" s="2864">
        <v>29481</v>
      </c>
      <c r="P71" s="2866">
        <v>-2.6</v>
      </c>
      <c r="Q71" s="2864">
        <v>33688</v>
      </c>
      <c r="R71" s="2866">
        <v>-1.9</v>
      </c>
    </row>
    <row r="72" spans="1:18" x14ac:dyDescent="0.25">
      <c r="A72" s="2867" t="s">
        <v>1945</v>
      </c>
      <c r="B72" s="2989" t="s">
        <v>1946</v>
      </c>
      <c r="C72" s="2868" t="s">
        <v>1817</v>
      </c>
      <c r="D72" s="2868">
        <v>39</v>
      </c>
      <c r="E72" s="2868">
        <v>33267</v>
      </c>
      <c r="F72" s="2869">
        <v>0.7</v>
      </c>
      <c r="G72" s="2868">
        <v>36860</v>
      </c>
      <c r="H72" s="2869">
        <v>1.3</v>
      </c>
      <c r="I72" s="2868">
        <v>37</v>
      </c>
      <c r="J72" s="2868">
        <v>33258</v>
      </c>
      <c r="K72" s="2870">
        <v>0.7</v>
      </c>
      <c r="L72" s="2868">
        <v>36944</v>
      </c>
      <c r="M72" s="2870">
        <v>1.5</v>
      </c>
      <c r="N72" s="2868" t="s">
        <v>1820</v>
      </c>
      <c r="O72" s="2868">
        <v>33062</v>
      </c>
      <c r="P72" s="2870">
        <v>2.5</v>
      </c>
      <c r="Q72" s="2868">
        <v>35511</v>
      </c>
      <c r="R72" s="2870">
        <v>-1.9</v>
      </c>
    </row>
    <row r="73" spans="1:18" x14ac:dyDescent="0.25">
      <c r="A73" s="2863" t="s">
        <v>1947</v>
      </c>
      <c r="B73" s="3475" t="s">
        <v>1948</v>
      </c>
      <c r="C73" s="2864" t="s">
        <v>1825</v>
      </c>
      <c r="D73" s="2864" t="s">
        <v>1820</v>
      </c>
      <c r="E73" s="2864">
        <v>26509</v>
      </c>
      <c r="F73" s="2865">
        <v>-4.2</v>
      </c>
      <c r="G73" s="2864">
        <v>28280</v>
      </c>
      <c r="H73" s="2865">
        <v>-2.4</v>
      </c>
      <c r="I73" s="2864" t="s">
        <v>1820</v>
      </c>
      <c r="J73" s="2864">
        <v>26509</v>
      </c>
      <c r="K73" s="2866">
        <v>-4.2</v>
      </c>
      <c r="L73" s="2864">
        <v>28280</v>
      </c>
      <c r="M73" s="2866">
        <v>-2.4</v>
      </c>
      <c r="N73" s="2864" t="s">
        <v>1506</v>
      </c>
      <c r="O73" s="2864"/>
      <c r="P73" s="2864"/>
      <c r="Q73" s="2864"/>
      <c r="R73" s="2864"/>
    </row>
    <row r="74" spans="1:18" x14ac:dyDescent="0.25">
      <c r="A74" s="2867" t="s">
        <v>1949</v>
      </c>
      <c r="B74" s="2989" t="s">
        <v>1950</v>
      </c>
      <c r="C74" s="2868" t="s">
        <v>1825</v>
      </c>
      <c r="D74" s="2868">
        <v>15</v>
      </c>
      <c r="E74" s="2868">
        <v>25238</v>
      </c>
      <c r="F74" s="2869">
        <v>3.3</v>
      </c>
      <c r="G74" s="2868">
        <v>25068</v>
      </c>
      <c r="H74" s="2869">
        <v>1.3</v>
      </c>
      <c r="I74" s="2868">
        <v>15</v>
      </c>
      <c r="J74" s="2868">
        <v>25290</v>
      </c>
      <c r="K74" s="2870">
        <v>2.6</v>
      </c>
      <c r="L74" s="2868">
        <v>25274</v>
      </c>
      <c r="M74" s="2870">
        <v>1</v>
      </c>
      <c r="N74" s="2868" t="s">
        <v>1089</v>
      </c>
      <c r="O74" s="2868"/>
      <c r="P74" s="2868"/>
      <c r="Q74" s="2868"/>
      <c r="R74" s="2868"/>
    </row>
    <row r="75" spans="1:18" x14ac:dyDescent="0.25">
      <c r="A75" s="2863" t="s">
        <v>1951</v>
      </c>
      <c r="B75" s="3475" t="s">
        <v>1952</v>
      </c>
      <c r="C75" s="2864" t="s">
        <v>1825</v>
      </c>
      <c r="D75" s="2864">
        <v>13</v>
      </c>
      <c r="E75" s="2864">
        <v>24049</v>
      </c>
      <c r="F75" s="2865">
        <v>4.2</v>
      </c>
      <c r="G75" s="2864">
        <v>25335</v>
      </c>
      <c r="H75" s="2865">
        <v>6.2</v>
      </c>
      <c r="I75" s="2864">
        <v>13</v>
      </c>
      <c r="J75" s="2864">
        <v>24049</v>
      </c>
      <c r="K75" s="2866">
        <v>4.2</v>
      </c>
      <c r="L75" s="2864">
        <v>25335</v>
      </c>
      <c r="M75" s="2866">
        <v>6.2</v>
      </c>
      <c r="N75" s="2864" t="s">
        <v>1506</v>
      </c>
      <c r="O75" s="2864"/>
      <c r="P75" s="2864"/>
      <c r="Q75" s="2864"/>
      <c r="R75" s="2864"/>
    </row>
    <row r="76" spans="1:18" x14ac:dyDescent="0.25">
      <c r="A76" s="2867" t="s">
        <v>1953</v>
      </c>
      <c r="B76" s="2989" t="s">
        <v>1954</v>
      </c>
      <c r="C76" s="2868" t="s">
        <v>1817</v>
      </c>
      <c r="D76" s="2868">
        <v>44</v>
      </c>
      <c r="E76" s="2868">
        <v>29895</v>
      </c>
      <c r="F76" s="2869">
        <v>4.7</v>
      </c>
      <c r="G76" s="2868">
        <v>31500</v>
      </c>
      <c r="H76" s="2869">
        <v>7.7</v>
      </c>
      <c r="I76" s="2868">
        <v>44</v>
      </c>
      <c r="J76" s="2868">
        <v>29941</v>
      </c>
      <c r="K76" s="2870">
        <v>5.2</v>
      </c>
      <c r="L76" s="2868">
        <v>31547</v>
      </c>
      <c r="M76" s="2870">
        <v>7.8</v>
      </c>
      <c r="N76" s="2868" t="s">
        <v>1089</v>
      </c>
      <c r="O76" s="2868"/>
      <c r="P76" s="2868"/>
      <c r="Q76" s="2868"/>
      <c r="R76" s="2868"/>
    </row>
    <row r="77" spans="1:18" x14ac:dyDescent="0.25">
      <c r="A77" s="2863" t="s">
        <v>1955</v>
      </c>
      <c r="B77" s="3475" t="s">
        <v>1956</v>
      </c>
      <c r="C77" s="2864" t="s">
        <v>1825</v>
      </c>
      <c r="D77" s="2864">
        <v>70</v>
      </c>
      <c r="E77" s="2864">
        <v>26418</v>
      </c>
      <c r="F77" s="2865">
        <v>2.8</v>
      </c>
      <c r="G77" s="2864">
        <v>26881</v>
      </c>
      <c r="H77" s="2865">
        <v>2.2000000000000002</v>
      </c>
      <c r="I77" s="2864">
        <v>69</v>
      </c>
      <c r="J77" s="2864">
        <v>26418</v>
      </c>
      <c r="K77" s="2866">
        <v>2.8</v>
      </c>
      <c r="L77" s="2864">
        <v>26898</v>
      </c>
      <c r="M77" s="2866">
        <v>2.2999999999999998</v>
      </c>
      <c r="N77" s="2864" t="s">
        <v>1089</v>
      </c>
      <c r="O77" s="2864"/>
      <c r="P77" s="2864"/>
      <c r="Q77" s="2864"/>
      <c r="R77" s="2864"/>
    </row>
    <row r="78" spans="1:18" x14ac:dyDescent="0.25">
      <c r="A78" s="2867" t="s">
        <v>1957</v>
      </c>
      <c r="B78" s="2989" t="s">
        <v>1958</v>
      </c>
      <c r="C78" s="2868" t="s">
        <v>1825</v>
      </c>
      <c r="D78" s="2868">
        <v>20</v>
      </c>
      <c r="E78" s="2868">
        <v>20915</v>
      </c>
      <c r="F78" s="2869">
        <v>-0.4</v>
      </c>
      <c r="G78" s="2868">
        <v>21545</v>
      </c>
      <c r="H78" s="2869">
        <v>1.9</v>
      </c>
      <c r="I78" s="2868">
        <v>20</v>
      </c>
      <c r="J78" s="2868">
        <v>20915</v>
      </c>
      <c r="K78" s="2870">
        <v>-1.4</v>
      </c>
      <c r="L78" s="2868">
        <v>21545</v>
      </c>
      <c r="M78" s="2870">
        <v>1.4</v>
      </c>
      <c r="N78" s="2868" t="s">
        <v>1506</v>
      </c>
      <c r="O78" s="2868"/>
      <c r="P78" s="2868"/>
      <c r="Q78" s="2868"/>
      <c r="R78" s="2868"/>
    </row>
    <row r="79" spans="1:18" x14ac:dyDescent="0.25">
      <c r="A79" s="2863" t="s">
        <v>1959</v>
      </c>
      <c r="B79" s="3475" t="s">
        <v>1960</v>
      </c>
      <c r="C79" s="2864" t="s">
        <v>1825</v>
      </c>
      <c r="D79" s="2864">
        <v>23</v>
      </c>
      <c r="E79" s="2864">
        <v>25433</v>
      </c>
      <c r="F79" s="2865">
        <v>4.7</v>
      </c>
      <c r="G79" s="2864">
        <v>28048</v>
      </c>
      <c r="H79" s="2865">
        <v>4.0999999999999996</v>
      </c>
      <c r="I79" s="2864">
        <v>22</v>
      </c>
      <c r="J79" s="2864">
        <v>25683</v>
      </c>
      <c r="K79" s="2866">
        <v>5.3</v>
      </c>
      <c r="L79" s="2864">
        <v>28350</v>
      </c>
      <c r="M79" s="2866">
        <v>4.8</v>
      </c>
      <c r="N79" s="2864" t="s">
        <v>1820</v>
      </c>
      <c r="O79" s="2864">
        <v>19545</v>
      </c>
      <c r="P79" s="2864"/>
      <c r="Q79" s="2864">
        <v>20785</v>
      </c>
      <c r="R79" s="2864">
        <v>-13.6</v>
      </c>
    </row>
    <row r="80" spans="1:18" x14ac:dyDescent="0.25">
      <c r="A80" s="2867" t="s">
        <v>1961</v>
      </c>
      <c r="B80" s="2989" t="s">
        <v>1962</v>
      </c>
      <c r="C80" s="2868" t="s">
        <v>1817</v>
      </c>
      <c r="D80" s="2868">
        <v>35</v>
      </c>
      <c r="E80" s="2868">
        <v>34243</v>
      </c>
      <c r="F80" s="2869">
        <v>1.3</v>
      </c>
      <c r="G80" s="2868">
        <v>36064</v>
      </c>
      <c r="H80" s="2869">
        <v>1.6</v>
      </c>
      <c r="I80" s="2868">
        <v>34</v>
      </c>
      <c r="J80" s="2868">
        <v>34572</v>
      </c>
      <c r="K80" s="2870">
        <v>1.9</v>
      </c>
      <c r="L80" s="2868">
        <v>36700</v>
      </c>
      <c r="M80" s="2870">
        <v>3</v>
      </c>
      <c r="N80" s="2868" t="s">
        <v>1820</v>
      </c>
      <c r="O80" s="2868" t="s">
        <v>1820</v>
      </c>
      <c r="P80" s="2868"/>
      <c r="Q80" s="2868" t="s">
        <v>1820</v>
      </c>
      <c r="R80" s="2870"/>
    </row>
    <row r="81" spans="1:18" x14ac:dyDescent="0.25">
      <c r="A81" s="2873" t="s">
        <v>1341</v>
      </c>
      <c r="B81" s="3473" t="s">
        <v>1963</v>
      </c>
      <c r="C81" s="2854"/>
      <c r="D81" s="2853">
        <v>1162</v>
      </c>
      <c r="E81" s="2853">
        <v>24534</v>
      </c>
      <c r="F81" s="2855">
        <v>3.2</v>
      </c>
      <c r="G81" s="2853">
        <v>26437</v>
      </c>
      <c r="H81" s="2855">
        <v>3.5</v>
      </c>
      <c r="I81" s="2853">
        <v>1047</v>
      </c>
      <c r="J81" s="2853">
        <v>25433</v>
      </c>
      <c r="K81" s="2856">
        <v>2.7</v>
      </c>
      <c r="L81" s="2853">
        <v>27171</v>
      </c>
      <c r="M81" s="2856">
        <v>3.4</v>
      </c>
      <c r="N81" s="2853">
        <v>115</v>
      </c>
      <c r="O81" s="2853">
        <v>17881</v>
      </c>
      <c r="P81" s="2856">
        <v>1</v>
      </c>
      <c r="Q81" s="2853">
        <v>19729</v>
      </c>
      <c r="R81" s="2856">
        <v>0.8</v>
      </c>
    </row>
    <row r="82" spans="1:18" x14ac:dyDescent="0.25">
      <c r="A82" s="2867" t="s">
        <v>1964</v>
      </c>
      <c r="B82" s="2989" t="s">
        <v>1965</v>
      </c>
      <c r="C82" s="2868" t="s">
        <v>1825</v>
      </c>
      <c r="D82" s="2868">
        <v>107</v>
      </c>
      <c r="E82" s="2868">
        <v>18986</v>
      </c>
      <c r="F82" s="2869">
        <v>2.2000000000000002</v>
      </c>
      <c r="G82" s="2868">
        <v>20418</v>
      </c>
      <c r="H82" s="2869">
        <v>2.6</v>
      </c>
      <c r="I82" s="2868">
        <v>78</v>
      </c>
      <c r="J82" s="2868">
        <v>19873</v>
      </c>
      <c r="K82" s="2870">
        <v>1.6</v>
      </c>
      <c r="L82" s="2868">
        <v>21291</v>
      </c>
      <c r="M82" s="2870">
        <v>2</v>
      </c>
      <c r="N82" s="2868">
        <v>30</v>
      </c>
      <c r="O82" s="2868">
        <v>17073</v>
      </c>
      <c r="P82" s="2870">
        <v>2.8</v>
      </c>
      <c r="Q82" s="2868">
        <v>18123</v>
      </c>
      <c r="R82" s="2870">
        <v>3.4</v>
      </c>
    </row>
    <row r="83" spans="1:18" x14ac:dyDescent="0.25">
      <c r="A83" s="2863" t="s">
        <v>1966</v>
      </c>
      <c r="B83" s="3475" t="s">
        <v>1967</v>
      </c>
      <c r="C83" s="2864" t="s">
        <v>1825</v>
      </c>
      <c r="D83" s="2864" t="s">
        <v>1820</v>
      </c>
      <c r="E83" s="2864">
        <v>21716</v>
      </c>
      <c r="F83" s="2865">
        <v>5.5</v>
      </c>
      <c r="G83" s="2864">
        <v>24118</v>
      </c>
      <c r="H83" s="2865">
        <v>6.1</v>
      </c>
      <c r="I83" s="2864" t="s">
        <v>1820</v>
      </c>
      <c r="J83" s="2864">
        <v>21855</v>
      </c>
      <c r="K83" s="2866">
        <v>6.3</v>
      </c>
      <c r="L83" s="2864">
        <v>24845</v>
      </c>
      <c r="M83" s="2866">
        <v>8.6999999999999993</v>
      </c>
      <c r="N83" s="2864" t="s">
        <v>1820</v>
      </c>
      <c r="O83" s="2864">
        <v>17718</v>
      </c>
      <c r="P83" s="2864"/>
      <c r="Q83" s="2864">
        <v>19042</v>
      </c>
      <c r="R83" s="2864"/>
    </row>
    <row r="84" spans="1:18" x14ac:dyDescent="0.25">
      <c r="A84" s="2867" t="s">
        <v>1968</v>
      </c>
      <c r="B84" s="2989" t="s">
        <v>1969</v>
      </c>
      <c r="C84" s="2868" t="s">
        <v>1825</v>
      </c>
      <c r="D84" s="2868">
        <v>19</v>
      </c>
      <c r="E84" s="2868">
        <v>29666</v>
      </c>
      <c r="F84" s="2869">
        <v>16.399999999999999</v>
      </c>
      <c r="G84" s="2868">
        <v>31925</v>
      </c>
      <c r="H84" s="2869">
        <v>11.5</v>
      </c>
      <c r="I84" s="2868">
        <v>17</v>
      </c>
      <c r="J84" s="2868">
        <v>30826</v>
      </c>
      <c r="K84" s="2870">
        <v>14</v>
      </c>
      <c r="L84" s="2868">
        <v>33363</v>
      </c>
      <c r="M84" s="2870">
        <v>10.5</v>
      </c>
      <c r="N84" s="2868" t="s">
        <v>1820</v>
      </c>
      <c r="O84" s="2868">
        <v>19361</v>
      </c>
      <c r="P84" s="2870">
        <v>16.3</v>
      </c>
      <c r="Q84" s="2868">
        <v>20356</v>
      </c>
      <c r="R84" s="2870">
        <v>7.2</v>
      </c>
    </row>
    <row r="85" spans="1:18" x14ac:dyDescent="0.25">
      <c r="A85" s="2863" t="s">
        <v>1970</v>
      </c>
      <c r="B85" s="3475" t="s">
        <v>1971</v>
      </c>
      <c r="C85" s="2864" t="s">
        <v>1817</v>
      </c>
      <c r="D85" s="2864" t="s">
        <v>1820</v>
      </c>
      <c r="E85" s="2864">
        <v>30065</v>
      </c>
      <c r="F85" s="2865">
        <v>-1.9</v>
      </c>
      <c r="G85" s="2864">
        <v>29929</v>
      </c>
      <c r="H85" s="2865">
        <v>4.4000000000000004</v>
      </c>
      <c r="I85" s="2864" t="s">
        <v>1820</v>
      </c>
      <c r="J85" s="2864">
        <v>30629</v>
      </c>
      <c r="K85" s="2866">
        <v>-2</v>
      </c>
      <c r="L85" s="2864">
        <v>30681</v>
      </c>
      <c r="M85" s="2866">
        <v>4.8</v>
      </c>
      <c r="N85" s="2864" t="s">
        <v>1089</v>
      </c>
      <c r="O85" s="2864"/>
      <c r="P85" s="2864"/>
      <c r="Q85" s="2864"/>
      <c r="R85" s="2864"/>
    </row>
    <row r="86" spans="1:18" x14ac:dyDescent="0.25">
      <c r="A86" s="2867" t="s">
        <v>1972</v>
      </c>
      <c r="B86" s="2989" t="s">
        <v>1973</v>
      </c>
      <c r="C86" s="2868" t="s">
        <v>1817</v>
      </c>
      <c r="D86" s="2868" t="s">
        <v>1820</v>
      </c>
      <c r="E86" s="2868" t="s">
        <v>1820</v>
      </c>
      <c r="F86" s="2869"/>
      <c r="G86" s="2868">
        <v>26087</v>
      </c>
      <c r="H86" s="2869">
        <v>4.7</v>
      </c>
      <c r="I86" s="2868" t="s">
        <v>1820</v>
      </c>
      <c r="J86" s="2868" t="s">
        <v>1820</v>
      </c>
      <c r="K86" s="2870"/>
      <c r="L86" s="2868">
        <v>26508</v>
      </c>
      <c r="M86" s="2870">
        <v>4.5</v>
      </c>
      <c r="N86" s="2868" t="s">
        <v>1820</v>
      </c>
      <c r="O86" s="2868" t="s">
        <v>1820</v>
      </c>
      <c r="P86" s="2868"/>
      <c r="Q86" s="2868" t="s">
        <v>1820</v>
      </c>
      <c r="R86" s="2870"/>
    </row>
    <row r="87" spans="1:18" x14ac:dyDescent="0.25">
      <c r="A87" s="2863" t="s">
        <v>1974</v>
      </c>
      <c r="B87" s="3475" t="s">
        <v>1975</v>
      </c>
      <c r="C87" s="2864" t="s">
        <v>1817</v>
      </c>
      <c r="D87" s="2864">
        <v>9</v>
      </c>
      <c r="E87" s="2864">
        <v>25163</v>
      </c>
      <c r="F87" s="2865">
        <v>2.7</v>
      </c>
      <c r="G87" s="2864">
        <v>26731</v>
      </c>
      <c r="H87" s="2865">
        <v>3.1</v>
      </c>
      <c r="I87" s="2864">
        <v>9</v>
      </c>
      <c r="J87" s="2864">
        <v>25163</v>
      </c>
      <c r="K87" s="2866">
        <v>2.7</v>
      </c>
      <c r="L87" s="2864">
        <v>26731</v>
      </c>
      <c r="M87" s="2866">
        <v>3.1</v>
      </c>
      <c r="N87" s="2864" t="s">
        <v>1506</v>
      </c>
      <c r="O87" s="2864"/>
      <c r="P87" s="2864"/>
      <c r="Q87" s="2864"/>
      <c r="R87" s="2864"/>
    </row>
    <row r="88" spans="1:18" x14ac:dyDescent="0.25">
      <c r="A88" s="2867" t="s">
        <v>1976</v>
      </c>
      <c r="B88" s="2989" t="s">
        <v>1977</v>
      </c>
      <c r="C88" s="2868" t="s">
        <v>1825</v>
      </c>
      <c r="D88" s="2868" t="s">
        <v>1820</v>
      </c>
      <c r="E88" s="2868">
        <v>22875</v>
      </c>
      <c r="F88" s="2869">
        <v>2.1</v>
      </c>
      <c r="G88" s="2868">
        <v>23565</v>
      </c>
      <c r="H88" s="2869">
        <v>3.4</v>
      </c>
      <c r="I88" s="2868" t="s">
        <v>1820</v>
      </c>
      <c r="J88" s="2868">
        <v>23008</v>
      </c>
      <c r="K88" s="2870">
        <v>2.4</v>
      </c>
      <c r="L88" s="2868">
        <v>23821</v>
      </c>
      <c r="M88" s="2870">
        <v>3.1</v>
      </c>
      <c r="N88" s="2868" t="s">
        <v>1089</v>
      </c>
      <c r="O88" s="2868"/>
      <c r="P88" s="2868"/>
      <c r="Q88" s="2868"/>
      <c r="R88" s="2868"/>
    </row>
    <row r="89" spans="1:18" x14ac:dyDescent="0.25">
      <c r="A89" s="2863" t="s">
        <v>1978</v>
      </c>
      <c r="B89" s="3475" t="s">
        <v>1979</v>
      </c>
      <c r="C89" s="2864" t="s">
        <v>1825</v>
      </c>
      <c r="D89" s="2864">
        <v>7</v>
      </c>
      <c r="E89" s="2864">
        <v>20333</v>
      </c>
      <c r="F89" s="2874">
        <v>-15.1</v>
      </c>
      <c r="G89" s="2864">
        <v>25038</v>
      </c>
      <c r="H89" s="2874">
        <v>-4.2</v>
      </c>
      <c r="I89" s="2864">
        <v>6</v>
      </c>
      <c r="J89" s="2864">
        <v>23044</v>
      </c>
      <c r="K89" s="2866">
        <v>-7.2</v>
      </c>
      <c r="L89" s="2864">
        <v>26162</v>
      </c>
      <c r="M89" s="2866">
        <v>-2.6</v>
      </c>
      <c r="N89" s="2864" t="s">
        <v>1820</v>
      </c>
      <c r="O89" s="2864">
        <v>16827</v>
      </c>
      <c r="P89" s="2875">
        <v>18</v>
      </c>
      <c r="Q89" s="2864">
        <v>16769</v>
      </c>
      <c r="R89" s="2866">
        <v>11.4</v>
      </c>
    </row>
    <row r="90" spans="1:18" x14ac:dyDescent="0.25">
      <c r="A90" s="2867" t="s">
        <v>1980</v>
      </c>
      <c r="B90" s="2989" t="s">
        <v>1981</v>
      </c>
      <c r="C90" s="2868" t="s">
        <v>1817</v>
      </c>
      <c r="D90" s="2868">
        <v>15</v>
      </c>
      <c r="E90" s="2868">
        <v>19250</v>
      </c>
      <c r="F90" s="2869">
        <v>-1.5</v>
      </c>
      <c r="G90" s="2868">
        <v>21122</v>
      </c>
      <c r="H90" s="2869">
        <v>-1.4</v>
      </c>
      <c r="I90" s="2868">
        <v>14</v>
      </c>
      <c r="J90" s="2868">
        <v>19464</v>
      </c>
      <c r="K90" s="2870">
        <v>-3.6</v>
      </c>
      <c r="L90" s="2868">
        <v>21636</v>
      </c>
      <c r="M90" s="2870">
        <v>-1.2</v>
      </c>
      <c r="N90" s="2868" t="s">
        <v>1820</v>
      </c>
      <c r="O90" s="2868">
        <v>15124</v>
      </c>
      <c r="P90" s="2870">
        <v>-7.1</v>
      </c>
      <c r="Q90" s="2868">
        <v>16469</v>
      </c>
      <c r="R90" s="2870">
        <v>-0.2</v>
      </c>
    </row>
    <row r="91" spans="1:18" x14ac:dyDescent="0.25">
      <c r="A91" s="2863" t="s">
        <v>1982</v>
      </c>
      <c r="B91" s="3475" t="s">
        <v>1983</v>
      </c>
      <c r="C91" s="2864" t="s">
        <v>1817</v>
      </c>
      <c r="D91" s="2864" t="s">
        <v>1089</v>
      </c>
      <c r="E91" s="2864"/>
      <c r="F91" s="2865"/>
      <c r="G91" s="2864"/>
      <c r="H91" s="2865"/>
      <c r="I91" s="2864" t="s">
        <v>1089</v>
      </c>
      <c r="J91" s="2864"/>
      <c r="K91" s="2866"/>
      <c r="L91" s="2864"/>
      <c r="M91" s="2866"/>
      <c r="N91" s="2864" t="s">
        <v>1506</v>
      </c>
      <c r="O91" s="2864"/>
      <c r="P91" s="2864"/>
      <c r="Q91" s="2864"/>
      <c r="R91" s="2864"/>
    </row>
    <row r="92" spans="1:18" x14ac:dyDescent="0.25">
      <c r="A92" s="2867" t="s">
        <v>1984</v>
      </c>
      <c r="B92" s="2989" t="s">
        <v>1985</v>
      </c>
      <c r="C92" s="2868" t="s">
        <v>1817</v>
      </c>
      <c r="D92" s="2868" t="s">
        <v>1820</v>
      </c>
      <c r="E92" s="2868" t="s">
        <v>1820</v>
      </c>
      <c r="F92" s="2869"/>
      <c r="G92" s="2868" t="s">
        <v>1820</v>
      </c>
      <c r="H92" s="2869"/>
      <c r="I92" s="2868" t="s">
        <v>1820</v>
      </c>
      <c r="J92" s="2868" t="s">
        <v>1820</v>
      </c>
      <c r="K92" s="2870"/>
      <c r="L92" s="2868" t="s">
        <v>1820</v>
      </c>
      <c r="M92" s="2870"/>
      <c r="N92" s="2868" t="s">
        <v>1089</v>
      </c>
      <c r="O92" s="2868"/>
      <c r="P92" s="2868"/>
      <c r="Q92" s="2868"/>
      <c r="R92" s="2868"/>
    </row>
    <row r="93" spans="1:18" x14ac:dyDescent="0.25">
      <c r="A93" s="2863" t="s">
        <v>1986</v>
      </c>
      <c r="B93" s="3475" t="s">
        <v>1987</v>
      </c>
      <c r="C93" s="2864" t="s">
        <v>1825</v>
      </c>
      <c r="D93" s="2864" t="s">
        <v>1820</v>
      </c>
      <c r="E93" s="2864">
        <v>30902</v>
      </c>
      <c r="F93" s="2865">
        <v>-2.2000000000000002</v>
      </c>
      <c r="G93" s="2864">
        <v>34267</v>
      </c>
      <c r="H93" s="2865">
        <v>1.7</v>
      </c>
      <c r="I93" s="2864" t="s">
        <v>1820</v>
      </c>
      <c r="J93" s="2864">
        <v>31216</v>
      </c>
      <c r="K93" s="2864">
        <v>-2.4</v>
      </c>
      <c r="L93" s="2864">
        <v>35553</v>
      </c>
      <c r="M93" s="2866">
        <v>2.4</v>
      </c>
      <c r="N93" s="2864" t="s">
        <v>1820</v>
      </c>
      <c r="O93" s="2864" t="s">
        <v>1820</v>
      </c>
      <c r="P93" s="2864"/>
      <c r="Q93" s="2864" t="s">
        <v>1820</v>
      </c>
      <c r="R93" s="2864"/>
    </row>
    <row r="94" spans="1:18" x14ac:dyDescent="0.25">
      <c r="A94" s="2867" t="s">
        <v>1988</v>
      </c>
      <c r="B94" s="2989" t="s">
        <v>1989</v>
      </c>
      <c r="C94" s="2868" t="s">
        <v>1817</v>
      </c>
      <c r="D94" s="2868">
        <v>17</v>
      </c>
      <c r="E94" s="2868">
        <v>22658</v>
      </c>
      <c r="F94" s="2869">
        <v>6.1</v>
      </c>
      <c r="G94" s="2868">
        <v>24053</v>
      </c>
      <c r="H94" s="2869">
        <v>4.7</v>
      </c>
      <c r="I94" s="2868">
        <v>16</v>
      </c>
      <c r="J94" s="2868">
        <v>23140</v>
      </c>
      <c r="K94" s="2870">
        <v>4.7</v>
      </c>
      <c r="L94" s="2868">
        <v>24511</v>
      </c>
      <c r="M94" s="2870">
        <v>3.5</v>
      </c>
      <c r="N94" s="2868" t="s">
        <v>1820</v>
      </c>
      <c r="O94" s="2868">
        <v>18860</v>
      </c>
      <c r="P94" s="2870">
        <v>2.8</v>
      </c>
      <c r="Q94" s="2868">
        <v>19666</v>
      </c>
      <c r="R94" s="2870">
        <v>6.1</v>
      </c>
    </row>
    <row r="95" spans="1:18" x14ac:dyDescent="0.25">
      <c r="A95" s="2863" t="s">
        <v>1990</v>
      </c>
      <c r="B95" s="3475" t="s">
        <v>1991</v>
      </c>
      <c r="C95" s="2864" t="s">
        <v>1817</v>
      </c>
      <c r="D95" s="2864" t="s">
        <v>1820</v>
      </c>
      <c r="E95" s="2864" t="s">
        <v>1820</v>
      </c>
      <c r="F95" s="2865"/>
      <c r="G95" s="2864" t="s">
        <v>1820</v>
      </c>
      <c r="H95" s="2865"/>
      <c r="I95" s="2864">
        <v>10</v>
      </c>
      <c r="J95" s="2864">
        <v>28274</v>
      </c>
      <c r="K95" s="2866">
        <v>1.8</v>
      </c>
      <c r="L95" s="2864">
        <v>29976</v>
      </c>
      <c r="M95" s="2866">
        <v>3.2</v>
      </c>
      <c r="N95" s="2864" t="s">
        <v>1820</v>
      </c>
      <c r="O95" s="2864" t="s">
        <v>1820</v>
      </c>
      <c r="P95" s="2864"/>
      <c r="Q95" s="2864" t="s">
        <v>1820</v>
      </c>
      <c r="R95" s="2864"/>
    </row>
    <row r="96" spans="1:18" x14ac:dyDescent="0.25">
      <c r="A96" s="2867" t="s">
        <v>1992</v>
      </c>
      <c r="B96" s="2989" t="s">
        <v>1993</v>
      </c>
      <c r="C96" s="2868" t="s">
        <v>1817</v>
      </c>
      <c r="D96" s="2868">
        <v>10</v>
      </c>
      <c r="E96" s="2868">
        <v>23209</v>
      </c>
      <c r="F96" s="2869">
        <v>-2.1</v>
      </c>
      <c r="G96" s="2868">
        <v>26486</v>
      </c>
      <c r="H96" s="2869">
        <v>-1</v>
      </c>
      <c r="I96" s="2868">
        <v>9</v>
      </c>
      <c r="J96" s="2868">
        <v>23657</v>
      </c>
      <c r="K96" s="2870">
        <v>-2.2000000000000002</v>
      </c>
      <c r="L96" s="2868">
        <v>27290</v>
      </c>
      <c r="M96" s="2870">
        <v>-0.3</v>
      </c>
      <c r="N96" s="2868" t="s">
        <v>1820</v>
      </c>
      <c r="O96" s="2868">
        <v>17486</v>
      </c>
      <c r="P96" s="2868"/>
      <c r="Q96" s="2868">
        <v>18749</v>
      </c>
      <c r="R96" s="2870">
        <v>-14.7</v>
      </c>
    </row>
    <row r="97" spans="1:18" x14ac:dyDescent="0.25">
      <c r="A97" s="2863" t="s">
        <v>1994</v>
      </c>
      <c r="B97" s="3475" t="s">
        <v>1995</v>
      </c>
      <c r="C97" s="2864" t="s">
        <v>1825</v>
      </c>
      <c r="D97" s="2864">
        <v>12</v>
      </c>
      <c r="E97" s="2864">
        <v>21203</v>
      </c>
      <c r="F97" s="2865">
        <v>-3</v>
      </c>
      <c r="G97" s="2864">
        <v>22281</v>
      </c>
      <c r="H97" s="2865">
        <v>1.4</v>
      </c>
      <c r="I97" s="2864">
        <v>9</v>
      </c>
      <c r="J97" s="2864">
        <v>22588</v>
      </c>
      <c r="K97" s="2866">
        <v>0</v>
      </c>
      <c r="L97" s="2864">
        <v>23768</v>
      </c>
      <c r="M97" s="2866">
        <v>1.8</v>
      </c>
      <c r="N97" s="2864" t="s">
        <v>1820</v>
      </c>
      <c r="O97" s="2864">
        <v>16554</v>
      </c>
      <c r="P97" s="2866">
        <v>-3.8</v>
      </c>
      <c r="Q97" s="2864">
        <v>18277</v>
      </c>
      <c r="R97" s="2866">
        <v>-1.2</v>
      </c>
    </row>
    <row r="98" spans="1:18" x14ac:dyDescent="0.25">
      <c r="A98" s="2867" t="s">
        <v>1996</v>
      </c>
      <c r="B98" s="2989" t="s">
        <v>1997</v>
      </c>
      <c r="C98" s="2868" t="s">
        <v>1825</v>
      </c>
      <c r="D98" s="2868">
        <v>54</v>
      </c>
      <c r="E98" s="2868">
        <v>34031</v>
      </c>
      <c r="F98" s="2869">
        <v>6.2</v>
      </c>
      <c r="G98" s="2868">
        <v>34034</v>
      </c>
      <c r="H98" s="2869">
        <v>3.9</v>
      </c>
      <c r="I98" s="2868">
        <v>51</v>
      </c>
      <c r="J98" s="2868">
        <v>34934</v>
      </c>
      <c r="K98" s="2870">
        <v>6.2</v>
      </c>
      <c r="L98" s="2868">
        <v>34708</v>
      </c>
      <c r="M98" s="2870">
        <v>3.9</v>
      </c>
      <c r="N98" s="2868" t="s">
        <v>1820</v>
      </c>
      <c r="O98" s="2868">
        <v>20745</v>
      </c>
      <c r="P98" s="2870">
        <v>-3.2</v>
      </c>
      <c r="Q98" s="2868">
        <v>24890</v>
      </c>
      <c r="R98" s="2870">
        <v>2.2000000000000002</v>
      </c>
    </row>
    <row r="99" spans="1:18" x14ac:dyDescent="0.25">
      <c r="A99" s="2863" t="s">
        <v>1998</v>
      </c>
      <c r="B99" s="3475" t="s">
        <v>1999</v>
      </c>
      <c r="C99" s="2864" t="s">
        <v>1817</v>
      </c>
      <c r="D99" s="2864">
        <v>44</v>
      </c>
      <c r="E99" s="2864">
        <v>24041</v>
      </c>
      <c r="F99" s="2865">
        <v>2.2000000000000002</v>
      </c>
      <c r="G99" s="2864">
        <v>25895</v>
      </c>
      <c r="H99" s="2865">
        <v>3.3</v>
      </c>
      <c r="I99" s="2864">
        <v>31</v>
      </c>
      <c r="J99" s="2864">
        <v>26426</v>
      </c>
      <c r="K99" s="2866">
        <v>4.5999999999999996</v>
      </c>
      <c r="L99" s="2864">
        <v>27511</v>
      </c>
      <c r="M99" s="2866">
        <v>3.5</v>
      </c>
      <c r="N99" s="2864">
        <v>12</v>
      </c>
      <c r="O99" s="2864">
        <v>20041</v>
      </c>
      <c r="P99" s="2866">
        <v>-0.6</v>
      </c>
      <c r="Q99" s="2864">
        <v>21783</v>
      </c>
      <c r="R99" s="2866">
        <v>2.1</v>
      </c>
    </row>
    <row r="100" spans="1:18" x14ac:dyDescent="0.25">
      <c r="A100" s="2867" t="s">
        <v>2000</v>
      </c>
      <c r="B100" s="2989" t="s">
        <v>2001</v>
      </c>
      <c r="C100" s="2868" t="s">
        <v>1825</v>
      </c>
      <c r="D100" s="2868">
        <v>13</v>
      </c>
      <c r="E100" s="2868">
        <v>19538</v>
      </c>
      <c r="F100" s="2869">
        <v>-5.5</v>
      </c>
      <c r="G100" s="2868">
        <v>20437</v>
      </c>
      <c r="H100" s="2869">
        <v>-3.1</v>
      </c>
      <c r="I100" s="2868">
        <v>13</v>
      </c>
      <c r="J100" s="2868">
        <v>19538</v>
      </c>
      <c r="K100" s="2870">
        <v>-5.5</v>
      </c>
      <c r="L100" s="2868">
        <v>20437</v>
      </c>
      <c r="M100" s="2870">
        <v>-3.1</v>
      </c>
      <c r="N100" s="2868" t="s">
        <v>1506</v>
      </c>
      <c r="O100" s="2868"/>
      <c r="P100" s="2868"/>
      <c r="Q100" s="2868"/>
      <c r="R100" s="2868"/>
    </row>
    <row r="101" spans="1:18" x14ac:dyDescent="0.25">
      <c r="A101" s="2863" t="s">
        <v>2002</v>
      </c>
      <c r="B101" s="3475" t="s">
        <v>2003</v>
      </c>
      <c r="C101" s="2864" t="s">
        <v>1825</v>
      </c>
      <c r="D101" s="2864">
        <v>69</v>
      </c>
      <c r="E101" s="2864">
        <v>21004</v>
      </c>
      <c r="F101" s="2865">
        <v>3.3</v>
      </c>
      <c r="G101" s="2864">
        <v>22780</v>
      </c>
      <c r="H101" s="2865">
        <v>6</v>
      </c>
      <c r="I101" s="2864">
        <v>50</v>
      </c>
      <c r="J101" s="2864">
        <v>22493</v>
      </c>
      <c r="K101" s="2866">
        <v>5.7</v>
      </c>
      <c r="L101" s="2864">
        <v>24452</v>
      </c>
      <c r="M101" s="2866">
        <v>7.7</v>
      </c>
      <c r="N101" s="2864">
        <v>19</v>
      </c>
      <c r="O101" s="2864">
        <v>17167</v>
      </c>
      <c r="P101" s="2866">
        <v>-0.7</v>
      </c>
      <c r="Q101" s="2864">
        <v>18375</v>
      </c>
      <c r="R101" s="2866">
        <v>0.4</v>
      </c>
    </row>
    <row r="102" spans="1:18" x14ac:dyDescent="0.25">
      <c r="A102" s="2867" t="s">
        <v>2004</v>
      </c>
      <c r="B102" s="2989" t="s">
        <v>2005</v>
      </c>
      <c r="C102" s="2868" t="s">
        <v>1825</v>
      </c>
      <c r="D102" s="2868">
        <v>13</v>
      </c>
      <c r="E102" s="2868">
        <v>32778</v>
      </c>
      <c r="F102" s="2869">
        <v>3.3</v>
      </c>
      <c r="G102" s="2868">
        <v>34398</v>
      </c>
      <c r="H102" s="2869">
        <v>7.5</v>
      </c>
      <c r="I102" s="2868">
        <v>13</v>
      </c>
      <c r="J102" s="2868">
        <v>32778</v>
      </c>
      <c r="K102" s="2870">
        <v>3.3</v>
      </c>
      <c r="L102" s="2868">
        <v>34398</v>
      </c>
      <c r="M102" s="2870">
        <v>7.5</v>
      </c>
      <c r="N102" s="2868" t="s">
        <v>1506</v>
      </c>
      <c r="O102" s="2868"/>
      <c r="P102" s="2868"/>
      <c r="Q102" s="2868"/>
      <c r="R102" s="2868"/>
    </row>
    <row r="103" spans="1:18" x14ac:dyDescent="0.25">
      <c r="A103" s="2863" t="s">
        <v>2006</v>
      </c>
      <c r="B103" s="3475" t="s">
        <v>2007</v>
      </c>
      <c r="C103" s="2864" t="s">
        <v>1825</v>
      </c>
      <c r="D103" s="2864">
        <v>19</v>
      </c>
      <c r="E103" s="2864">
        <v>27302</v>
      </c>
      <c r="F103" s="2865">
        <v>1.6</v>
      </c>
      <c r="G103" s="2864">
        <v>28717</v>
      </c>
      <c r="H103" s="2865">
        <v>2.6</v>
      </c>
      <c r="I103" s="2864">
        <v>19</v>
      </c>
      <c r="J103" s="2864">
        <v>27302</v>
      </c>
      <c r="K103" s="2866">
        <v>1.6</v>
      </c>
      <c r="L103" s="2864">
        <v>28717</v>
      </c>
      <c r="M103" s="2866">
        <v>2.6</v>
      </c>
      <c r="N103" s="2864" t="s">
        <v>1506</v>
      </c>
      <c r="O103" s="2864"/>
      <c r="P103" s="2864"/>
      <c r="Q103" s="2864"/>
      <c r="R103" s="2864"/>
    </row>
    <row r="104" spans="1:18" x14ac:dyDescent="0.25">
      <c r="A104" s="2867" t="s">
        <v>2008</v>
      </c>
      <c r="B104" s="2989" t="s">
        <v>2009</v>
      </c>
      <c r="C104" s="2868" t="s">
        <v>1817</v>
      </c>
      <c r="D104" s="2868" t="s">
        <v>1820</v>
      </c>
      <c r="E104" s="2868">
        <v>27033</v>
      </c>
      <c r="F104" s="2869">
        <v>-11.6</v>
      </c>
      <c r="G104" s="2868">
        <v>28063</v>
      </c>
      <c r="H104" s="2869">
        <v>-13.2</v>
      </c>
      <c r="I104" s="2868" t="s">
        <v>1820</v>
      </c>
      <c r="J104" s="2868">
        <v>26596</v>
      </c>
      <c r="K104" s="2870">
        <v>-12.9</v>
      </c>
      <c r="L104" s="2868">
        <v>27600</v>
      </c>
      <c r="M104" s="2870">
        <v>-14.8</v>
      </c>
      <c r="N104" s="2868" t="s">
        <v>1820</v>
      </c>
      <c r="O104" s="2868" t="s">
        <v>1820</v>
      </c>
      <c r="P104" s="2868"/>
      <c r="Q104" s="2868">
        <v>35161</v>
      </c>
      <c r="R104" s="2870">
        <v>11.5</v>
      </c>
    </row>
    <row r="105" spans="1:18" x14ac:dyDescent="0.25">
      <c r="A105" s="2863" t="s">
        <v>2010</v>
      </c>
      <c r="B105" s="3475" t="s">
        <v>2011</v>
      </c>
      <c r="C105" s="2864" t="s">
        <v>1825</v>
      </c>
      <c r="D105" s="2864">
        <v>72</v>
      </c>
      <c r="E105" s="2864">
        <v>23992</v>
      </c>
      <c r="F105" s="2865">
        <v>-0.1</v>
      </c>
      <c r="G105" s="2864">
        <v>24506</v>
      </c>
      <c r="H105" s="2865">
        <v>0.5</v>
      </c>
      <c r="I105" s="2864">
        <v>68</v>
      </c>
      <c r="J105" s="2864">
        <v>24212</v>
      </c>
      <c r="K105" s="2866">
        <v>-0.7</v>
      </c>
      <c r="L105" s="2864">
        <v>24867</v>
      </c>
      <c r="M105" s="2866">
        <v>0.9</v>
      </c>
      <c r="N105" s="2864" t="s">
        <v>1820</v>
      </c>
      <c r="O105" s="2864" t="s">
        <v>1820</v>
      </c>
      <c r="P105" s="2866"/>
      <c r="Q105" s="2864">
        <v>18162</v>
      </c>
      <c r="R105" s="2866">
        <v>-4</v>
      </c>
    </row>
    <row r="106" spans="1:18" x14ac:dyDescent="0.25">
      <c r="A106" s="2867" t="s">
        <v>2012</v>
      </c>
      <c r="B106" s="2989" t="s">
        <v>2013</v>
      </c>
      <c r="C106" s="2868" t="s">
        <v>1825</v>
      </c>
      <c r="D106" s="2868">
        <v>7</v>
      </c>
      <c r="E106" s="2868">
        <v>38844</v>
      </c>
      <c r="F106" s="2869">
        <v>10.5</v>
      </c>
      <c r="G106" s="2868">
        <v>40189</v>
      </c>
      <c r="H106" s="2869">
        <v>13</v>
      </c>
      <c r="I106" s="2868">
        <v>7</v>
      </c>
      <c r="J106" s="2868">
        <v>38844</v>
      </c>
      <c r="K106" s="2870">
        <v>10.7</v>
      </c>
      <c r="L106" s="2868">
        <v>40189</v>
      </c>
      <c r="M106" s="2870">
        <v>13.3</v>
      </c>
      <c r="N106" s="2868" t="s">
        <v>1506</v>
      </c>
      <c r="O106" s="2868"/>
      <c r="P106" s="2868"/>
      <c r="Q106" s="2868"/>
      <c r="R106" s="2868"/>
    </row>
    <row r="107" spans="1:18" x14ac:dyDescent="0.25">
      <c r="A107" s="2863" t="s">
        <v>2014</v>
      </c>
      <c r="B107" s="3475" t="s">
        <v>2015</v>
      </c>
      <c r="C107" s="2864" t="s">
        <v>1825</v>
      </c>
      <c r="D107" s="2864" t="s">
        <v>1820</v>
      </c>
      <c r="E107" s="2864">
        <v>33165</v>
      </c>
      <c r="F107" s="2865">
        <v>-7.3</v>
      </c>
      <c r="G107" s="2864">
        <v>35349</v>
      </c>
      <c r="H107" s="2865">
        <v>-1.3</v>
      </c>
      <c r="I107" s="2864" t="s">
        <v>1820</v>
      </c>
      <c r="J107" s="2864">
        <v>33165</v>
      </c>
      <c r="K107" s="2866">
        <v>-5.9</v>
      </c>
      <c r="L107" s="2864">
        <v>35349</v>
      </c>
      <c r="M107" s="2866">
        <v>0.4</v>
      </c>
      <c r="N107" s="2864" t="s">
        <v>1506</v>
      </c>
      <c r="O107" s="2864"/>
      <c r="P107" s="2864"/>
      <c r="Q107" s="2864"/>
      <c r="R107" s="2864"/>
    </row>
    <row r="108" spans="1:18" x14ac:dyDescent="0.25">
      <c r="O108" s="2877"/>
      <c r="Q108" s="2877"/>
    </row>
    <row r="109" spans="1:18" x14ac:dyDescent="0.25">
      <c r="A109" s="2812" t="s">
        <v>2016</v>
      </c>
      <c r="O109" s="2877"/>
      <c r="Q109" s="2877"/>
    </row>
    <row r="110" spans="1:18" x14ac:dyDescent="0.25">
      <c r="A110" s="2812" t="s">
        <v>384</v>
      </c>
      <c r="O110" s="2877"/>
      <c r="Q110" s="2877"/>
    </row>
    <row r="111" spans="1:18" x14ac:dyDescent="0.25">
      <c r="A111" s="2812" t="s">
        <v>2017</v>
      </c>
    </row>
    <row r="112" spans="1:18" x14ac:dyDescent="0.25">
      <c r="A112" s="2812" t="s">
        <v>2018</v>
      </c>
    </row>
    <row r="113" spans="1:17" x14ac:dyDescent="0.25">
      <c r="A113" s="2878"/>
      <c r="Q113" s="2877"/>
    </row>
    <row r="114" spans="1:17" s="23" customFormat="1" x14ac:dyDescent="0.25">
      <c r="A114" s="199" t="s">
        <v>135</v>
      </c>
      <c r="F114" s="377"/>
      <c r="H114" s="377"/>
      <c r="Q114" s="431"/>
    </row>
    <row r="115" spans="1:17" x14ac:dyDescent="0.25">
      <c r="A115" s="2878"/>
    </row>
    <row r="116" spans="1:17" x14ac:dyDescent="0.25">
      <c r="A116" s="2878"/>
    </row>
    <row r="117" spans="1:17" x14ac:dyDescent="0.25">
      <c r="A117" s="2878"/>
    </row>
    <row r="118" spans="1:17" x14ac:dyDescent="0.25">
      <c r="A118" s="2878"/>
    </row>
    <row r="119" spans="1:17" x14ac:dyDescent="0.25">
      <c r="A119" s="2878"/>
    </row>
  </sheetData>
  <mergeCells count="3">
    <mergeCell ref="D3:H3"/>
    <mergeCell ref="I3:M3"/>
    <mergeCell ref="N3:R3"/>
  </mergeCells>
  <hyperlinks>
    <hyperlink ref="A114" location="Index!A1" display="Back to index" xr:uid="{9D2EECA8-169B-4A20-9AB3-F29E9F53D64B}"/>
  </hyperlinks>
  <pageMargins left="0.7" right="0.7" top="0.75" bottom="0.75" header="0.3" footer="0.3"/>
  <pageSetup paperSize="9" orientation="portrait" r:id="rId1"/>
  <ignoredErrors>
    <ignoredError sqref="B101:B107 B6:B100" numberStoredAsText="1"/>
  </ignoredError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1772B-632E-4F3E-88B7-E874642EBFBD}">
  <dimension ref="A1:D21"/>
  <sheetViews>
    <sheetView showGridLines="0" zoomScaleNormal="100" workbookViewId="0">
      <selection activeCell="G19" sqref="G19"/>
    </sheetView>
  </sheetViews>
  <sheetFormatPr defaultColWidth="8.85546875" defaultRowHeight="15" x14ac:dyDescent="0.25"/>
  <cols>
    <col min="1" max="1" width="53.140625" style="282" customWidth="1"/>
    <col min="2" max="4" width="15.7109375" style="282" customWidth="1"/>
    <col min="5" max="16384" width="8.85546875" style="282"/>
  </cols>
  <sheetData>
    <row r="1" spans="1:4" x14ac:dyDescent="0.25">
      <c r="A1" s="253" t="s">
        <v>2019</v>
      </c>
      <c r="B1" s="253"/>
    </row>
    <row r="2" spans="1:4" x14ac:dyDescent="0.25">
      <c r="A2" s="253"/>
      <c r="B2" s="253"/>
    </row>
    <row r="3" spans="1:4" ht="30" customHeight="1" x14ac:dyDescent="0.25">
      <c r="A3" s="2161"/>
      <c r="B3" s="2817" t="s">
        <v>2020</v>
      </c>
      <c r="C3" s="2817" t="s">
        <v>2021</v>
      </c>
      <c r="D3" s="2817" t="s">
        <v>304</v>
      </c>
    </row>
    <row r="4" spans="1:4" x14ac:dyDescent="0.25">
      <c r="A4" s="2879" t="s">
        <v>1446</v>
      </c>
      <c r="B4" s="2864">
        <v>47394</v>
      </c>
      <c r="C4" s="2864">
        <v>43848</v>
      </c>
      <c r="D4" s="2880">
        <v>-7.4819597417394607E-2</v>
      </c>
    </row>
    <row r="5" spans="1:4" x14ac:dyDescent="0.25">
      <c r="A5" s="2881" t="s">
        <v>2022</v>
      </c>
      <c r="B5" s="2868">
        <v>43197</v>
      </c>
      <c r="C5" s="2868">
        <v>46618</v>
      </c>
      <c r="D5" s="2882">
        <v>7.9195314489432136E-2</v>
      </c>
    </row>
    <row r="6" spans="1:4" x14ac:dyDescent="0.25">
      <c r="A6" s="2879" t="s">
        <v>1439</v>
      </c>
      <c r="B6" s="2864">
        <v>40953</v>
      </c>
      <c r="C6" s="2864">
        <v>40313</v>
      </c>
      <c r="D6" s="2880">
        <v>-1.5627670744512E-2</v>
      </c>
    </row>
    <row r="7" spans="1:4" x14ac:dyDescent="0.25">
      <c r="A7" s="2881" t="s">
        <v>2023</v>
      </c>
      <c r="B7" s="2868">
        <v>69995</v>
      </c>
      <c r="C7" s="2868">
        <v>70420</v>
      </c>
      <c r="D7" s="2882">
        <v>6.0718622758768482E-3</v>
      </c>
    </row>
    <row r="8" spans="1:4" x14ac:dyDescent="0.25">
      <c r="A8" s="2879" t="s">
        <v>1442</v>
      </c>
      <c r="B8" s="2864">
        <v>38684</v>
      </c>
      <c r="C8" s="2864">
        <v>40265</v>
      </c>
      <c r="D8" s="2880">
        <v>4.086961017474925E-2</v>
      </c>
    </row>
    <row r="9" spans="1:4" x14ac:dyDescent="0.25">
      <c r="A9" s="2881" t="s">
        <v>2024</v>
      </c>
      <c r="B9" s="2868">
        <v>32987</v>
      </c>
      <c r="C9" s="2868">
        <v>33260</v>
      </c>
      <c r="D9" s="2882">
        <v>8.2759875102313037E-3</v>
      </c>
    </row>
    <row r="10" spans="1:4" x14ac:dyDescent="0.25">
      <c r="A10" s="2879" t="s">
        <v>2025</v>
      </c>
      <c r="B10" s="2864">
        <v>44778</v>
      </c>
      <c r="C10" s="2864">
        <v>45430</v>
      </c>
      <c r="D10" s="2880">
        <v>1.4560721783018447E-2</v>
      </c>
    </row>
    <row r="11" spans="1:4" x14ac:dyDescent="0.25">
      <c r="A11" s="2881" t="s">
        <v>1438</v>
      </c>
      <c r="B11" s="2868">
        <v>41808</v>
      </c>
      <c r="C11" s="2868">
        <v>42230</v>
      </c>
      <c r="D11" s="2882">
        <v>1.0093761959433602E-2</v>
      </c>
    </row>
    <row r="12" spans="1:4" x14ac:dyDescent="0.25">
      <c r="A12" s="2879" t="s">
        <v>1443</v>
      </c>
      <c r="B12" s="2864">
        <v>40689</v>
      </c>
      <c r="C12" s="2864">
        <v>41314</v>
      </c>
      <c r="D12" s="2880">
        <v>1.5360416820270836E-2</v>
      </c>
    </row>
    <row r="13" spans="1:4" x14ac:dyDescent="0.25">
      <c r="A13" s="2881" t="s">
        <v>1441</v>
      </c>
      <c r="B13" s="2868">
        <v>39225</v>
      </c>
      <c r="C13" s="2868">
        <v>39939</v>
      </c>
      <c r="D13" s="2882">
        <v>1.8202676864244743E-2</v>
      </c>
    </row>
    <row r="14" spans="1:4" x14ac:dyDescent="0.25">
      <c r="A14" s="2879" t="s">
        <v>2026</v>
      </c>
      <c r="B14" s="2864">
        <v>36012</v>
      </c>
      <c r="C14" s="2864">
        <v>36964</v>
      </c>
      <c r="D14" s="2880">
        <v>2.6435632566922138E-2</v>
      </c>
    </row>
    <row r="15" spans="1:4" x14ac:dyDescent="0.25">
      <c r="A15" s="2881" t="s">
        <v>1444</v>
      </c>
      <c r="B15" s="2868">
        <v>44696</v>
      </c>
      <c r="C15" s="2868">
        <v>46486</v>
      </c>
      <c r="D15" s="2882">
        <v>4.0048326472167529E-2</v>
      </c>
    </row>
    <row r="16" spans="1:4" x14ac:dyDescent="0.25">
      <c r="A16" s="2879" t="s">
        <v>2027</v>
      </c>
      <c r="B16" s="2864">
        <v>40964</v>
      </c>
      <c r="C16" s="2864">
        <v>41801</v>
      </c>
      <c r="D16" s="2880">
        <v>2.043257494385314E-2</v>
      </c>
    </row>
    <row r="17" spans="1:4" x14ac:dyDescent="0.25">
      <c r="A17" s="2881" t="s">
        <v>1440</v>
      </c>
      <c r="B17" s="2868">
        <v>40194</v>
      </c>
      <c r="C17" s="2868">
        <v>41867</v>
      </c>
      <c r="D17" s="2882">
        <v>4.1623127830024378E-2</v>
      </c>
    </row>
    <row r="19" spans="1:4" x14ac:dyDescent="0.25">
      <c r="A19" s="423" t="s">
        <v>2016</v>
      </c>
      <c r="B19" s="423"/>
    </row>
    <row r="21" spans="1:4" s="23" customFormat="1" x14ac:dyDescent="0.25">
      <c r="A21" s="199" t="s">
        <v>135</v>
      </c>
      <c r="B21" s="199"/>
      <c r="C21" s="199"/>
    </row>
  </sheetData>
  <hyperlinks>
    <hyperlink ref="A21:C21" location="Index!A1" display="Back to index" xr:uid="{44900A9E-2307-4EAB-B63D-3B963D5438B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A796-0E57-48F2-8182-C0F1CF040DDB}">
  <dimension ref="A1:R116"/>
  <sheetViews>
    <sheetView showGridLines="0" zoomScaleNormal="100" workbookViewId="0">
      <pane xSplit="1" ySplit="4" topLeftCell="B5" activePane="bottomRight" state="frozen"/>
      <selection pane="topRight"/>
      <selection pane="bottomLeft"/>
      <selection pane="bottomRight" activeCell="D3" sqref="D3:H3"/>
    </sheetView>
  </sheetViews>
  <sheetFormatPr defaultColWidth="11.7109375" defaultRowHeight="16.5" customHeight="1" x14ac:dyDescent="0.25"/>
  <cols>
    <col min="1" max="1" width="51.5703125" style="289" customWidth="1"/>
    <col min="2" max="2" width="11.7109375" style="78"/>
    <col min="3" max="3" width="12.28515625" style="78" customWidth="1"/>
    <col min="4" max="16384" width="11.7109375" style="78"/>
  </cols>
  <sheetData>
    <row r="1" spans="1:18" ht="16.5" customHeight="1" x14ac:dyDescent="0.25">
      <c r="A1" s="2813" t="s">
        <v>2028</v>
      </c>
    </row>
    <row r="2" spans="1:18" ht="16.5" customHeight="1" x14ac:dyDescent="0.25">
      <c r="A2" s="54"/>
    </row>
    <row r="3" spans="1:18" s="54" customFormat="1" ht="30" customHeight="1" x14ac:dyDescent="0.25">
      <c r="A3" s="3476"/>
      <c r="B3" s="3470"/>
      <c r="C3" s="3470"/>
      <c r="D3" s="3818" t="s">
        <v>2029</v>
      </c>
      <c r="E3" s="3819"/>
      <c r="F3" s="3819"/>
      <c r="G3" s="3819"/>
      <c r="H3" s="3820"/>
      <c r="I3" s="3818" t="s">
        <v>2030</v>
      </c>
      <c r="J3" s="3819"/>
      <c r="K3" s="3819"/>
      <c r="L3" s="3819"/>
      <c r="M3" s="3820"/>
      <c r="N3" s="3818" t="s">
        <v>2031</v>
      </c>
      <c r="O3" s="3819"/>
      <c r="P3" s="3819"/>
      <c r="Q3" s="3819"/>
      <c r="R3" s="3819"/>
    </row>
    <row r="4" spans="1:18" ht="34.5" customHeight="1" x14ac:dyDescent="0.25">
      <c r="A4" s="2883"/>
      <c r="B4" s="3472" t="s">
        <v>1807</v>
      </c>
      <c r="C4" s="2817" t="s">
        <v>2032</v>
      </c>
      <c r="D4" s="2817" t="s">
        <v>1809</v>
      </c>
      <c r="E4" s="2817" t="s">
        <v>1810</v>
      </c>
      <c r="F4" s="2817" t="s">
        <v>304</v>
      </c>
      <c r="G4" s="2817" t="s">
        <v>1811</v>
      </c>
      <c r="H4" s="2817" t="s">
        <v>304</v>
      </c>
      <c r="I4" s="2817" t="s">
        <v>1809</v>
      </c>
      <c r="J4" s="2817" t="s">
        <v>1810</v>
      </c>
      <c r="K4" s="2817" t="s">
        <v>304</v>
      </c>
      <c r="L4" s="2817" t="s">
        <v>1811</v>
      </c>
      <c r="M4" s="2817" t="s">
        <v>304</v>
      </c>
      <c r="N4" s="2817" t="s">
        <v>1809</v>
      </c>
      <c r="O4" s="2817" t="s">
        <v>1810</v>
      </c>
      <c r="P4" s="2817" t="s">
        <v>304</v>
      </c>
      <c r="Q4" s="2817" t="s">
        <v>1811</v>
      </c>
      <c r="R4" s="2817" t="s">
        <v>304</v>
      </c>
    </row>
    <row r="5" spans="1:18" ht="16.5" customHeight="1" x14ac:dyDescent="0.25">
      <c r="A5" s="2884" t="s">
        <v>1812</v>
      </c>
      <c r="B5" s="3473" t="s">
        <v>1813</v>
      </c>
      <c r="C5" s="2854"/>
      <c r="D5" s="2853">
        <v>6030</v>
      </c>
      <c r="E5" s="2853">
        <v>9856</v>
      </c>
      <c r="F5" s="2856">
        <v>2.5</v>
      </c>
      <c r="G5" s="2853">
        <v>12058</v>
      </c>
      <c r="H5" s="2856">
        <v>0.9</v>
      </c>
      <c r="I5" s="2853">
        <v>1391</v>
      </c>
      <c r="J5" s="2853">
        <v>9586</v>
      </c>
      <c r="K5" s="2856">
        <v>3.4</v>
      </c>
      <c r="L5" s="2853">
        <v>12844</v>
      </c>
      <c r="M5" s="2856">
        <v>-1.1000000000000001</v>
      </c>
      <c r="N5" s="2853">
        <v>4638</v>
      </c>
      <c r="O5" s="2853">
        <v>9917</v>
      </c>
      <c r="P5" s="2856">
        <v>2</v>
      </c>
      <c r="Q5" s="2853">
        <v>11823</v>
      </c>
      <c r="R5" s="2856">
        <v>1.5</v>
      </c>
    </row>
    <row r="6" spans="1:18" ht="16.5" customHeight="1" x14ac:dyDescent="0.25">
      <c r="A6" s="2885" t="s">
        <v>1335</v>
      </c>
      <c r="B6" s="3474" t="s">
        <v>1814</v>
      </c>
      <c r="C6" s="2859"/>
      <c r="D6" s="2860">
        <v>243</v>
      </c>
      <c r="E6" s="2860">
        <v>13800</v>
      </c>
      <c r="F6" s="2862">
        <v>15.2</v>
      </c>
      <c r="G6" s="2860">
        <v>20578</v>
      </c>
      <c r="H6" s="2862">
        <v>8.6</v>
      </c>
      <c r="I6" s="2860">
        <v>95</v>
      </c>
      <c r="J6" s="2860">
        <v>12009</v>
      </c>
      <c r="K6" s="2862">
        <v>13.9</v>
      </c>
      <c r="L6" s="2860">
        <v>22729</v>
      </c>
      <c r="M6" s="2862">
        <v>21.4</v>
      </c>
      <c r="N6" s="2860">
        <v>148</v>
      </c>
      <c r="O6" s="2860">
        <v>14377</v>
      </c>
      <c r="P6" s="2862">
        <v>4.8</v>
      </c>
      <c r="Q6" s="2860">
        <v>19207</v>
      </c>
      <c r="R6" s="2862">
        <v>0.5</v>
      </c>
    </row>
    <row r="7" spans="1:18" ht="16.5" customHeight="1" x14ac:dyDescent="0.25">
      <c r="A7" s="2886" t="s">
        <v>1815</v>
      </c>
      <c r="B7" s="3475" t="s">
        <v>1816</v>
      </c>
      <c r="C7" s="2864" t="s">
        <v>1817</v>
      </c>
      <c r="D7" s="2864">
        <v>40</v>
      </c>
      <c r="E7" s="2864">
        <v>11402</v>
      </c>
      <c r="F7" s="2866">
        <v>11.8</v>
      </c>
      <c r="G7" s="2864">
        <v>18334</v>
      </c>
      <c r="H7" s="2866">
        <v>15.7</v>
      </c>
      <c r="I7" s="2864">
        <v>24</v>
      </c>
      <c r="J7" s="2864">
        <v>11000</v>
      </c>
      <c r="K7" s="2866">
        <v>10</v>
      </c>
      <c r="L7" s="2864">
        <v>19282</v>
      </c>
      <c r="M7" s="2866">
        <v>32.1</v>
      </c>
      <c r="N7" s="2864">
        <v>16</v>
      </c>
      <c r="O7" s="2864">
        <v>13764</v>
      </c>
      <c r="P7" s="2864"/>
      <c r="Q7" s="2864">
        <v>16899</v>
      </c>
      <c r="R7" s="2866">
        <v>-5.7</v>
      </c>
    </row>
    <row r="8" spans="1:18" ht="16.5" customHeight="1" x14ac:dyDescent="0.25">
      <c r="A8" s="2887" t="s">
        <v>1818</v>
      </c>
      <c r="B8" s="2989" t="s">
        <v>1819</v>
      </c>
      <c r="C8" s="2868" t="s">
        <v>1817</v>
      </c>
      <c r="D8" s="2868" t="s">
        <v>1820</v>
      </c>
      <c r="E8" s="2868" t="s">
        <v>1820</v>
      </c>
      <c r="F8" s="2868"/>
      <c r="G8" s="2868" t="s">
        <v>1820</v>
      </c>
      <c r="H8" s="2868"/>
      <c r="I8" s="2868" t="s">
        <v>1820</v>
      </c>
      <c r="J8" s="2868" t="s">
        <v>1820</v>
      </c>
      <c r="K8" s="2868"/>
      <c r="L8" s="2868" t="s">
        <v>1820</v>
      </c>
      <c r="M8" s="2868"/>
      <c r="N8" s="2868" t="s">
        <v>1820</v>
      </c>
      <c r="O8" s="2868" t="s">
        <v>1820</v>
      </c>
      <c r="P8" s="2868"/>
      <c r="Q8" s="2868" t="s">
        <v>1820</v>
      </c>
      <c r="R8" s="2868"/>
    </row>
    <row r="9" spans="1:18" ht="16.5" customHeight="1" x14ac:dyDescent="0.25">
      <c r="A9" s="2886" t="s">
        <v>1821</v>
      </c>
      <c r="B9" s="3475" t="s">
        <v>1822</v>
      </c>
      <c r="C9" s="2864" t="s">
        <v>1817</v>
      </c>
      <c r="D9" s="2864" t="s">
        <v>1089</v>
      </c>
      <c r="E9" s="2864"/>
      <c r="F9" s="2864"/>
      <c r="G9" s="2864"/>
      <c r="H9" s="2864"/>
      <c r="I9" s="2864" t="s">
        <v>1089</v>
      </c>
      <c r="J9" s="2864"/>
      <c r="K9" s="2864"/>
      <c r="L9" s="2864"/>
      <c r="M9" s="2864"/>
      <c r="N9" s="2864" t="s">
        <v>1506</v>
      </c>
      <c r="O9" s="2864"/>
      <c r="P9" s="2864"/>
      <c r="Q9" s="2864"/>
      <c r="R9" s="2864"/>
    </row>
    <row r="10" spans="1:18" ht="16.5" customHeight="1" x14ac:dyDescent="0.25">
      <c r="A10" s="2887" t="s">
        <v>1823</v>
      </c>
      <c r="B10" s="2989" t="s">
        <v>1824</v>
      </c>
      <c r="C10" s="2868" t="s">
        <v>1825</v>
      </c>
      <c r="D10" s="2868" t="s">
        <v>1820</v>
      </c>
      <c r="E10" s="2868" t="s">
        <v>1820</v>
      </c>
      <c r="F10" s="2868"/>
      <c r="G10" s="2868" t="s">
        <v>1820</v>
      </c>
      <c r="H10" s="2868"/>
      <c r="I10" s="2868" t="s">
        <v>1820</v>
      </c>
      <c r="J10" s="2868" t="s">
        <v>1820</v>
      </c>
      <c r="K10" s="2868"/>
      <c r="L10" s="2868" t="s">
        <v>1820</v>
      </c>
      <c r="M10" s="2868"/>
      <c r="N10" s="2868" t="s">
        <v>1820</v>
      </c>
      <c r="O10" s="2868" t="s">
        <v>1820</v>
      </c>
      <c r="P10" s="2868"/>
      <c r="Q10" s="2868" t="s">
        <v>1820</v>
      </c>
      <c r="R10" s="2868"/>
    </row>
    <row r="11" spans="1:18" ht="16.5" customHeight="1" x14ac:dyDescent="0.25">
      <c r="A11" s="2886" t="s">
        <v>1826</v>
      </c>
      <c r="B11" s="3475" t="s">
        <v>1827</v>
      </c>
      <c r="C11" s="2864" t="s">
        <v>1825</v>
      </c>
      <c r="D11" s="2864" t="s">
        <v>1820</v>
      </c>
      <c r="E11" s="2864" t="s">
        <v>1820</v>
      </c>
      <c r="F11" s="2864"/>
      <c r="G11" s="2864" t="s">
        <v>1820</v>
      </c>
      <c r="H11" s="2864"/>
      <c r="I11" s="2864" t="s">
        <v>1506</v>
      </c>
      <c r="J11" s="2864"/>
      <c r="K11" s="2864"/>
      <c r="L11" s="2864"/>
      <c r="M11" s="2864"/>
      <c r="N11" s="2864" t="s">
        <v>1820</v>
      </c>
      <c r="O11" s="2864" t="s">
        <v>1820</v>
      </c>
      <c r="P11" s="2864"/>
      <c r="Q11" s="2864" t="s">
        <v>1820</v>
      </c>
      <c r="R11" s="2864"/>
    </row>
    <row r="12" spans="1:18" ht="16.5" customHeight="1" x14ac:dyDescent="0.25">
      <c r="A12" s="2885" t="s">
        <v>1336</v>
      </c>
      <c r="B12" s="3474" t="s">
        <v>1828</v>
      </c>
      <c r="C12" s="2859"/>
      <c r="D12" s="2858">
        <v>1025</v>
      </c>
      <c r="E12" s="2858">
        <v>18711</v>
      </c>
      <c r="F12" s="2872">
        <v>-0.9</v>
      </c>
      <c r="G12" s="2858">
        <v>20501</v>
      </c>
      <c r="H12" s="2872">
        <v>-1.3</v>
      </c>
      <c r="I12" s="2858">
        <v>221</v>
      </c>
      <c r="J12" s="2858">
        <v>16789</v>
      </c>
      <c r="K12" s="2872">
        <v>-2.6</v>
      </c>
      <c r="L12" s="2858">
        <v>21383</v>
      </c>
      <c r="M12" s="2872">
        <v>-5.4</v>
      </c>
      <c r="N12" s="2858">
        <v>804</v>
      </c>
      <c r="O12" s="2858">
        <v>19090</v>
      </c>
      <c r="P12" s="2872">
        <v>0</v>
      </c>
      <c r="Q12" s="2858">
        <v>20259</v>
      </c>
      <c r="R12" s="2872">
        <v>0</v>
      </c>
    </row>
    <row r="13" spans="1:18" ht="16.5" customHeight="1" x14ac:dyDescent="0.25">
      <c r="A13" s="2886" t="s">
        <v>1829</v>
      </c>
      <c r="B13" s="3475" t="s">
        <v>1830</v>
      </c>
      <c r="C13" s="2864" t="s">
        <v>1817</v>
      </c>
      <c r="D13" s="2864" t="s">
        <v>1820</v>
      </c>
      <c r="E13" s="2864">
        <v>11899</v>
      </c>
      <c r="F13" s="2864"/>
      <c r="G13" s="2864">
        <v>13147</v>
      </c>
      <c r="H13" s="2864"/>
      <c r="I13" s="2864" t="s">
        <v>1820</v>
      </c>
      <c r="J13" s="2864">
        <v>11483</v>
      </c>
      <c r="K13" s="2864"/>
      <c r="L13" s="2864">
        <v>12442</v>
      </c>
      <c r="M13" s="2864"/>
      <c r="N13" s="2864" t="s">
        <v>1089</v>
      </c>
      <c r="O13" s="2864"/>
      <c r="P13" s="2864"/>
      <c r="Q13" s="2864"/>
      <c r="R13" s="2864"/>
    </row>
    <row r="14" spans="1:18" ht="16.5" customHeight="1" x14ac:dyDescent="0.25">
      <c r="A14" s="2887" t="s">
        <v>1831</v>
      </c>
      <c r="B14" s="2989" t="s">
        <v>1832</v>
      </c>
      <c r="C14" s="2868" t="s">
        <v>1817</v>
      </c>
      <c r="D14" s="2868" t="s">
        <v>1820</v>
      </c>
      <c r="E14" s="2868" t="s">
        <v>1820</v>
      </c>
      <c r="F14" s="2868"/>
      <c r="G14" s="2868" t="s">
        <v>1820</v>
      </c>
      <c r="H14" s="2868"/>
      <c r="I14" s="2868" t="s">
        <v>1820</v>
      </c>
      <c r="J14" s="2868" t="s">
        <v>1820</v>
      </c>
      <c r="K14" s="2868"/>
      <c r="L14" s="2868" t="s">
        <v>1820</v>
      </c>
      <c r="M14" s="2868"/>
      <c r="N14" s="2868" t="s">
        <v>1820</v>
      </c>
      <c r="O14" s="2868">
        <v>35048</v>
      </c>
      <c r="P14" s="2868"/>
      <c r="Q14" s="2868">
        <v>32713</v>
      </c>
      <c r="R14" s="2868">
        <v>-21.9</v>
      </c>
    </row>
    <row r="15" spans="1:18" ht="16.5" customHeight="1" x14ac:dyDescent="0.25">
      <c r="A15" s="2886" t="s">
        <v>1833</v>
      </c>
      <c r="B15" s="3475" t="s">
        <v>1834</v>
      </c>
      <c r="C15" s="2864" t="s">
        <v>1817</v>
      </c>
      <c r="D15" s="2864" t="s">
        <v>1089</v>
      </c>
      <c r="E15" s="2864"/>
      <c r="F15" s="2864"/>
      <c r="G15" s="2864"/>
      <c r="H15" s="2864"/>
      <c r="I15" s="2864" t="s">
        <v>1506</v>
      </c>
      <c r="J15" s="2864"/>
      <c r="K15" s="2864"/>
      <c r="L15" s="2864"/>
      <c r="M15" s="2864"/>
      <c r="N15" s="2864" t="s">
        <v>1089</v>
      </c>
      <c r="O15" s="2864"/>
      <c r="P15" s="2864"/>
      <c r="Q15" s="2864"/>
      <c r="R15" s="2864"/>
    </row>
    <row r="16" spans="1:18" ht="16.5" customHeight="1" x14ac:dyDescent="0.25">
      <c r="A16" s="2887" t="s">
        <v>1835</v>
      </c>
      <c r="B16" s="2989" t="s">
        <v>1836</v>
      </c>
      <c r="C16" s="2868" t="s">
        <v>1817</v>
      </c>
      <c r="D16" s="2868" t="s">
        <v>1089</v>
      </c>
      <c r="E16" s="2868"/>
      <c r="F16" s="2868"/>
      <c r="G16" s="2868"/>
      <c r="H16" s="2868"/>
      <c r="I16" s="2868" t="s">
        <v>1506</v>
      </c>
      <c r="J16" s="2868"/>
      <c r="K16" s="2868"/>
      <c r="L16" s="2868"/>
      <c r="M16" s="2868"/>
      <c r="N16" s="2868" t="s">
        <v>1089</v>
      </c>
      <c r="O16" s="2868"/>
      <c r="P16" s="2868"/>
      <c r="Q16" s="2868"/>
      <c r="R16" s="2868"/>
    </row>
    <row r="17" spans="1:18" ht="16.5" customHeight="1" x14ac:dyDescent="0.25">
      <c r="A17" s="2886" t="s">
        <v>1837</v>
      </c>
      <c r="B17" s="3475" t="s">
        <v>1838</v>
      </c>
      <c r="C17" s="2864" t="s">
        <v>1817</v>
      </c>
      <c r="D17" s="2864" t="s">
        <v>1820</v>
      </c>
      <c r="E17" s="2864" t="s">
        <v>1820</v>
      </c>
      <c r="F17" s="2864"/>
      <c r="G17" s="2864">
        <v>29122</v>
      </c>
      <c r="H17" s="2864">
        <v>12.9</v>
      </c>
      <c r="I17" s="2864" t="s">
        <v>1820</v>
      </c>
      <c r="J17" s="2864" t="s">
        <v>1820</v>
      </c>
      <c r="K17" s="2864"/>
      <c r="L17" s="2864">
        <v>29693</v>
      </c>
      <c r="M17" s="2864"/>
      <c r="N17" s="2864" t="s">
        <v>1820</v>
      </c>
      <c r="O17" s="2864" t="s">
        <v>1820</v>
      </c>
      <c r="P17" s="2864"/>
      <c r="Q17" s="2864">
        <v>26325</v>
      </c>
      <c r="R17" s="2866">
        <v>-21.2</v>
      </c>
    </row>
    <row r="18" spans="1:18" ht="16.5" customHeight="1" x14ac:dyDescent="0.25">
      <c r="A18" s="2887" t="s">
        <v>1839</v>
      </c>
      <c r="B18" s="2989" t="s">
        <v>1840</v>
      </c>
      <c r="C18" s="2868" t="s">
        <v>1817</v>
      </c>
      <c r="D18" s="2868" t="s">
        <v>1820</v>
      </c>
      <c r="E18" s="2868" t="s">
        <v>1820</v>
      </c>
      <c r="F18" s="2868"/>
      <c r="G18" s="2868" t="s">
        <v>1820</v>
      </c>
      <c r="H18" s="2870"/>
      <c r="I18" s="2868" t="s">
        <v>1820</v>
      </c>
      <c r="J18" s="2868" t="s">
        <v>1820</v>
      </c>
      <c r="K18" s="2868"/>
      <c r="L18" s="2868" t="s">
        <v>1820</v>
      </c>
      <c r="M18" s="2868"/>
      <c r="N18" s="2868" t="s">
        <v>1820</v>
      </c>
      <c r="O18" s="2868" t="s">
        <v>1820</v>
      </c>
      <c r="P18" s="2868"/>
      <c r="Q18" s="2868" t="s">
        <v>1820</v>
      </c>
      <c r="R18" s="2870"/>
    </row>
    <row r="19" spans="1:18" ht="16.5" customHeight="1" x14ac:dyDescent="0.25">
      <c r="A19" s="2886" t="s">
        <v>1841</v>
      </c>
      <c r="B19" s="3475" t="s">
        <v>1842</v>
      </c>
      <c r="C19" s="2864" t="s">
        <v>1817</v>
      </c>
      <c r="D19" s="2864" t="s">
        <v>1820</v>
      </c>
      <c r="E19" s="2864" t="s">
        <v>1820</v>
      </c>
      <c r="F19" s="2864"/>
      <c r="G19" s="2864">
        <v>26550</v>
      </c>
      <c r="H19" s="2866">
        <v>9.6999999999999993</v>
      </c>
      <c r="I19" s="2864" t="s">
        <v>1820</v>
      </c>
      <c r="J19" s="2864" t="s">
        <v>1820</v>
      </c>
      <c r="K19" s="2864"/>
      <c r="L19" s="2864" t="s">
        <v>1820</v>
      </c>
      <c r="M19" s="2864"/>
      <c r="N19" s="2864" t="s">
        <v>1820</v>
      </c>
      <c r="O19" s="2864" t="s">
        <v>1820</v>
      </c>
      <c r="P19" s="2864"/>
      <c r="Q19" s="2864">
        <v>27787</v>
      </c>
      <c r="R19" s="2864">
        <v>3.5</v>
      </c>
    </row>
    <row r="20" spans="1:18" ht="16.5" customHeight="1" x14ac:dyDescent="0.25">
      <c r="A20" s="2887" t="s">
        <v>1843</v>
      </c>
      <c r="B20" s="2989" t="s">
        <v>1844</v>
      </c>
      <c r="C20" s="2868" t="s">
        <v>1825</v>
      </c>
      <c r="D20" s="2868" t="s">
        <v>1820</v>
      </c>
      <c r="E20" s="2868">
        <v>28958</v>
      </c>
      <c r="F20" s="2868"/>
      <c r="G20" s="2868">
        <v>30232</v>
      </c>
      <c r="H20" s="2870">
        <v>29.7</v>
      </c>
      <c r="I20" s="2868" t="s">
        <v>1820</v>
      </c>
      <c r="J20" s="2868" t="s">
        <v>1820</v>
      </c>
      <c r="K20" s="2868"/>
      <c r="L20" s="2868">
        <v>33782</v>
      </c>
      <c r="M20" s="2870">
        <v>62.3</v>
      </c>
      <c r="N20" s="2868" t="s">
        <v>1820</v>
      </c>
      <c r="O20" s="2868" t="s">
        <v>1820</v>
      </c>
      <c r="P20" s="2868"/>
      <c r="Q20" s="2868">
        <v>26557</v>
      </c>
      <c r="R20" s="2870">
        <v>5.4</v>
      </c>
    </row>
    <row r="21" spans="1:18" ht="16.5" customHeight="1" x14ac:dyDescent="0.25">
      <c r="A21" s="2886" t="s">
        <v>1845</v>
      </c>
      <c r="B21" s="3475" t="s">
        <v>1846</v>
      </c>
      <c r="C21" s="2864" t="s">
        <v>1825</v>
      </c>
      <c r="D21" s="2864" t="s">
        <v>1820</v>
      </c>
      <c r="E21" s="2864" t="s">
        <v>1820</v>
      </c>
      <c r="F21" s="2864"/>
      <c r="G21" s="2864">
        <v>24159</v>
      </c>
      <c r="H21" s="2864"/>
      <c r="I21" s="2864" t="s">
        <v>1089</v>
      </c>
      <c r="J21" s="2864"/>
      <c r="K21" s="2864"/>
      <c r="L21" s="2864"/>
      <c r="M21" s="2864"/>
      <c r="N21" s="2864" t="s">
        <v>1820</v>
      </c>
      <c r="O21" s="2864" t="s">
        <v>1820</v>
      </c>
      <c r="P21" s="2864"/>
      <c r="Q21" s="2864">
        <v>25662</v>
      </c>
      <c r="R21" s="2864"/>
    </row>
    <row r="22" spans="1:18" ht="16.5" customHeight="1" x14ac:dyDescent="0.25">
      <c r="A22" s="2887" t="s">
        <v>1847</v>
      </c>
      <c r="B22" s="2989" t="s">
        <v>1848</v>
      </c>
      <c r="C22" s="2868" t="s">
        <v>1817</v>
      </c>
      <c r="D22" s="2868" t="s">
        <v>1820</v>
      </c>
      <c r="E22" s="2868" t="s">
        <v>1820</v>
      </c>
      <c r="F22" s="2868"/>
      <c r="G22" s="2868" t="s">
        <v>1820</v>
      </c>
      <c r="H22" s="2870"/>
      <c r="I22" s="2868" t="s">
        <v>1820</v>
      </c>
      <c r="J22" s="2868" t="s">
        <v>1820</v>
      </c>
      <c r="K22" s="2868"/>
      <c r="L22" s="2868" t="s">
        <v>1820</v>
      </c>
      <c r="M22" s="2868"/>
      <c r="N22" s="2868" t="s">
        <v>1820</v>
      </c>
      <c r="O22" s="2868" t="s">
        <v>1820</v>
      </c>
      <c r="P22" s="2868"/>
      <c r="Q22" s="2868" t="s">
        <v>1820</v>
      </c>
      <c r="R22" s="2868"/>
    </row>
    <row r="23" spans="1:18" ht="16.5" customHeight="1" x14ac:dyDescent="0.25">
      <c r="A23" s="2886" t="s">
        <v>1849</v>
      </c>
      <c r="B23" s="3475" t="s">
        <v>1850</v>
      </c>
      <c r="C23" s="2864" t="s">
        <v>1817</v>
      </c>
      <c r="D23" s="2864">
        <v>8</v>
      </c>
      <c r="E23" s="2864" t="s">
        <v>1820</v>
      </c>
      <c r="F23" s="2864"/>
      <c r="G23" s="2864">
        <v>17155</v>
      </c>
      <c r="H23" s="2866">
        <v>-16.100000000000001</v>
      </c>
      <c r="I23" s="2864" t="s">
        <v>1820</v>
      </c>
      <c r="J23" s="2864" t="s">
        <v>1820</v>
      </c>
      <c r="K23" s="2864"/>
      <c r="L23" s="2864">
        <v>17017</v>
      </c>
      <c r="M23" s="2866">
        <v>-10.1</v>
      </c>
      <c r="N23" s="2864" t="s">
        <v>1820</v>
      </c>
      <c r="O23" s="2864" t="s">
        <v>1820</v>
      </c>
      <c r="P23" s="2864"/>
      <c r="Q23" s="2864">
        <v>17411</v>
      </c>
      <c r="R23" s="2866">
        <v>-26.1</v>
      </c>
    </row>
    <row r="24" spans="1:18" ht="16.5" customHeight="1" x14ac:dyDescent="0.25">
      <c r="A24" s="2887" t="s">
        <v>1851</v>
      </c>
      <c r="B24" s="2989" t="s">
        <v>1852</v>
      </c>
      <c r="C24" s="2868" t="s">
        <v>1825</v>
      </c>
      <c r="D24" s="2868" t="s">
        <v>1820</v>
      </c>
      <c r="E24" s="2868" t="s">
        <v>1820</v>
      </c>
      <c r="F24" s="2868"/>
      <c r="G24" s="2868" t="s">
        <v>1820</v>
      </c>
      <c r="H24" s="2868"/>
      <c r="I24" s="2868" t="s">
        <v>1820</v>
      </c>
      <c r="J24" s="2868" t="s">
        <v>1820</v>
      </c>
      <c r="K24" s="2868"/>
      <c r="L24" s="2868" t="s">
        <v>1820</v>
      </c>
      <c r="M24" s="2868"/>
      <c r="N24" s="2868" t="s">
        <v>1820</v>
      </c>
      <c r="O24" s="2868" t="s">
        <v>1820</v>
      </c>
      <c r="P24" s="2868"/>
      <c r="Q24" s="2868" t="s">
        <v>1820</v>
      </c>
      <c r="R24" s="2868"/>
    </row>
    <row r="25" spans="1:18" ht="16.5" customHeight="1" x14ac:dyDescent="0.25">
      <c r="A25" s="2886" t="s">
        <v>1853</v>
      </c>
      <c r="B25" s="3475" t="s">
        <v>1854</v>
      </c>
      <c r="C25" s="2864" t="s">
        <v>1817</v>
      </c>
      <c r="D25" s="2864" t="s">
        <v>1820</v>
      </c>
      <c r="E25" s="2864">
        <v>11000</v>
      </c>
      <c r="F25" s="2864">
        <v>3.6</v>
      </c>
      <c r="G25" s="2864" t="s">
        <v>1820</v>
      </c>
      <c r="H25" s="2864"/>
      <c r="I25" s="2864" t="s">
        <v>1820</v>
      </c>
      <c r="J25" s="2864">
        <v>10094</v>
      </c>
      <c r="K25" s="2866">
        <v>5.3</v>
      </c>
      <c r="L25" s="2864" t="s">
        <v>1820</v>
      </c>
      <c r="M25" s="2864"/>
      <c r="N25" s="2864" t="s">
        <v>1820</v>
      </c>
      <c r="O25" s="2864">
        <v>15564</v>
      </c>
      <c r="P25" s="2864"/>
      <c r="Q25" s="2864">
        <v>18497</v>
      </c>
      <c r="R25" s="2864">
        <v>-3.9</v>
      </c>
    </row>
    <row r="26" spans="1:18" ht="16.5" customHeight="1" x14ac:dyDescent="0.25">
      <c r="A26" s="2887" t="s">
        <v>1855</v>
      </c>
      <c r="B26" s="2989" t="s">
        <v>1856</v>
      </c>
      <c r="C26" s="2868" t="s">
        <v>1817</v>
      </c>
      <c r="D26" s="2868" t="s">
        <v>1820</v>
      </c>
      <c r="E26" s="2868" t="s">
        <v>1820</v>
      </c>
      <c r="F26" s="2868"/>
      <c r="G26" s="2868">
        <v>20032</v>
      </c>
      <c r="H26" s="2868">
        <v>-19.899999999999999</v>
      </c>
      <c r="I26" s="2868" t="s">
        <v>1089</v>
      </c>
      <c r="J26" s="2868"/>
      <c r="K26" s="2868"/>
      <c r="L26" s="2868"/>
      <c r="M26" s="2870"/>
      <c r="N26" s="2868" t="s">
        <v>1820</v>
      </c>
      <c r="O26" s="2868" t="s">
        <v>1820</v>
      </c>
      <c r="P26" s="2868"/>
      <c r="Q26" s="2868" t="s">
        <v>1820</v>
      </c>
      <c r="R26" s="2868"/>
    </row>
    <row r="27" spans="1:18" ht="16.5" customHeight="1" x14ac:dyDescent="0.25">
      <c r="A27" s="2886" t="s">
        <v>1857</v>
      </c>
      <c r="B27" s="3475" t="s">
        <v>1858</v>
      </c>
      <c r="C27" s="2864" t="s">
        <v>1817</v>
      </c>
      <c r="D27" s="2864" t="s">
        <v>1820</v>
      </c>
      <c r="E27" s="2864" t="s">
        <v>1820</v>
      </c>
      <c r="F27" s="2864"/>
      <c r="G27" s="2864">
        <v>28926</v>
      </c>
      <c r="H27" s="2864">
        <v>9.6</v>
      </c>
      <c r="I27" s="2864" t="s">
        <v>1820</v>
      </c>
      <c r="J27" s="2864" t="s">
        <v>1820</v>
      </c>
      <c r="K27" s="2864"/>
      <c r="L27" s="2864">
        <v>24040</v>
      </c>
      <c r="M27" s="2864">
        <v>-16</v>
      </c>
      <c r="N27" s="2864" t="s">
        <v>1820</v>
      </c>
      <c r="O27" s="2864" t="s">
        <v>1820</v>
      </c>
      <c r="P27" s="2864"/>
      <c r="Q27" s="2864" t="s">
        <v>1820</v>
      </c>
      <c r="R27" s="2864"/>
    </row>
    <row r="28" spans="1:18" ht="16.5" customHeight="1" x14ac:dyDescent="0.25">
      <c r="A28" s="2887" t="s">
        <v>1859</v>
      </c>
      <c r="B28" s="2989" t="s">
        <v>1860</v>
      </c>
      <c r="C28" s="2868" t="s">
        <v>1825</v>
      </c>
      <c r="D28" s="2868" t="s">
        <v>1820</v>
      </c>
      <c r="E28" s="2868" t="s">
        <v>1820</v>
      </c>
      <c r="F28" s="2868"/>
      <c r="G28" s="2868">
        <v>17367</v>
      </c>
      <c r="H28" s="2868">
        <v>-14.2</v>
      </c>
      <c r="I28" s="2868" t="s">
        <v>1820</v>
      </c>
      <c r="J28" s="2868" t="s">
        <v>1820</v>
      </c>
      <c r="K28" s="2868"/>
      <c r="L28" s="2868" t="s">
        <v>1820</v>
      </c>
      <c r="M28" s="2868"/>
      <c r="N28" s="2868" t="s">
        <v>1820</v>
      </c>
      <c r="O28" s="2868" t="s">
        <v>1820</v>
      </c>
      <c r="P28" s="2868"/>
      <c r="Q28" s="2868" t="s">
        <v>1820</v>
      </c>
      <c r="R28" s="2868"/>
    </row>
    <row r="29" spans="1:18" ht="16.5" customHeight="1" x14ac:dyDescent="0.25">
      <c r="A29" s="2886" t="s">
        <v>1861</v>
      </c>
      <c r="B29" s="3475" t="s">
        <v>1862</v>
      </c>
      <c r="C29" s="2864" t="s">
        <v>1825</v>
      </c>
      <c r="D29" s="2864" t="s">
        <v>1820</v>
      </c>
      <c r="E29" s="2864" t="s">
        <v>1820</v>
      </c>
      <c r="F29" s="2864"/>
      <c r="G29" s="2864" t="s">
        <v>1820</v>
      </c>
      <c r="H29" s="2864"/>
      <c r="I29" s="2864" t="s">
        <v>1820</v>
      </c>
      <c r="J29" s="2864" t="s">
        <v>1820</v>
      </c>
      <c r="K29" s="2864"/>
      <c r="L29" s="2864" t="s">
        <v>1820</v>
      </c>
      <c r="M29" s="2864"/>
      <c r="N29" s="2864" t="s">
        <v>1820</v>
      </c>
      <c r="O29" s="2864" t="s">
        <v>1820</v>
      </c>
      <c r="P29" s="2864"/>
      <c r="Q29" s="2864" t="s">
        <v>1820</v>
      </c>
      <c r="R29" s="2864"/>
    </row>
    <row r="30" spans="1:18" ht="16.5" customHeight="1" x14ac:dyDescent="0.25">
      <c r="A30" s="2887" t="s">
        <v>1863</v>
      </c>
      <c r="B30" s="2989" t="s">
        <v>1864</v>
      </c>
      <c r="C30" s="2868" t="s">
        <v>1825</v>
      </c>
      <c r="D30" s="2868" t="s">
        <v>1820</v>
      </c>
      <c r="E30" s="2868" t="s">
        <v>1820</v>
      </c>
      <c r="F30" s="2868"/>
      <c r="G30" s="2868">
        <v>18632</v>
      </c>
      <c r="H30" s="2868">
        <v>-17.399999999999999</v>
      </c>
      <c r="I30" s="2868" t="s">
        <v>1820</v>
      </c>
      <c r="J30" s="2868" t="s">
        <v>1820</v>
      </c>
      <c r="K30" s="2868"/>
      <c r="L30" s="2868">
        <v>16673</v>
      </c>
      <c r="M30" s="2868">
        <v>-26</v>
      </c>
      <c r="N30" s="2868" t="s">
        <v>1820</v>
      </c>
      <c r="O30" s="2868" t="s">
        <v>1820</v>
      </c>
      <c r="P30" s="2868"/>
      <c r="Q30" s="2868" t="s">
        <v>1820</v>
      </c>
      <c r="R30" s="2868"/>
    </row>
    <row r="31" spans="1:18" ht="16.5" customHeight="1" x14ac:dyDescent="0.25">
      <c r="A31" s="2886" t="s">
        <v>1865</v>
      </c>
      <c r="B31" s="3475" t="s">
        <v>1866</v>
      </c>
      <c r="C31" s="2864" t="s">
        <v>1825</v>
      </c>
      <c r="D31" s="2864" t="s">
        <v>1506</v>
      </c>
      <c r="E31" s="2864"/>
      <c r="F31" s="2864"/>
      <c r="G31" s="2864"/>
      <c r="H31" s="2864"/>
      <c r="I31" s="2864" t="s">
        <v>1506</v>
      </c>
      <c r="J31" s="2864"/>
      <c r="K31" s="2864"/>
      <c r="L31" s="2864"/>
      <c r="M31" s="2864"/>
      <c r="N31" s="2864" t="s">
        <v>1506</v>
      </c>
      <c r="O31" s="2864"/>
      <c r="P31" s="2864"/>
      <c r="Q31" s="2864"/>
      <c r="R31" s="2864"/>
    </row>
    <row r="32" spans="1:18" ht="16.5" customHeight="1" x14ac:dyDescent="0.25">
      <c r="A32" s="2887" t="s">
        <v>1867</v>
      </c>
      <c r="B32" s="2989" t="s">
        <v>1868</v>
      </c>
      <c r="C32" s="2868" t="s">
        <v>1825</v>
      </c>
      <c r="D32" s="2868" t="s">
        <v>1820</v>
      </c>
      <c r="E32" s="2868" t="s">
        <v>1820</v>
      </c>
      <c r="F32" s="2868"/>
      <c r="G32" s="2868" t="s">
        <v>1820</v>
      </c>
      <c r="H32" s="2868"/>
      <c r="I32" s="2868" t="s">
        <v>1089</v>
      </c>
      <c r="J32" s="2868"/>
      <c r="K32" s="2868"/>
      <c r="L32" s="2868"/>
      <c r="M32" s="2868"/>
      <c r="N32" s="2868" t="s">
        <v>1820</v>
      </c>
      <c r="O32" s="2868" t="s">
        <v>1820</v>
      </c>
      <c r="P32" s="2868"/>
      <c r="Q32" s="2868" t="s">
        <v>1820</v>
      </c>
      <c r="R32" s="2868"/>
    </row>
    <row r="33" spans="1:18" ht="16.5" customHeight="1" x14ac:dyDescent="0.25">
      <c r="A33" s="2886" t="s">
        <v>1869</v>
      </c>
      <c r="B33" s="3475" t="s">
        <v>1870</v>
      </c>
      <c r="C33" s="2864" t="s">
        <v>1817</v>
      </c>
      <c r="D33" s="2864" t="s">
        <v>1820</v>
      </c>
      <c r="E33" s="2864" t="s">
        <v>1820</v>
      </c>
      <c r="F33" s="2864"/>
      <c r="G33" s="2864">
        <v>23076</v>
      </c>
      <c r="H33" s="2866">
        <v>13.5</v>
      </c>
      <c r="I33" s="2864" t="s">
        <v>1089</v>
      </c>
      <c r="J33" s="2864"/>
      <c r="K33" s="2864"/>
      <c r="L33" s="2864"/>
      <c r="M33" s="2864"/>
      <c r="N33" s="2864" t="s">
        <v>1820</v>
      </c>
      <c r="O33" s="2864" t="s">
        <v>1820</v>
      </c>
      <c r="P33" s="2864"/>
      <c r="Q33" s="2864">
        <v>21645</v>
      </c>
      <c r="R33" s="2864">
        <v>14.3</v>
      </c>
    </row>
    <row r="34" spans="1:18" ht="16.5" customHeight="1" x14ac:dyDescent="0.25">
      <c r="A34" s="2887" t="s">
        <v>1871</v>
      </c>
      <c r="B34" s="2989" t="s">
        <v>1872</v>
      </c>
      <c r="C34" s="2868" t="s">
        <v>1817</v>
      </c>
      <c r="D34" s="2868" t="s">
        <v>1820</v>
      </c>
      <c r="E34" s="2868" t="s">
        <v>1820</v>
      </c>
      <c r="F34" s="2868"/>
      <c r="G34" s="2868">
        <v>28263</v>
      </c>
      <c r="H34" s="2870">
        <v>2.7</v>
      </c>
      <c r="I34" s="2868" t="s">
        <v>1820</v>
      </c>
      <c r="J34" s="2868" t="s">
        <v>1820</v>
      </c>
      <c r="K34" s="2868"/>
      <c r="L34" s="2868" t="s">
        <v>1820</v>
      </c>
      <c r="M34" s="2868"/>
      <c r="N34" s="2868" t="s">
        <v>1820</v>
      </c>
      <c r="O34" s="2868" t="s">
        <v>1820</v>
      </c>
      <c r="P34" s="2868"/>
      <c r="Q34" s="2868">
        <v>27990</v>
      </c>
      <c r="R34" s="2870">
        <v>5</v>
      </c>
    </row>
    <row r="35" spans="1:18" ht="16.5" customHeight="1" x14ac:dyDescent="0.25">
      <c r="A35" s="2888" t="s">
        <v>1337</v>
      </c>
      <c r="B35" s="3473" t="s">
        <v>1873</v>
      </c>
      <c r="C35" s="2854"/>
      <c r="D35" s="2853">
        <v>433</v>
      </c>
      <c r="E35" s="2853">
        <v>12813</v>
      </c>
      <c r="F35" s="2856">
        <v>-2.4</v>
      </c>
      <c r="G35" s="2853">
        <v>14613</v>
      </c>
      <c r="H35" s="2856">
        <v>-3.8</v>
      </c>
      <c r="I35" s="2853">
        <v>112</v>
      </c>
      <c r="J35" s="2853">
        <v>9935</v>
      </c>
      <c r="K35" s="2856">
        <v>-7.5</v>
      </c>
      <c r="L35" s="2853">
        <v>13648</v>
      </c>
      <c r="M35" s="2856">
        <v>-12.5</v>
      </c>
      <c r="N35" s="2853">
        <v>321</v>
      </c>
      <c r="O35" s="2853">
        <v>13366</v>
      </c>
      <c r="P35" s="2856">
        <v>-1.7</v>
      </c>
      <c r="Q35" s="2853">
        <v>14949</v>
      </c>
      <c r="R35" s="2856">
        <v>-0.7</v>
      </c>
    </row>
    <row r="36" spans="1:18" ht="16.5" customHeight="1" x14ac:dyDescent="0.25">
      <c r="A36" s="2887" t="s">
        <v>1874</v>
      </c>
      <c r="B36" s="2989" t="s">
        <v>1875</v>
      </c>
      <c r="C36" s="2868" t="s">
        <v>1817</v>
      </c>
      <c r="D36" s="2868" t="s">
        <v>1820</v>
      </c>
      <c r="E36" s="2868" t="s">
        <v>1820</v>
      </c>
      <c r="F36" s="2868"/>
      <c r="G36" s="2868" t="s">
        <v>1820</v>
      </c>
      <c r="H36" s="2868"/>
      <c r="I36" s="2868" t="s">
        <v>1820</v>
      </c>
      <c r="J36" s="2868" t="s">
        <v>1820</v>
      </c>
      <c r="K36" s="2868"/>
      <c r="L36" s="2868" t="s">
        <v>1820</v>
      </c>
      <c r="M36" s="2868"/>
      <c r="N36" s="2868" t="s">
        <v>1089</v>
      </c>
      <c r="O36" s="2868"/>
      <c r="P36" s="2868"/>
      <c r="Q36" s="2868"/>
      <c r="R36" s="2868"/>
    </row>
    <row r="37" spans="1:18" ht="16.5" customHeight="1" x14ac:dyDescent="0.25">
      <c r="A37" s="2886" t="s">
        <v>1876</v>
      </c>
      <c r="B37" s="3475" t="s">
        <v>1877</v>
      </c>
      <c r="C37" s="2864" t="s">
        <v>1817</v>
      </c>
      <c r="D37" s="2864" t="s">
        <v>1820</v>
      </c>
      <c r="E37" s="2864" t="s">
        <v>1820</v>
      </c>
      <c r="F37" s="2864"/>
      <c r="G37" s="2864">
        <v>17618</v>
      </c>
      <c r="H37" s="2864">
        <v>9.4</v>
      </c>
      <c r="I37" s="2864" t="s">
        <v>1820</v>
      </c>
      <c r="J37" s="2864" t="s">
        <v>1820</v>
      </c>
      <c r="K37" s="2864"/>
      <c r="L37" s="2864">
        <v>21604</v>
      </c>
      <c r="M37" s="2864"/>
      <c r="N37" s="2864" t="s">
        <v>1820</v>
      </c>
      <c r="O37" s="2864" t="s">
        <v>1820</v>
      </c>
      <c r="P37" s="2864"/>
      <c r="Q37" s="2864">
        <v>14829</v>
      </c>
      <c r="R37" s="2866">
        <v>-6.6</v>
      </c>
    </row>
    <row r="38" spans="1:18" ht="16.5" customHeight="1" x14ac:dyDescent="0.25">
      <c r="A38" s="2887" t="s">
        <v>1878</v>
      </c>
      <c r="B38" s="2989" t="s">
        <v>1879</v>
      </c>
      <c r="C38" s="2868" t="s">
        <v>1817</v>
      </c>
      <c r="D38" s="2868" t="s">
        <v>1089</v>
      </c>
      <c r="E38" s="2868"/>
      <c r="F38" s="2868"/>
      <c r="G38" s="2868"/>
      <c r="H38" s="2868"/>
      <c r="I38" s="2868" t="s">
        <v>1506</v>
      </c>
      <c r="J38" s="2868"/>
      <c r="K38" s="2868"/>
      <c r="L38" s="2868"/>
      <c r="M38" s="2868"/>
      <c r="N38" s="2868" t="s">
        <v>1089</v>
      </c>
      <c r="O38" s="2868"/>
      <c r="P38" s="2868"/>
      <c r="Q38" s="2868"/>
      <c r="R38" s="2868"/>
    </row>
    <row r="39" spans="1:18" ht="16.5" customHeight="1" x14ac:dyDescent="0.25">
      <c r="A39" s="2886" t="s">
        <v>1880</v>
      </c>
      <c r="B39" s="3475" t="s">
        <v>1881</v>
      </c>
      <c r="C39" s="2864" t="s">
        <v>1817</v>
      </c>
      <c r="D39" s="2864" t="s">
        <v>1820</v>
      </c>
      <c r="E39" s="2864" t="s">
        <v>1820</v>
      </c>
      <c r="F39" s="2864"/>
      <c r="G39" s="2864">
        <v>13664</v>
      </c>
      <c r="H39" s="2864">
        <v>-19.3</v>
      </c>
      <c r="I39" s="2864" t="s">
        <v>1820</v>
      </c>
      <c r="J39" s="2864">
        <v>14597</v>
      </c>
      <c r="K39" s="2864"/>
      <c r="L39" s="2864">
        <v>16426</v>
      </c>
      <c r="M39" s="2864">
        <v>4.2</v>
      </c>
      <c r="N39" s="2864" t="s">
        <v>1820</v>
      </c>
      <c r="O39" s="2864" t="s">
        <v>1820</v>
      </c>
      <c r="P39" s="2864"/>
      <c r="Q39" s="2864" t="s">
        <v>1820</v>
      </c>
      <c r="R39" s="2864"/>
    </row>
    <row r="40" spans="1:18" ht="16.5" customHeight="1" x14ac:dyDescent="0.25">
      <c r="A40" s="2887" t="s">
        <v>1882</v>
      </c>
      <c r="B40" s="2989" t="s">
        <v>1883</v>
      </c>
      <c r="C40" s="2868" t="s">
        <v>1817</v>
      </c>
      <c r="D40" s="2868" t="s">
        <v>1820</v>
      </c>
      <c r="E40" s="2868">
        <v>12445</v>
      </c>
      <c r="F40" s="2868"/>
      <c r="G40" s="2868">
        <v>13069</v>
      </c>
      <c r="H40" s="2868"/>
      <c r="I40" s="2868" t="s">
        <v>1089</v>
      </c>
      <c r="J40" s="2868"/>
      <c r="K40" s="2868"/>
      <c r="L40" s="2868"/>
      <c r="M40" s="2868"/>
      <c r="N40" s="2868" t="s">
        <v>1820</v>
      </c>
      <c r="O40" s="2868">
        <v>13612</v>
      </c>
      <c r="P40" s="2870">
        <v>1.6</v>
      </c>
      <c r="Q40" s="2868">
        <v>13521</v>
      </c>
      <c r="R40" s="2870">
        <v>-13.2</v>
      </c>
    </row>
    <row r="41" spans="1:18" ht="16.5" customHeight="1" x14ac:dyDescent="0.25">
      <c r="A41" s="2886" t="s">
        <v>1884</v>
      </c>
      <c r="B41" s="3475" t="s">
        <v>1885</v>
      </c>
      <c r="C41" s="2864" t="s">
        <v>1817</v>
      </c>
      <c r="D41" s="2864">
        <v>10</v>
      </c>
      <c r="E41" s="2864">
        <v>12067</v>
      </c>
      <c r="F41" s="2866">
        <v>-6.7</v>
      </c>
      <c r="G41" s="2864">
        <v>13932</v>
      </c>
      <c r="H41" s="2866">
        <v>-0.4</v>
      </c>
      <c r="I41" s="2864" t="s">
        <v>1820</v>
      </c>
      <c r="J41" s="2864" t="s">
        <v>1820</v>
      </c>
      <c r="K41" s="2864"/>
      <c r="L41" s="2864">
        <v>15222</v>
      </c>
      <c r="M41" s="2866">
        <v>1.5</v>
      </c>
      <c r="N41" s="2864" t="s">
        <v>1820</v>
      </c>
      <c r="O41" s="2864">
        <v>11489</v>
      </c>
      <c r="P41" s="2866">
        <v>-7.6</v>
      </c>
      <c r="Q41" s="2864">
        <v>12928</v>
      </c>
      <c r="R41" s="2866">
        <v>-3.3</v>
      </c>
    </row>
    <row r="42" spans="1:18" ht="16.5" customHeight="1" x14ac:dyDescent="0.25">
      <c r="A42" s="2887" t="s">
        <v>1886</v>
      </c>
      <c r="B42" s="2989" t="s">
        <v>1887</v>
      </c>
      <c r="C42" s="2868" t="s">
        <v>1825</v>
      </c>
      <c r="D42" s="2868" t="s">
        <v>1089</v>
      </c>
      <c r="E42" s="2868"/>
      <c r="F42" s="2868"/>
      <c r="G42" s="2868"/>
      <c r="H42" s="2868"/>
      <c r="I42" s="2868" t="s">
        <v>1089</v>
      </c>
      <c r="J42" s="2868"/>
      <c r="K42" s="2868"/>
      <c r="L42" s="2868"/>
      <c r="M42" s="2868"/>
      <c r="N42" s="2868" t="s">
        <v>1506</v>
      </c>
      <c r="O42" s="2868"/>
      <c r="P42" s="2868"/>
      <c r="Q42" s="2868"/>
      <c r="R42" s="2868"/>
    </row>
    <row r="43" spans="1:18" ht="16.5" customHeight="1" x14ac:dyDescent="0.25">
      <c r="A43" s="2886" t="s">
        <v>1888</v>
      </c>
      <c r="B43" s="3475" t="s">
        <v>1889</v>
      </c>
      <c r="C43" s="2864" t="s">
        <v>1817</v>
      </c>
      <c r="D43" s="2864" t="s">
        <v>1820</v>
      </c>
      <c r="E43" s="2864" t="s">
        <v>1820</v>
      </c>
      <c r="F43" s="2864"/>
      <c r="G43" s="2864">
        <v>14629</v>
      </c>
      <c r="H43" s="2864"/>
      <c r="I43" s="2864" t="s">
        <v>1820</v>
      </c>
      <c r="J43" s="2864" t="s">
        <v>1820</v>
      </c>
      <c r="K43" s="2864"/>
      <c r="L43" s="2864" t="s">
        <v>1820</v>
      </c>
      <c r="M43" s="2866"/>
      <c r="N43" s="2864" t="s">
        <v>1820</v>
      </c>
      <c r="O43" s="2864" t="s">
        <v>1820</v>
      </c>
      <c r="P43" s="2864"/>
      <c r="Q43" s="2864">
        <v>12455</v>
      </c>
      <c r="R43" s="2864"/>
    </row>
    <row r="44" spans="1:18" ht="16.5" customHeight="1" x14ac:dyDescent="0.25">
      <c r="A44" s="2887" t="s">
        <v>1890</v>
      </c>
      <c r="B44" s="2989" t="s">
        <v>1891</v>
      </c>
      <c r="C44" s="2868" t="s">
        <v>1825</v>
      </c>
      <c r="D44" s="2868" t="s">
        <v>1820</v>
      </c>
      <c r="E44" s="2868" t="s">
        <v>1820</v>
      </c>
      <c r="F44" s="2868"/>
      <c r="G44" s="2868" t="s">
        <v>1820</v>
      </c>
      <c r="H44" s="2870"/>
      <c r="I44" s="2868" t="s">
        <v>1820</v>
      </c>
      <c r="J44" s="2868" t="s">
        <v>1820</v>
      </c>
      <c r="K44" s="2868"/>
      <c r="L44" s="2868" t="s">
        <v>1820</v>
      </c>
      <c r="M44" s="2870"/>
      <c r="N44" s="2868" t="s">
        <v>1820</v>
      </c>
      <c r="O44" s="2868" t="s">
        <v>1820</v>
      </c>
      <c r="P44" s="2868"/>
      <c r="Q44" s="2868">
        <v>16558</v>
      </c>
      <c r="R44" s="2870">
        <v>12.9</v>
      </c>
    </row>
    <row r="45" spans="1:18" ht="16.5" customHeight="1" x14ac:dyDescent="0.25">
      <c r="A45" s="2886" t="s">
        <v>1892</v>
      </c>
      <c r="B45" s="3475" t="s">
        <v>1893</v>
      </c>
      <c r="C45" s="2864" t="s">
        <v>1825</v>
      </c>
      <c r="D45" s="2864">
        <v>9</v>
      </c>
      <c r="E45" s="2864">
        <v>14364</v>
      </c>
      <c r="F45" s="2864">
        <v>-8.8000000000000007</v>
      </c>
      <c r="G45" s="2864">
        <v>15133</v>
      </c>
      <c r="H45" s="2866">
        <v>-20.7</v>
      </c>
      <c r="I45" s="2864" t="s">
        <v>1820</v>
      </c>
      <c r="J45" s="2864" t="s">
        <v>1820</v>
      </c>
      <c r="K45" s="2864"/>
      <c r="L45" s="2864" t="s">
        <v>1820</v>
      </c>
      <c r="M45" s="2864"/>
      <c r="N45" s="2864" t="s">
        <v>1820</v>
      </c>
      <c r="O45" s="2864">
        <v>14834</v>
      </c>
      <c r="P45" s="2864"/>
      <c r="Q45" s="2864">
        <v>15439</v>
      </c>
      <c r="R45" s="2864">
        <v>-9.3000000000000007</v>
      </c>
    </row>
    <row r="46" spans="1:18" ht="16.5" customHeight="1" x14ac:dyDescent="0.25">
      <c r="A46" s="2887" t="s">
        <v>1894</v>
      </c>
      <c r="B46" s="2989" t="s">
        <v>1895</v>
      </c>
      <c r="C46" s="2868" t="s">
        <v>1825</v>
      </c>
      <c r="D46" s="2868" t="s">
        <v>1820</v>
      </c>
      <c r="E46" s="2868" t="s">
        <v>1820</v>
      </c>
      <c r="F46" s="2868"/>
      <c r="G46" s="2868">
        <v>15618</v>
      </c>
      <c r="H46" s="2870">
        <v>-10.9</v>
      </c>
      <c r="I46" s="2868" t="s">
        <v>1089</v>
      </c>
      <c r="J46" s="2868"/>
      <c r="K46" s="2868"/>
      <c r="L46" s="2868"/>
      <c r="M46" s="2868"/>
      <c r="N46" s="2868" t="s">
        <v>1820</v>
      </c>
      <c r="O46" s="2868" t="s">
        <v>1820</v>
      </c>
      <c r="P46" s="2868"/>
      <c r="Q46" s="2868">
        <v>14335</v>
      </c>
      <c r="R46" s="2870">
        <v>-10.3</v>
      </c>
    </row>
    <row r="47" spans="1:18" ht="16.5" customHeight="1" x14ac:dyDescent="0.25">
      <c r="A47" s="2886" t="s">
        <v>1896</v>
      </c>
      <c r="B47" s="3475" t="s">
        <v>1897</v>
      </c>
      <c r="C47" s="2864" t="s">
        <v>1825</v>
      </c>
      <c r="D47" s="2864" t="s">
        <v>1820</v>
      </c>
      <c r="E47" s="2864" t="s">
        <v>1820</v>
      </c>
      <c r="F47" s="2864"/>
      <c r="G47" s="2864" t="s">
        <v>1820</v>
      </c>
      <c r="H47" s="2866"/>
      <c r="I47" s="2864" t="s">
        <v>1820</v>
      </c>
      <c r="J47" s="2864" t="s">
        <v>1820</v>
      </c>
      <c r="K47" s="2864"/>
      <c r="L47" s="2864" t="s">
        <v>1820</v>
      </c>
      <c r="M47" s="2866"/>
      <c r="N47" s="2864" t="s">
        <v>1089</v>
      </c>
      <c r="O47" s="2864"/>
      <c r="P47" s="2864"/>
      <c r="Q47" s="2864"/>
      <c r="R47" s="2864"/>
    </row>
    <row r="48" spans="1:18" ht="16.5" customHeight="1" x14ac:dyDescent="0.25">
      <c r="A48" s="2887" t="s">
        <v>1898</v>
      </c>
      <c r="B48" s="2989" t="s">
        <v>1899</v>
      </c>
      <c r="C48" s="2868" t="s">
        <v>1817</v>
      </c>
      <c r="D48" s="2868" t="s">
        <v>1820</v>
      </c>
      <c r="E48" s="2868" t="s">
        <v>1820</v>
      </c>
      <c r="F48" s="2868"/>
      <c r="G48" s="2868">
        <v>16264</v>
      </c>
      <c r="H48" s="2868">
        <v>-10.9</v>
      </c>
      <c r="I48" s="2868" t="s">
        <v>1820</v>
      </c>
      <c r="J48" s="2868" t="s">
        <v>1820</v>
      </c>
      <c r="K48" s="2868"/>
      <c r="L48" s="2868">
        <v>18391</v>
      </c>
      <c r="M48" s="2868"/>
      <c r="N48" s="2868" t="s">
        <v>1820</v>
      </c>
      <c r="O48" s="2868">
        <v>12874</v>
      </c>
      <c r="P48" s="2868"/>
      <c r="Q48" s="2868">
        <v>14553</v>
      </c>
      <c r="R48" s="2870">
        <v>-7</v>
      </c>
    </row>
    <row r="49" spans="1:18" ht="16.5" customHeight="1" x14ac:dyDescent="0.25">
      <c r="A49" s="2888" t="s">
        <v>1339</v>
      </c>
      <c r="B49" s="3473" t="s">
        <v>1900</v>
      </c>
      <c r="C49" s="2854"/>
      <c r="D49" s="2853">
        <v>171</v>
      </c>
      <c r="E49" s="2853">
        <v>10049</v>
      </c>
      <c r="F49" s="2856">
        <v>2.8</v>
      </c>
      <c r="G49" s="2853">
        <v>11763</v>
      </c>
      <c r="H49" s="2856">
        <v>0</v>
      </c>
      <c r="I49" s="2853">
        <v>100</v>
      </c>
      <c r="J49" s="2853">
        <v>10909</v>
      </c>
      <c r="K49" s="2856">
        <v>8.6</v>
      </c>
      <c r="L49" s="2853">
        <v>13252</v>
      </c>
      <c r="M49" s="2856">
        <v>0.7</v>
      </c>
      <c r="N49" s="2853">
        <v>71</v>
      </c>
      <c r="O49" s="2853">
        <v>9514</v>
      </c>
      <c r="P49" s="2856">
        <v>-0.7</v>
      </c>
      <c r="Q49" s="2853">
        <v>9675</v>
      </c>
      <c r="R49" s="2856">
        <v>-2</v>
      </c>
    </row>
    <row r="50" spans="1:18" ht="16.5" customHeight="1" x14ac:dyDescent="0.25">
      <c r="A50" s="2887" t="s">
        <v>1901</v>
      </c>
      <c r="B50" s="2989" t="s">
        <v>1902</v>
      </c>
      <c r="C50" s="2868" t="s">
        <v>1817</v>
      </c>
      <c r="D50" s="2868" t="s">
        <v>1089</v>
      </c>
      <c r="E50" s="2868"/>
      <c r="F50" s="2868"/>
      <c r="G50" s="2868"/>
      <c r="H50" s="2868"/>
      <c r="I50" s="2868" t="s">
        <v>1506</v>
      </c>
      <c r="J50" s="2868"/>
      <c r="K50" s="2868"/>
      <c r="L50" s="2868"/>
      <c r="M50" s="2868"/>
      <c r="N50" s="2868" t="s">
        <v>1089</v>
      </c>
      <c r="O50" s="2868"/>
      <c r="P50" s="2868"/>
      <c r="Q50" s="2868"/>
      <c r="R50" s="2868"/>
    </row>
    <row r="51" spans="1:18" ht="16.5" customHeight="1" x14ac:dyDescent="0.25">
      <c r="A51" s="2886" t="s">
        <v>1903</v>
      </c>
      <c r="B51" s="3475" t="s">
        <v>1904</v>
      </c>
      <c r="C51" s="2864" t="s">
        <v>1817</v>
      </c>
      <c r="D51" s="2864" t="s">
        <v>1506</v>
      </c>
      <c r="E51" s="2864"/>
      <c r="F51" s="2864"/>
      <c r="G51" s="2864"/>
      <c r="H51" s="2864"/>
      <c r="I51" s="2864" t="s">
        <v>1506</v>
      </c>
      <c r="J51" s="2864"/>
      <c r="K51" s="2864"/>
      <c r="L51" s="2864"/>
      <c r="M51" s="2864"/>
      <c r="N51" s="2864" t="s">
        <v>1506</v>
      </c>
      <c r="O51" s="2864"/>
      <c r="P51" s="2864"/>
      <c r="Q51" s="2864"/>
      <c r="R51" s="2864"/>
    </row>
    <row r="52" spans="1:18" ht="16.5" customHeight="1" x14ac:dyDescent="0.25">
      <c r="A52" s="2887" t="s">
        <v>1905</v>
      </c>
      <c r="B52" s="2989" t="s">
        <v>1906</v>
      </c>
      <c r="C52" s="2868" t="s">
        <v>1817</v>
      </c>
      <c r="D52" s="2868" t="s">
        <v>1506</v>
      </c>
      <c r="E52" s="2868"/>
      <c r="F52" s="2868"/>
      <c r="G52" s="2868"/>
      <c r="H52" s="2868"/>
      <c r="I52" s="2868" t="s">
        <v>1506</v>
      </c>
      <c r="J52" s="2868"/>
      <c r="K52" s="2868"/>
      <c r="L52" s="2868"/>
      <c r="M52" s="2868"/>
      <c r="N52" s="2868" t="s">
        <v>1506</v>
      </c>
      <c r="O52" s="2868"/>
      <c r="P52" s="2868"/>
      <c r="Q52" s="2868"/>
      <c r="R52" s="2868"/>
    </row>
    <row r="53" spans="1:18" ht="16.5" customHeight="1" x14ac:dyDescent="0.25">
      <c r="A53" s="2886" t="s">
        <v>1907</v>
      </c>
      <c r="B53" s="3475" t="s">
        <v>1908</v>
      </c>
      <c r="C53" s="2864" t="s">
        <v>1817</v>
      </c>
      <c r="D53" s="2864" t="s">
        <v>1089</v>
      </c>
      <c r="E53" s="2864"/>
      <c r="F53" s="2864"/>
      <c r="G53" s="2864"/>
      <c r="H53" s="2864"/>
      <c r="I53" s="2864" t="s">
        <v>1089</v>
      </c>
      <c r="J53" s="2864"/>
      <c r="K53" s="2864"/>
      <c r="L53" s="2864"/>
      <c r="M53" s="2864"/>
      <c r="N53" s="2864" t="s">
        <v>1506</v>
      </c>
      <c r="O53" s="2864"/>
      <c r="P53" s="2864"/>
      <c r="Q53" s="2864"/>
      <c r="R53" s="2864"/>
    </row>
    <row r="54" spans="1:18" ht="16.5" customHeight="1" x14ac:dyDescent="0.25">
      <c r="A54" s="2887" t="s">
        <v>1909</v>
      </c>
      <c r="B54" s="2989" t="s">
        <v>1910</v>
      </c>
      <c r="C54" s="2868" t="s">
        <v>1817</v>
      </c>
      <c r="D54" s="2868" t="s">
        <v>1820</v>
      </c>
      <c r="E54" s="2868" t="s">
        <v>1820</v>
      </c>
      <c r="F54" s="2868"/>
      <c r="G54" s="2868">
        <v>22921</v>
      </c>
      <c r="H54" s="2870">
        <v>-4.0999999999999996</v>
      </c>
      <c r="I54" s="2868" t="s">
        <v>1820</v>
      </c>
      <c r="J54" s="2868" t="s">
        <v>1820</v>
      </c>
      <c r="K54" s="2868"/>
      <c r="L54" s="2868">
        <v>22921</v>
      </c>
      <c r="M54" s="2870">
        <v>-4.0999999999999996</v>
      </c>
      <c r="N54" s="2868" t="s">
        <v>1506</v>
      </c>
      <c r="O54" s="2868"/>
      <c r="P54" s="2868"/>
      <c r="Q54" s="2868"/>
      <c r="R54" s="2868"/>
    </row>
    <row r="55" spans="1:18" ht="16.5" customHeight="1" x14ac:dyDescent="0.25">
      <c r="A55" s="2886" t="s">
        <v>1911</v>
      </c>
      <c r="B55" s="3475" t="s">
        <v>1912</v>
      </c>
      <c r="C55" s="2864" t="s">
        <v>1817</v>
      </c>
      <c r="D55" s="2864" t="s">
        <v>1089</v>
      </c>
      <c r="E55" s="2864"/>
      <c r="F55" s="2864"/>
      <c r="G55" s="2864"/>
      <c r="H55" s="2864"/>
      <c r="I55" s="2864" t="s">
        <v>1089</v>
      </c>
      <c r="J55" s="2864"/>
      <c r="K55" s="2864"/>
      <c r="L55" s="2864"/>
      <c r="M55" s="2864"/>
      <c r="N55" s="2864" t="s">
        <v>1506</v>
      </c>
      <c r="O55" s="2864"/>
      <c r="P55" s="2864"/>
      <c r="Q55" s="2864"/>
      <c r="R55" s="2864"/>
    </row>
    <row r="56" spans="1:18" ht="16.5" customHeight="1" x14ac:dyDescent="0.25">
      <c r="A56" s="2887" t="s">
        <v>1913</v>
      </c>
      <c r="B56" s="2989" t="s">
        <v>1914</v>
      </c>
      <c r="C56" s="2868" t="s">
        <v>1817</v>
      </c>
      <c r="D56" s="2868" t="s">
        <v>1820</v>
      </c>
      <c r="E56" s="2868" t="s">
        <v>1820</v>
      </c>
      <c r="F56" s="2868"/>
      <c r="G56" s="2868">
        <v>14899</v>
      </c>
      <c r="H56" s="2868"/>
      <c r="I56" s="2868" t="s">
        <v>1820</v>
      </c>
      <c r="J56" s="2868" t="s">
        <v>1820</v>
      </c>
      <c r="K56" s="2868"/>
      <c r="L56" s="2868">
        <v>16946</v>
      </c>
      <c r="M56" s="2868"/>
      <c r="N56" s="2868" t="s">
        <v>1820</v>
      </c>
      <c r="O56" s="2868">
        <v>7177</v>
      </c>
      <c r="P56" s="2868"/>
      <c r="Q56" s="2868">
        <v>8121</v>
      </c>
      <c r="R56" s="2868"/>
    </row>
    <row r="57" spans="1:18" ht="16.5" customHeight="1" x14ac:dyDescent="0.25">
      <c r="A57" s="2886" t="s">
        <v>1915</v>
      </c>
      <c r="B57" s="3475" t="s">
        <v>1916</v>
      </c>
      <c r="C57" s="2864" t="s">
        <v>1817</v>
      </c>
      <c r="D57" s="2864" t="s">
        <v>1820</v>
      </c>
      <c r="E57" s="2864" t="s">
        <v>1820</v>
      </c>
      <c r="F57" s="2864"/>
      <c r="G57" s="2864">
        <v>12856</v>
      </c>
      <c r="H57" s="2864"/>
      <c r="I57" s="2864" t="s">
        <v>1820</v>
      </c>
      <c r="J57" s="2864" t="s">
        <v>1820</v>
      </c>
      <c r="K57" s="2864"/>
      <c r="L57" s="2864">
        <v>12856</v>
      </c>
      <c r="M57" s="2864"/>
      <c r="N57" s="2864" t="s">
        <v>1506</v>
      </c>
      <c r="O57" s="2864"/>
      <c r="P57" s="2864"/>
      <c r="Q57" s="2864"/>
      <c r="R57" s="2864"/>
    </row>
    <row r="58" spans="1:18" ht="16.5" customHeight="1" x14ac:dyDescent="0.25">
      <c r="A58" s="2887" t="s">
        <v>1917</v>
      </c>
      <c r="B58" s="2989" t="s">
        <v>1918</v>
      </c>
      <c r="C58" s="2868" t="s">
        <v>1817</v>
      </c>
      <c r="D58" s="2868" t="s">
        <v>1820</v>
      </c>
      <c r="E58" s="2868">
        <v>12995</v>
      </c>
      <c r="F58" s="2870">
        <v>24.4</v>
      </c>
      <c r="G58" s="2868">
        <v>15932</v>
      </c>
      <c r="H58" s="2868"/>
      <c r="I58" s="2868">
        <v>12</v>
      </c>
      <c r="J58" s="2868" t="s">
        <v>1820</v>
      </c>
      <c r="K58" s="2868"/>
      <c r="L58" s="2868">
        <v>16790</v>
      </c>
      <c r="M58" s="2868"/>
      <c r="N58" s="2868" t="s">
        <v>1820</v>
      </c>
      <c r="O58" s="2868" t="s">
        <v>1820</v>
      </c>
      <c r="P58" s="2868"/>
      <c r="Q58" s="2868" t="s">
        <v>1820</v>
      </c>
      <c r="R58" s="2868"/>
    </row>
    <row r="59" spans="1:18" ht="16.5" customHeight="1" x14ac:dyDescent="0.25">
      <c r="A59" s="2886" t="s">
        <v>1919</v>
      </c>
      <c r="B59" s="3475" t="s">
        <v>1920</v>
      </c>
      <c r="C59" s="2864" t="s">
        <v>1817</v>
      </c>
      <c r="D59" s="2864" t="s">
        <v>1089</v>
      </c>
      <c r="E59" s="2864"/>
      <c r="F59" s="2864"/>
      <c r="G59" s="2864"/>
      <c r="H59" s="2864"/>
      <c r="I59" s="2864" t="s">
        <v>1089</v>
      </c>
      <c r="J59" s="2864"/>
      <c r="K59" s="2864"/>
      <c r="L59" s="2864"/>
      <c r="M59" s="2864"/>
      <c r="N59" s="2864" t="s">
        <v>1506</v>
      </c>
      <c r="O59" s="2864"/>
      <c r="P59" s="2864"/>
      <c r="Q59" s="2864"/>
      <c r="R59" s="2864"/>
    </row>
    <row r="60" spans="1:18" ht="16.5" customHeight="1" x14ac:dyDescent="0.25">
      <c r="A60" s="2887" t="s">
        <v>1921</v>
      </c>
      <c r="B60" s="2989" t="s">
        <v>1922</v>
      </c>
      <c r="C60" s="2868" t="s">
        <v>1817</v>
      </c>
      <c r="D60" s="2868" t="s">
        <v>1089</v>
      </c>
      <c r="E60" s="2868"/>
      <c r="F60" s="2868"/>
      <c r="G60" s="2868"/>
      <c r="H60" s="2868"/>
      <c r="I60" s="2868" t="s">
        <v>1089</v>
      </c>
      <c r="J60" s="2868"/>
      <c r="K60" s="2868"/>
      <c r="L60" s="2868"/>
      <c r="M60" s="2868"/>
      <c r="N60" s="2868" t="s">
        <v>1506</v>
      </c>
      <c r="O60" s="2868"/>
      <c r="P60" s="2868"/>
      <c r="Q60" s="2868"/>
      <c r="R60" s="2868"/>
    </row>
    <row r="61" spans="1:18" ht="16.5" customHeight="1" x14ac:dyDescent="0.25">
      <c r="A61" s="2886" t="s">
        <v>1923</v>
      </c>
      <c r="B61" s="3475" t="s">
        <v>1924</v>
      </c>
      <c r="C61" s="2864" t="s">
        <v>1817</v>
      </c>
      <c r="D61" s="2864" t="s">
        <v>1820</v>
      </c>
      <c r="E61" s="2864">
        <v>10015</v>
      </c>
      <c r="F61" s="2864"/>
      <c r="G61" s="2864">
        <v>12149</v>
      </c>
      <c r="H61" s="2866">
        <v>-10.1</v>
      </c>
      <c r="I61" s="2864" t="s">
        <v>1820</v>
      </c>
      <c r="J61" s="2864">
        <v>10233</v>
      </c>
      <c r="K61" s="2864"/>
      <c r="L61" s="2864">
        <v>12380</v>
      </c>
      <c r="M61" s="2866">
        <v>-8.3000000000000007</v>
      </c>
      <c r="N61" s="2864" t="s">
        <v>1089</v>
      </c>
      <c r="O61" s="2864"/>
      <c r="P61" s="2864"/>
      <c r="Q61" s="2864"/>
      <c r="R61" s="2864"/>
    </row>
    <row r="62" spans="1:18" ht="16.5" customHeight="1" x14ac:dyDescent="0.25">
      <c r="A62" s="2887" t="s">
        <v>1925</v>
      </c>
      <c r="B62" s="2989" t="s">
        <v>1926</v>
      </c>
      <c r="C62" s="2868" t="s">
        <v>1817</v>
      </c>
      <c r="D62" s="2868" t="s">
        <v>1820</v>
      </c>
      <c r="E62" s="2868" t="s">
        <v>1820</v>
      </c>
      <c r="F62" s="2868"/>
      <c r="G62" s="2868" t="s">
        <v>1820</v>
      </c>
      <c r="H62" s="2870"/>
      <c r="I62" s="2868" t="s">
        <v>1820</v>
      </c>
      <c r="J62" s="2868" t="s">
        <v>1820</v>
      </c>
      <c r="K62" s="2868"/>
      <c r="L62" s="2868" t="s">
        <v>1820</v>
      </c>
      <c r="M62" s="2870"/>
      <c r="N62" s="2868" t="s">
        <v>1506</v>
      </c>
      <c r="O62" s="2868"/>
      <c r="P62" s="2868"/>
      <c r="Q62" s="2868"/>
      <c r="R62" s="2868"/>
    </row>
    <row r="63" spans="1:18" ht="16.5" customHeight="1" x14ac:dyDescent="0.25">
      <c r="A63" s="2886" t="s">
        <v>1927</v>
      </c>
      <c r="B63" s="3475" t="s">
        <v>1928</v>
      </c>
      <c r="C63" s="2864" t="s">
        <v>1825</v>
      </c>
      <c r="D63" s="2864" t="s">
        <v>1089</v>
      </c>
      <c r="E63" s="2864"/>
      <c r="F63" s="2864"/>
      <c r="G63" s="2864"/>
      <c r="H63" s="2864"/>
      <c r="I63" s="2864" t="s">
        <v>1089</v>
      </c>
      <c r="J63" s="2864"/>
      <c r="K63" s="2864"/>
      <c r="L63" s="2864"/>
      <c r="M63" s="2864"/>
      <c r="N63" s="2864" t="s">
        <v>1506</v>
      </c>
      <c r="O63" s="2864"/>
      <c r="P63" s="2864"/>
      <c r="Q63" s="2864"/>
      <c r="R63" s="2864"/>
    </row>
    <row r="64" spans="1:18" ht="16.5" customHeight="1" x14ac:dyDescent="0.25">
      <c r="A64" s="2887" t="s">
        <v>1929</v>
      </c>
      <c r="B64" s="2989" t="s">
        <v>1930</v>
      </c>
      <c r="C64" s="2868" t="s">
        <v>1817</v>
      </c>
      <c r="D64" s="2868" t="s">
        <v>1089</v>
      </c>
      <c r="E64" s="2868"/>
      <c r="F64" s="2868"/>
      <c r="G64" s="2868"/>
      <c r="H64" s="2868"/>
      <c r="I64" s="2868" t="s">
        <v>1089</v>
      </c>
      <c r="J64" s="2868"/>
      <c r="K64" s="2868"/>
      <c r="L64" s="2868"/>
      <c r="M64" s="2868"/>
      <c r="N64" s="2868" t="s">
        <v>1506</v>
      </c>
      <c r="O64" s="2868"/>
      <c r="P64" s="2868"/>
      <c r="Q64" s="2868"/>
      <c r="R64" s="2868"/>
    </row>
    <row r="65" spans="1:18" ht="16.5" customHeight="1" x14ac:dyDescent="0.25">
      <c r="A65" s="2886" t="s">
        <v>1931</v>
      </c>
      <c r="B65" s="3475" t="s">
        <v>1932</v>
      </c>
      <c r="C65" s="2864" t="s">
        <v>1817</v>
      </c>
      <c r="D65" s="2864" t="s">
        <v>1089</v>
      </c>
      <c r="E65" s="2864"/>
      <c r="F65" s="2864"/>
      <c r="G65" s="2864"/>
      <c r="H65" s="2864"/>
      <c r="I65" s="2864" t="s">
        <v>1089</v>
      </c>
      <c r="J65" s="2864"/>
      <c r="K65" s="2864"/>
      <c r="L65" s="2864"/>
      <c r="M65" s="2864"/>
      <c r="N65" s="2864" t="s">
        <v>1506</v>
      </c>
      <c r="O65" s="2864"/>
      <c r="P65" s="2864"/>
      <c r="Q65" s="2864"/>
      <c r="R65" s="2864"/>
    </row>
    <row r="66" spans="1:18" ht="16.5" customHeight="1" x14ac:dyDescent="0.25">
      <c r="A66" s="2887" t="s">
        <v>1933</v>
      </c>
      <c r="B66" s="2989" t="s">
        <v>1934</v>
      </c>
      <c r="C66" s="2868" t="s">
        <v>1817</v>
      </c>
      <c r="D66" s="2868" t="s">
        <v>1089</v>
      </c>
      <c r="E66" s="2868"/>
      <c r="F66" s="2868"/>
      <c r="G66" s="2868"/>
      <c r="H66" s="2868"/>
      <c r="I66" s="2868" t="s">
        <v>1089</v>
      </c>
      <c r="J66" s="2868"/>
      <c r="K66" s="2868"/>
      <c r="L66" s="2868"/>
      <c r="M66" s="2868"/>
      <c r="N66" s="2868" t="s">
        <v>1089</v>
      </c>
      <c r="O66" s="2868"/>
      <c r="P66" s="2868"/>
      <c r="Q66" s="2868"/>
      <c r="R66" s="2868"/>
    </row>
    <row r="67" spans="1:18" ht="16.5" customHeight="1" x14ac:dyDescent="0.25">
      <c r="A67" s="2886" t="s">
        <v>1935</v>
      </c>
      <c r="B67" s="3475" t="s">
        <v>1936</v>
      </c>
      <c r="C67" s="2864" t="s">
        <v>1817</v>
      </c>
      <c r="D67" s="2864" t="s">
        <v>1820</v>
      </c>
      <c r="E67" s="2864" t="s">
        <v>1820</v>
      </c>
      <c r="F67" s="2864"/>
      <c r="G67" s="2864" t="s">
        <v>1820</v>
      </c>
      <c r="H67" s="2866"/>
      <c r="I67" s="2864" t="s">
        <v>1820</v>
      </c>
      <c r="J67" s="2864" t="s">
        <v>1820</v>
      </c>
      <c r="K67" s="2864"/>
      <c r="L67" s="2864" t="s">
        <v>1820</v>
      </c>
      <c r="M67" s="2866"/>
      <c r="N67" s="2864" t="s">
        <v>1506</v>
      </c>
      <c r="O67" s="2864"/>
      <c r="P67" s="2864"/>
      <c r="Q67" s="2864"/>
      <c r="R67" s="2864"/>
    </row>
    <row r="68" spans="1:18" ht="16.5" customHeight="1" x14ac:dyDescent="0.25">
      <c r="A68" s="2887" t="s">
        <v>1937</v>
      </c>
      <c r="B68" s="2989" t="s">
        <v>1938</v>
      </c>
      <c r="C68" s="2868" t="s">
        <v>1817</v>
      </c>
      <c r="D68" s="2868" t="s">
        <v>1820</v>
      </c>
      <c r="E68" s="2868" t="s">
        <v>1820</v>
      </c>
      <c r="F68" s="2868"/>
      <c r="G68" s="2868" t="s">
        <v>1820</v>
      </c>
      <c r="H68" s="2868"/>
      <c r="I68" s="2868" t="s">
        <v>1820</v>
      </c>
      <c r="J68" s="2868" t="s">
        <v>1820</v>
      </c>
      <c r="K68" s="2868"/>
      <c r="L68" s="2868" t="s">
        <v>1820</v>
      </c>
      <c r="M68" s="2868"/>
      <c r="N68" s="2868" t="s">
        <v>1506</v>
      </c>
      <c r="O68" s="2868"/>
      <c r="P68" s="2868"/>
      <c r="Q68" s="2868"/>
      <c r="R68" s="2868"/>
    </row>
    <row r="69" spans="1:18" ht="16.5" customHeight="1" x14ac:dyDescent="0.25">
      <c r="A69" s="2886" t="s">
        <v>1939</v>
      </c>
      <c r="B69" s="3475" t="s">
        <v>1940</v>
      </c>
      <c r="C69" s="2864" t="s">
        <v>1817</v>
      </c>
      <c r="D69" s="2864" t="s">
        <v>1506</v>
      </c>
      <c r="E69" s="2864"/>
      <c r="F69" s="2864"/>
      <c r="G69" s="2864"/>
      <c r="H69" s="2864"/>
      <c r="I69" s="2864" t="s">
        <v>1506</v>
      </c>
      <c r="J69" s="2864"/>
      <c r="K69" s="2864"/>
      <c r="L69" s="2864"/>
      <c r="M69" s="2864"/>
      <c r="N69" s="2864" t="s">
        <v>1506</v>
      </c>
      <c r="O69" s="2864"/>
      <c r="P69" s="2864"/>
      <c r="Q69" s="2864"/>
      <c r="R69" s="2864"/>
    </row>
    <row r="70" spans="1:18" ht="16.5" customHeight="1" x14ac:dyDescent="0.25">
      <c r="A70" s="2887" t="s">
        <v>1941</v>
      </c>
      <c r="B70" s="2989" t="s">
        <v>1942</v>
      </c>
      <c r="C70" s="2868" t="s">
        <v>1817</v>
      </c>
      <c r="D70" s="2868" t="s">
        <v>1820</v>
      </c>
      <c r="E70" s="2868" t="s">
        <v>1820</v>
      </c>
      <c r="F70" s="2868"/>
      <c r="G70" s="2868" t="s">
        <v>1820</v>
      </c>
      <c r="H70" s="2868"/>
      <c r="I70" s="2868" t="s">
        <v>1820</v>
      </c>
      <c r="J70" s="2868" t="s">
        <v>1820</v>
      </c>
      <c r="K70" s="2868"/>
      <c r="L70" s="2868" t="s">
        <v>1820</v>
      </c>
      <c r="M70" s="2868"/>
      <c r="N70" s="2868" t="s">
        <v>1506</v>
      </c>
      <c r="O70" s="2868"/>
      <c r="P70" s="2868"/>
      <c r="Q70" s="2868"/>
      <c r="R70" s="2868"/>
    </row>
    <row r="71" spans="1:18" ht="16.5" customHeight="1" x14ac:dyDescent="0.25">
      <c r="A71" s="2886" t="s">
        <v>1943</v>
      </c>
      <c r="B71" s="3475" t="s">
        <v>1944</v>
      </c>
      <c r="C71" s="2864" t="s">
        <v>1817</v>
      </c>
      <c r="D71" s="2864" t="s">
        <v>1820</v>
      </c>
      <c r="E71" s="2864">
        <v>10863</v>
      </c>
      <c r="F71" s="2864"/>
      <c r="G71" s="2864">
        <v>11257</v>
      </c>
      <c r="H71" s="2864">
        <v>-35</v>
      </c>
      <c r="I71" s="2864" t="s">
        <v>1820</v>
      </c>
      <c r="J71" s="2864">
        <v>10989</v>
      </c>
      <c r="K71" s="2864"/>
      <c r="L71" s="2864">
        <v>11641</v>
      </c>
      <c r="M71" s="2864">
        <v>-39</v>
      </c>
      <c r="N71" s="2864" t="s">
        <v>1089</v>
      </c>
      <c r="O71" s="2864"/>
      <c r="P71" s="2864"/>
      <c r="Q71" s="2864"/>
      <c r="R71" s="2864"/>
    </row>
    <row r="72" spans="1:18" ht="16.5" customHeight="1" x14ac:dyDescent="0.25">
      <c r="A72" s="2887" t="s">
        <v>1945</v>
      </c>
      <c r="B72" s="2989" t="s">
        <v>1946</v>
      </c>
      <c r="C72" s="2868" t="s">
        <v>1817</v>
      </c>
      <c r="D72" s="2868" t="s">
        <v>1089</v>
      </c>
      <c r="E72" s="2868"/>
      <c r="F72" s="2868"/>
      <c r="G72" s="2868"/>
      <c r="H72" s="2868"/>
      <c r="I72" s="2868" t="s">
        <v>1506</v>
      </c>
      <c r="J72" s="2868"/>
      <c r="K72" s="2868"/>
      <c r="L72" s="2868"/>
      <c r="M72" s="2868"/>
      <c r="N72" s="2868" t="s">
        <v>1089</v>
      </c>
      <c r="O72" s="2868"/>
      <c r="P72" s="2868"/>
      <c r="Q72" s="2868"/>
      <c r="R72" s="2868"/>
    </row>
    <row r="73" spans="1:18" ht="16.5" customHeight="1" x14ac:dyDescent="0.25">
      <c r="A73" s="2886" t="s">
        <v>1947</v>
      </c>
      <c r="B73" s="3475" t="s">
        <v>1948</v>
      </c>
      <c r="C73" s="2864" t="s">
        <v>1825</v>
      </c>
      <c r="D73" s="2864" t="s">
        <v>1820</v>
      </c>
      <c r="E73" s="2864">
        <v>15818</v>
      </c>
      <c r="F73" s="2864"/>
      <c r="G73" s="2864">
        <v>15941</v>
      </c>
      <c r="H73" s="2864"/>
      <c r="I73" s="2864" t="s">
        <v>1820</v>
      </c>
      <c r="J73" s="2864">
        <v>15818</v>
      </c>
      <c r="K73" s="2864"/>
      <c r="L73" s="2864">
        <v>15941</v>
      </c>
      <c r="M73" s="2864"/>
      <c r="N73" s="2864" t="s">
        <v>1506</v>
      </c>
      <c r="O73" s="2864"/>
      <c r="P73" s="2864"/>
      <c r="Q73" s="2864"/>
      <c r="R73" s="2864"/>
    </row>
    <row r="74" spans="1:18" ht="16.5" customHeight="1" x14ac:dyDescent="0.25">
      <c r="A74" s="2887" t="s">
        <v>1949</v>
      </c>
      <c r="B74" s="2989" t="s">
        <v>1950</v>
      </c>
      <c r="C74" s="2868" t="s">
        <v>1825</v>
      </c>
      <c r="D74" s="2868" t="s">
        <v>1820</v>
      </c>
      <c r="E74" s="2868" t="s">
        <v>1820</v>
      </c>
      <c r="F74" s="2868"/>
      <c r="G74" s="2868" t="s">
        <v>1820</v>
      </c>
      <c r="H74" s="2868"/>
      <c r="I74" s="2868" t="s">
        <v>1820</v>
      </c>
      <c r="J74" s="2868" t="s">
        <v>1820</v>
      </c>
      <c r="K74" s="2868"/>
      <c r="L74" s="2868" t="s">
        <v>1820</v>
      </c>
      <c r="M74" s="2868"/>
      <c r="N74" s="2868" t="s">
        <v>1506</v>
      </c>
      <c r="O74" s="2868"/>
      <c r="P74" s="2868"/>
      <c r="Q74" s="2868"/>
      <c r="R74" s="2868"/>
    </row>
    <row r="75" spans="1:18" ht="16.5" customHeight="1" x14ac:dyDescent="0.25">
      <c r="A75" s="2886" t="s">
        <v>1951</v>
      </c>
      <c r="B75" s="3475" t="s">
        <v>1952</v>
      </c>
      <c r="C75" s="2864" t="s">
        <v>1825</v>
      </c>
      <c r="D75" s="2864" t="s">
        <v>1820</v>
      </c>
      <c r="E75" s="2864" t="s">
        <v>1820</v>
      </c>
      <c r="F75" s="2864"/>
      <c r="G75" s="2864" t="s">
        <v>1820</v>
      </c>
      <c r="H75" s="2864"/>
      <c r="I75" s="2864" t="s">
        <v>1820</v>
      </c>
      <c r="J75" s="2864" t="s">
        <v>1820</v>
      </c>
      <c r="K75" s="2864"/>
      <c r="L75" s="2864" t="s">
        <v>1820</v>
      </c>
      <c r="M75" s="2864"/>
      <c r="N75" s="2864" t="s">
        <v>1506</v>
      </c>
      <c r="O75" s="2864"/>
      <c r="P75" s="2864"/>
      <c r="Q75" s="2864"/>
      <c r="R75" s="2864"/>
    </row>
    <row r="76" spans="1:18" ht="16.5" customHeight="1" x14ac:dyDescent="0.25">
      <c r="A76" s="2887" t="s">
        <v>1953</v>
      </c>
      <c r="B76" s="2989" t="s">
        <v>1954</v>
      </c>
      <c r="C76" s="2868" t="s">
        <v>1817</v>
      </c>
      <c r="D76" s="2868" t="s">
        <v>1820</v>
      </c>
      <c r="E76" s="2868" t="s">
        <v>1820</v>
      </c>
      <c r="F76" s="2868"/>
      <c r="G76" s="2868">
        <v>12975</v>
      </c>
      <c r="H76" s="2868">
        <v>9.6999999999999993</v>
      </c>
      <c r="I76" s="2868" t="s">
        <v>1820</v>
      </c>
      <c r="J76" s="2868" t="s">
        <v>1820</v>
      </c>
      <c r="K76" s="2868"/>
      <c r="L76" s="2868">
        <v>13192</v>
      </c>
      <c r="M76" s="2868">
        <v>10.4</v>
      </c>
      <c r="N76" s="2868" t="s">
        <v>1089</v>
      </c>
      <c r="O76" s="2868"/>
      <c r="P76" s="2868"/>
      <c r="Q76" s="2868"/>
      <c r="R76" s="2868"/>
    </row>
    <row r="77" spans="1:18" ht="16.5" customHeight="1" x14ac:dyDescent="0.25">
      <c r="A77" s="2886" t="s">
        <v>1955</v>
      </c>
      <c r="B77" s="3475" t="s">
        <v>1956</v>
      </c>
      <c r="C77" s="2864" t="s">
        <v>1825</v>
      </c>
      <c r="D77" s="2864" t="s">
        <v>1820</v>
      </c>
      <c r="E77" s="2864" t="s">
        <v>1820</v>
      </c>
      <c r="F77" s="2864"/>
      <c r="G77" s="2864">
        <v>13818</v>
      </c>
      <c r="H77" s="2864"/>
      <c r="I77" s="2864" t="s">
        <v>1820</v>
      </c>
      <c r="J77" s="2864" t="s">
        <v>1820</v>
      </c>
      <c r="K77" s="2864"/>
      <c r="L77" s="2864">
        <v>13818</v>
      </c>
      <c r="M77" s="2864"/>
      <c r="N77" s="2864" t="s">
        <v>1506</v>
      </c>
      <c r="O77" s="2864"/>
      <c r="P77" s="2864"/>
      <c r="Q77" s="2864"/>
      <c r="R77" s="2864"/>
    </row>
    <row r="78" spans="1:18" ht="16.5" customHeight="1" x14ac:dyDescent="0.25">
      <c r="A78" s="2887" t="s">
        <v>1957</v>
      </c>
      <c r="B78" s="2989" t="s">
        <v>1958</v>
      </c>
      <c r="C78" s="2868" t="s">
        <v>1825</v>
      </c>
      <c r="D78" s="2868" t="s">
        <v>1820</v>
      </c>
      <c r="E78" s="2868" t="s">
        <v>1820</v>
      </c>
      <c r="F78" s="2868"/>
      <c r="G78" s="2868">
        <v>17015</v>
      </c>
      <c r="H78" s="2870">
        <v>15.9</v>
      </c>
      <c r="I78" s="2868" t="s">
        <v>1820</v>
      </c>
      <c r="J78" s="2868" t="s">
        <v>1820</v>
      </c>
      <c r="K78" s="2868"/>
      <c r="L78" s="2868">
        <v>17015</v>
      </c>
      <c r="M78" s="2868"/>
      <c r="N78" s="2868" t="s">
        <v>1506</v>
      </c>
      <c r="O78" s="2868"/>
      <c r="P78" s="2868"/>
      <c r="Q78" s="2868"/>
      <c r="R78" s="2868"/>
    </row>
    <row r="79" spans="1:18" ht="16.5" customHeight="1" x14ac:dyDescent="0.25">
      <c r="A79" s="2886" t="s">
        <v>1959</v>
      </c>
      <c r="B79" s="3475" t="s">
        <v>1960</v>
      </c>
      <c r="C79" s="2864" t="s">
        <v>1825</v>
      </c>
      <c r="D79" s="2864" t="s">
        <v>1820</v>
      </c>
      <c r="E79" s="2864" t="s">
        <v>1820</v>
      </c>
      <c r="F79" s="2864"/>
      <c r="G79" s="2864">
        <v>10062</v>
      </c>
      <c r="H79" s="2864">
        <v>13.4</v>
      </c>
      <c r="I79" s="2864" t="s">
        <v>1820</v>
      </c>
      <c r="J79" s="2864" t="s">
        <v>1820</v>
      </c>
      <c r="K79" s="2864"/>
      <c r="L79" s="2864">
        <v>9389</v>
      </c>
      <c r="M79" s="2864">
        <v>2.1</v>
      </c>
      <c r="N79" s="2864" t="s">
        <v>1089</v>
      </c>
      <c r="O79" s="2864"/>
      <c r="P79" s="2864"/>
      <c r="Q79" s="2864"/>
      <c r="R79" s="2864"/>
    </row>
    <row r="80" spans="1:18" ht="16.5" customHeight="1" x14ac:dyDescent="0.25">
      <c r="A80" s="2887" t="s">
        <v>1961</v>
      </c>
      <c r="B80" s="2989" t="s">
        <v>1962</v>
      </c>
      <c r="C80" s="2868" t="s">
        <v>1817</v>
      </c>
      <c r="D80" s="2868" t="s">
        <v>1820</v>
      </c>
      <c r="E80" s="2868" t="s">
        <v>1820</v>
      </c>
      <c r="F80" s="2868"/>
      <c r="G80" s="2868" t="s">
        <v>1820</v>
      </c>
      <c r="H80" s="2868"/>
      <c r="I80" s="2868" t="s">
        <v>1820</v>
      </c>
      <c r="J80" s="2868" t="s">
        <v>1820</v>
      </c>
      <c r="K80" s="2868"/>
      <c r="L80" s="2868" t="s">
        <v>1820</v>
      </c>
      <c r="M80" s="2868"/>
      <c r="N80" s="2868" t="s">
        <v>1506</v>
      </c>
      <c r="O80" s="2868"/>
      <c r="P80" s="2868"/>
      <c r="Q80" s="2868"/>
      <c r="R80" s="2868"/>
    </row>
    <row r="81" spans="1:18" ht="16.5" customHeight="1" x14ac:dyDescent="0.25">
      <c r="A81" s="2888" t="s">
        <v>1341</v>
      </c>
      <c r="B81" s="3473" t="s">
        <v>1963</v>
      </c>
      <c r="C81" s="2854"/>
      <c r="D81" s="2853">
        <v>164</v>
      </c>
      <c r="E81" s="2853">
        <v>9881</v>
      </c>
      <c r="F81" s="2856">
        <v>5.0999999999999996</v>
      </c>
      <c r="G81" s="2853">
        <v>11768</v>
      </c>
      <c r="H81" s="2856">
        <v>1.9</v>
      </c>
      <c r="I81" s="2853">
        <v>126</v>
      </c>
      <c r="J81" s="2853">
        <v>9764</v>
      </c>
      <c r="K81" s="2856">
        <v>4.4000000000000004</v>
      </c>
      <c r="L81" s="2853">
        <v>12081</v>
      </c>
      <c r="M81" s="2856">
        <v>-0.7</v>
      </c>
      <c r="N81" s="2853">
        <v>39</v>
      </c>
      <c r="O81" s="2853">
        <v>10179</v>
      </c>
      <c r="P81" s="2856">
        <v>7.2</v>
      </c>
      <c r="Q81" s="2853">
        <v>10746</v>
      </c>
      <c r="R81" s="2856">
        <v>9.1</v>
      </c>
    </row>
    <row r="82" spans="1:18" ht="16.5" customHeight="1" x14ac:dyDescent="0.25">
      <c r="A82" s="2887" t="s">
        <v>1964</v>
      </c>
      <c r="B82" s="2989" t="s">
        <v>1965</v>
      </c>
      <c r="C82" s="2868" t="s">
        <v>1825</v>
      </c>
      <c r="D82" s="2868">
        <v>16</v>
      </c>
      <c r="E82" s="2868">
        <v>10371</v>
      </c>
      <c r="F82" s="2870">
        <v>4.4000000000000004</v>
      </c>
      <c r="G82" s="2868">
        <v>12289</v>
      </c>
      <c r="H82" s="2870">
        <v>13.8</v>
      </c>
      <c r="I82" s="2868">
        <v>7</v>
      </c>
      <c r="J82" s="2868">
        <v>12676</v>
      </c>
      <c r="K82" s="2868">
        <v>23</v>
      </c>
      <c r="L82" s="2868">
        <v>14592</v>
      </c>
      <c r="M82" s="2870">
        <v>27.5</v>
      </c>
      <c r="N82" s="2868" t="s">
        <v>1820</v>
      </c>
      <c r="O82" s="2868" t="s">
        <v>1820</v>
      </c>
      <c r="P82" s="2870"/>
      <c r="Q82" s="2868">
        <v>10381</v>
      </c>
      <c r="R82" s="2870">
        <v>0.4</v>
      </c>
    </row>
    <row r="83" spans="1:18" ht="16.5" customHeight="1" x14ac:dyDescent="0.25">
      <c r="A83" s="2886" t="s">
        <v>1966</v>
      </c>
      <c r="B83" s="3475" t="s">
        <v>1967</v>
      </c>
      <c r="C83" s="2864" t="s">
        <v>1825</v>
      </c>
      <c r="D83" s="2864" t="s">
        <v>1089</v>
      </c>
      <c r="E83" s="2864"/>
      <c r="F83" s="2864"/>
      <c r="G83" s="2864"/>
      <c r="H83" s="2864"/>
      <c r="I83" s="2864" t="s">
        <v>1089</v>
      </c>
      <c r="J83" s="2864"/>
      <c r="K83" s="2864"/>
      <c r="L83" s="2864"/>
      <c r="M83" s="2864"/>
      <c r="N83" s="2864" t="s">
        <v>1089</v>
      </c>
      <c r="O83" s="2864"/>
      <c r="P83" s="2864"/>
      <c r="Q83" s="2864"/>
      <c r="R83" s="2864"/>
    </row>
    <row r="84" spans="1:18" ht="16.5" customHeight="1" x14ac:dyDescent="0.25">
      <c r="A84" s="2887" t="s">
        <v>1968</v>
      </c>
      <c r="B84" s="2989" t="s">
        <v>1969</v>
      </c>
      <c r="C84" s="2868" t="s">
        <v>1825</v>
      </c>
      <c r="D84" s="2868" t="s">
        <v>1820</v>
      </c>
      <c r="E84" s="2868">
        <v>19482</v>
      </c>
      <c r="F84" s="2868">
        <v>1</v>
      </c>
      <c r="G84" s="2868">
        <v>20097</v>
      </c>
      <c r="H84" s="2870">
        <v>-1.8</v>
      </c>
      <c r="I84" s="2868" t="s">
        <v>1820</v>
      </c>
      <c r="J84" s="2868">
        <v>20310</v>
      </c>
      <c r="K84" s="2868">
        <v>-18.600000000000001</v>
      </c>
      <c r="L84" s="2868">
        <v>20920</v>
      </c>
      <c r="M84" s="2870">
        <v>-15.3</v>
      </c>
      <c r="N84" s="2868" t="s">
        <v>1820</v>
      </c>
      <c r="O84" s="2868" t="s">
        <v>1820</v>
      </c>
      <c r="P84" s="2868"/>
      <c r="Q84" s="2868" t="s">
        <v>1820</v>
      </c>
      <c r="R84" s="2870"/>
    </row>
    <row r="85" spans="1:18" ht="16.5" customHeight="1" x14ac:dyDescent="0.25">
      <c r="A85" s="2886" t="s">
        <v>1970</v>
      </c>
      <c r="B85" s="3475" t="s">
        <v>1971</v>
      </c>
      <c r="C85" s="2864" t="s">
        <v>1817</v>
      </c>
      <c r="D85" s="2864" t="s">
        <v>1820</v>
      </c>
      <c r="E85" s="2864" t="s">
        <v>1820</v>
      </c>
      <c r="F85" s="2864"/>
      <c r="G85" s="2864" t="s">
        <v>1820</v>
      </c>
      <c r="H85" s="2864"/>
      <c r="I85" s="2864" t="s">
        <v>1820</v>
      </c>
      <c r="J85" s="2864" t="s">
        <v>1820</v>
      </c>
      <c r="K85" s="2864"/>
      <c r="L85" s="2864" t="s">
        <v>1820</v>
      </c>
      <c r="M85" s="2864"/>
      <c r="N85" s="2864" t="s">
        <v>1506</v>
      </c>
      <c r="O85" s="2864"/>
      <c r="P85" s="2864"/>
      <c r="Q85" s="2864"/>
      <c r="R85" s="2864"/>
    </row>
    <row r="86" spans="1:18" ht="16.5" customHeight="1" x14ac:dyDescent="0.25">
      <c r="A86" s="2887" t="s">
        <v>1972</v>
      </c>
      <c r="B86" s="2989" t="s">
        <v>1973</v>
      </c>
      <c r="C86" s="2868" t="s">
        <v>1817</v>
      </c>
      <c r="D86" s="2868" t="s">
        <v>1820</v>
      </c>
      <c r="E86" s="2868" t="s">
        <v>1820</v>
      </c>
      <c r="F86" s="2870"/>
      <c r="G86" s="2868" t="s">
        <v>1820</v>
      </c>
      <c r="H86" s="2870"/>
      <c r="I86" s="2868" t="s">
        <v>1089</v>
      </c>
      <c r="J86" s="2868"/>
      <c r="K86" s="2868"/>
      <c r="L86" s="2868"/>
      <c r="M86" s="2868"/>
      <c r="N86" s="2868" t="s">
        <v>1820</v>
      </c>
      <c r="O86" s="2868">
        <v>9376</v>
      </c>
      <c r="P86" s="2870">
        <v>2.5</v>
      </c>
      <c r="Q86" s="2868">
        <v>9757</v>
      </c>
      <c r="R86" s="2870">
        <v>3.9</v>
      </c>
    </row>
    <row r="87" spans="1:18" ht="16.5" customHeight="1" x14ac:dyDescent="0.25">
      <c r="A87" s="2886" t="s">
        <v>1974</v>
      </c>
      <c r="B87" s="3475" t="s">
        <v>1975</v>
      </c>
      <c r="C87" s="2864" t="s">
        <v>1817</v>
      </c>
      <c r="D87" s="2864" t="s">
        <v>1820</v>
      </c>
      <c r="E87" s="2864" t="s">
        <v>1820</v>
      </c>
      <c r="F87" s="2864"/>
      <c r="G87" s="2864" t="s">
        <v>1820</v>
      </c>
      <c r="H87" s="2866"/>
      <c r="I87" s="2864" t="s">
        <v>1820</v>
      </c>
      <c r="J87" s="2864" t="s">
        <v>1820</v>
      </c>
      <c r="K87" s="2864"/>
      <c r="L87" s="2864" t="s">
        <v>1820</v>
      </c>
      <c r="M87" s="2866"/>
      <c r="N87" s="2864" t="s">
        <v>1089</v>
      </c>
      <c r="O87" s="2864"/>
      <c r="P87" s="2864"/>
      <c r="Q87" s="2864"/>
      <c r="R87" s="2864"/>
    </row>
    <row r="88" spans="1:18" ht="16.5" customHeight="1" x14ac:dyDescent="0.25">
      <c r="A88" s="2887" t="s">
        <v>1976</v>
      </c>
      <c r="B88" s="2989" t="s">
        <v>1977</v>
      </c>
      <c r="C88" s="2868" t="s">
        <v>1825</v>
      </c>
      <c r="D88" s="2868" t="s">
        <v>1506</v>
      </c>
      <c r="E88" s="2868"/>
      <c r="F88" s="2868"/>
      <c r="G88" s="2868"/>
      <c r="H88" s="2868"/>
      <c r="I88" s="2868" t="s">
        <v>1506</v>
      </c>
      <c r="J88" s="2868"/>
      <c r="K88" s="2868"/>
      <c r="L88" s="2868"/>
      <c r="M88" s="2868"/>
      <c r="N88" s="2868" t="s">
        <v>1506</v>
      </c>
      <c r="O88" s="2868"/>
      <c r="P88" s="2868"/>
      <c r="Q88" s="2868"/>
      <c r="R88" s="2868"/>
    </row>
    <row r="89" spans="1:18" ht="16.5" customHeight="1" x14ac:dyDescent="0.25">
      <c r="A89" s="2886" t="s">
        <v>1978</v>
      </c>
      <c r="B89" s="3475" t="s">
        <v>1979</v>
      </c>
      <c r="C89" s="2864" t="s">
        <v>1825</v>
      </c>
      <c r="D89" s="2864" t="s">
        <v>1089</v>
      </c>
      <c r="E89" s="2864"/>
      <c r="F89" s="2864"/>
      <c r="G89" s="2864"/>
      <c r="H89" s="2864"/>
      <c r="I89" s="2864" t="s">
        <v>1089</v>
      </c>
      <c r="J89" s="2864"/>
      <c r="K89" s="2864"/>
      <c r="L89" s="2864"/>
      <c r="M89" s="2864"/>
      <c r="N89" s="2864" t="s">
        <v>1506</v>
      </c>
      <c r="O89" s="2864"/>
      <c r="P89" s="2864"/>
      <c r="Q89" s="2864"/>
      <c r="R89" s="2864"/>
    </row>
    <row r="90" spans="1:18" ht="16.5" customHeight="1" x14ac:dyDescent="0.25">
      <c r="A90" s="2887" t="s">
        <v>1980</v>
      </c>
      <c r="B90" s="2989" t="s">
        <v>1981</v>
      </c>
      <c r="C90" s="2868" t="s">
        <v>1817</v>
      </c>
      <c r="D90" s="2868" t="s">
        <v>1820</v>
      </c>
      <c r="E90" s="2868" t="s">
        <v>1820</v>
      </c>
      <c r="F90" s="2868"/>
      <c r="G90" s="2868">
        <v>12586</v>
      </c>
      <c r="H90" s="2868">
        <v>-0.4</v>
      </c>
      <c r="I90" s="2868" t="s">
        <v>1820</v>
      </c>
      <c r="J90" s="2868" t="s">
        <v>1820</v>
      </c>
      <c r="K90" s="2868"/>
      <c r="L90" s="2868" t="s">
        <v>1820</v>
      </c>
      <c r="M90" s="2868"/>
      <c r="N90" s="2868" t="s">
        <v>1820</v>
      </c>
      <c r="O90" s="2868">
        <v>8762</v>
      </c>
      <c r="P90" s="2868"/>
      <c r="Q90" s="2868">
        <v>9416</v>
      </c>
      <c r="R90" s="2870">
        <v>-7.3</v>
      </c>
    </row>
    <row r="91" spans="1:18" ht="16.5" customHeight="1" x14ac:dyDescent="0.25">
      <c r="A91" s="2886" t="s">
        <v>1982</v>
      </c>
      <c r="B91" s="3475" t="s">
        <v>1983</v>
      </c>
      <c r="C91" s="2864" t="s">
        <v>1817</v>
      </c>
      <c r="D91" s="2864" t="s">
        <v>1506</v>
      </c>
      <c r="E91" s="2864"/>
      <c r="F91" s="2864"/>
      <c r="G91" s="2864"/>
      <c r="H91" s="2864"/>
      <c r="I91" s="2864" t="s">
        <v>1506</v>
      </c>
      <c r="J91" s="2864"/>
      <c r="K91" s="2864"/>
      <c r="L91" s="2864"/>
      <c r="M91" s="2864"/>
      <c r="N91" s="2864" t="s">
        <v>1506</v>
      </c>
      <c r="O91" s="2864"/>
      <c r="P91" s="2864"/>
      <c r="Q91" s="2864"/>
      <c r="R91" s="2864"/>
    </row>
    <row r="92" spans="1:18" ht="16.5" customHeight="1" x14ac:dyDescent="0.25">
      <c r="A92" s="2887" t="s">
        <v>1984</v>
      </c>
      <c r="B92" s="2989" t="s">
        <v>1985</v>
      </c>
      <c r="C92" s="2868" t="s">
        <v>1817</v>
      </c>
      <c r="D92" s="2868" t="s">
        <v>1506</v>
      </c>
      <c r="E92" s="2868"/>
      <c r="F92" s="2868"/>
      <c r="G92" s="2868"/>
      <c r="H92" s="2868"/>
      <c r="I92" s="2868" t="s">
        <v>1506</v>
      </c>
      <c r="J92" s="2868"/>
      <c r="K92" s="2868"/>
      <c r="L92" s="2868"/>
      <c r="M92" s="2868"/>
      <c r="N92" s="2868" t="s">
        <v>1506</v>
      </c>
      <c r="O92" s="2868"/>
      <c r="P92" s="2868"/>
      <c r="Q92" s="2868"/>
      <c r="R92" s="2868"/>
    </row>
    <row r="93" spans="1:18" ht="16.5" customHeight="1" x14ac:dyDescent="0.25">
      <c r="A93" s="2886" t="s">
        <v>1986</v>
      </c>
      <c r="B93" s="3475" t="s">
        <v>1987</v>
      </c>
      <c r="C93" s="2864" t="s">
        <v>1825</v>
      </c>
      <c r="D93" s="2864" t="s">
        <v>1820</v>
      </c>
      <c r="E93" s="2864" t="s">
        <v>1820</v>
      </c>
      <c r="F93" s="2864"/>
      <c r="G93" s="2864" t="s">
        <v>1820</v>
      </c>
      <c r="H93" s="2864"/>
      <c r="I93" s="2864" t="s">
        <v>1820</v>
      </c>
      <c r="J93" s="2864" t="s">
        <v>1820</v>
      </c>
      <c r="K93" s="2864"/>
      <c r="L93" s="2864" t="s">
        <v>1820</v>
      </c>
      <c r="M93" s="2864"/>
      <c r="N93" s="2864" t="s">
        <v>1506</v>
      </c>
      <c r="O93" s="2864"/>
      <c r="P93" s="2864"/>
      <c r="Q93" s="2864"/>
      <c r="R93" s="2864"/>
    </row>
    <row r="94" spans="1:18" ht="16.5" customHeight="1" x14ac:dyDescent="0.25">
      <c r="A94" s="2887" t="s">
        <v>1988</v>
      </c>
      <c r="B94" s="2989" t="s">
        <v>1989</v>
      </c>
      <c r="C94" s="2868" t="s">
        <v>1817</v>
      </c>
      <c r="D94" s="2868" t="s">
        <v>1820</v>
      </c>
      <c r="E94" s="2868" t="s">
        <v>1820</v>
      </c>
      <c r="F94" s="2870"/>
      <c r="G94" s="2868">
        <v>12796</v>
      </c>
      <c r="H94" s="2870">
        <v>24.4</v>
      </c>
      <c r="I94" s="2868" t="s">
        <v>1820</v>
      </c>
      <c r="J94" s="2868" t="s">
        <v>1820</v>
      </c>
      <c r="K94" s="2868"/>
      <c r="L94" s="2868" t="s">
        <v>1820</v>
      </c>
      <c r="M94" s="2870"/>
      <c r="N94" s="2868" t="s">
        <v>1820</v>
      </c>
      <c r="O94" s="2868" t="s">
        <v>1820</v>
      </c>
      <c r="P94" s="2870"/>
      <c r="Q94" s="2868" t="s">
        <v>1820</v>
      </c>
      <c r="R94" s="2870"/>
    </row>
    <row r="95" spans="1:18" ht="16.5" customHeight="1" x14ac:dyDescent="0.25">
      <c r="A95" s="2886" t="s">
        <v>1990</v>
      </c>
      <c r="B95" s="3475" t="s">
        <v>1991</v>
      </c>
      <c r="C95" s="2864" t="s">
        <v>1817</v>
      </c>
      <c r="D95" s="2864" t="s">
        <v>1089</v>
      </c>
      <c r="E95" s="2864"/>
      <c r="F95" s="2864"/>
      <c r="G95" s="2864"/>
      <c r="H95" s="2864"/>
      <c r="I95" s="2864" t="s">
        <v>1089</v>
      </c>
      <c r="J95" s="2864"/>
      <c r="K95" s="2864"/>
      <c r="L95" s="2864"/>
      <c r="M95" s="2864"/>
      <c r="N95" s="2864" t="s">
        <v>1506</v>
      </c>
      <c r="O95" s="2864"/>
      <c r="P95" s="2864"/>
      <c r="Q95" s="2864"/>
      <c r="R95" s="2864"/>
    </row>
    <row r="96" spans="1:18" ht="16.5" customHeight="1" x14ac:dyDescent="0.25">
      <c r="A96" s="2887" t="s">
        <v>1992</v>
      </c>
      <c r="B96" s="2989" t="s">
        <v>1993</v>
      </c>
      <c r="C96" s="2868" t="s">
        <v>1817</v>
      </c>
      <c r="D96" s="2868" t="s">
        <v>1820</v>
      </c>
      <c r="E96" s="2868" t="s">
        <v>1820</v>
      </c>
      <c r="F96" s="2868"/>
      <c r="G96" s="2868" t="s">
        <v>1820</v>
      </c>
      <c r="H96" s="2868"/>
      <c r="I96" s="2868" t="s">
        <v>1820</v>
      </c>
      <c r="J96" s="2868" t="s">
        <v>1820</v>
      </c>
      <c r="K96" s="2868"/>
      <c r="L96" s="2868" t="s">
        <v>1820</v>
      </c>
      <c r="M96" s="2868"/>
      <c r="N96" s="2868" t="s">
        <v>1820</v>
      </c>
      <c r="O96" s="2868" t="s">
        <v>1820</v>
      </c>
      <c r="P96" s="2868"/>
      <c r="Q96" s="2868" t="s">
        <v>1820</v>
      </c>
      <c r="R96" s="2870"/>
    </row>
    <row r="97" spans="1:18" ht="16.5" customHeight="1" x14ac:dyDescent="0.25">
      <c r="A97" s="2886" t="s">
        <v>1994</v>
      </c>
      <c r="B97" s="3475" t="s">
        <v>1995</v>
      </c>
      <c r="C97" s="2864" t="s">
        <v>1825</v>
      </c>
      <c r="D97" s="2864" t="s">
        <v>1820</v>
      </c>
      <c r="E97" s="2864" t="s">
        <v>1820</v>
      </c>
      <c r="F97" s="2864"/>
      <c r="G97" s="2864" t="s">
        <v>1820</v>
      </c>
      <c r="H97" s="2866"/>
      <c r="I97" s="2864" t="s">
        <v>1089</v>
      </c>
      <c r="J97" s="2864"/>
      <c r="K97" s="2864"/>
      <c r="L97" s="2864"/>
      <c r="M97" s="2864"/>
      <c r="N97" s="2864" t="s">
        <v>1820</v>
      </c>
      <c r="O97" s="2864">
        <v>9906</v>
      </c>
      <c r="P97" s="2866">
        <v>-9.8000000000000007</v>
      </c>
      <c r="Q97" s="2864">
        <v>10136</v>
      </c>
      <c r="R97" s="2866">
        <v>-4.3</v>
      </c>
    </row>
    <row r="98" spans="1:18" ht="16.5" customHeight="1" x14ac:dyDescent="0.25">
      <c r="A98" s="2887" t="s">
        <v>1996</v>
      </c>
      <c r="B98" s="2989" t="s">
        <v>1997</v>
      </c>
      <c r="C98" s="2868" t="s">
        <v>1825</v>
      </c>
      <c r="D98" s="2868" t="s">
        <v>1820</v>
      </c>
      <c r="E98" s="2868" t="s">
        <v>1820</v>
      </c>
      <c r="F98" s="2868"/>
      <c r="G98" s="2868" t="s">
        <v>1820</v>
      </c>
      <c r="H98" s="2868"/>
      <c r="I98" s="2868" t="s">
        <v>1820</v>
      </c>
      <c r="J98" s="2868" t="s">
        <v>1820</v>
      </c>
      <c r="K98" s="2868"/>
      <c r="L98" s="2868" t="s">
        <v>1820</v>
      </c>
      <c r="M98" s="2868"/>
      <c r="N98" s="2868" t="s">
        <v>1820</v>
      </c>
      <c r="O98" s="2868" t="s">
        <v>1820</v>
      </c>
      <c r="P98" s="2868"/>
      <c r="Q98" s="2868" t="s">
        <v>1820</v>
      </c>
      <c r="R98" s="2868"/>
    </row>
    <row r="99" spans="1:18" ht="16.5" customHeight="1" x14ac:dyDescent="0.25">
      <c r="A99" s="2886" t="s">
        <v>1998</v>
      </c>
      <c r="B99" s="3475" t="s">
        <v>1999</v>
      </c>
      <c r="C99" s="2864" t="s">
        <v>1817</v>
      </c>
      <c r="D99" s="2864" t="s">
        <v>1820</v>
      </c>
      <c r="E99" s="2864" t="s">
        <v>1820</v>
      </c>
      <c r="F99" s="2866"/>
      <c r="G99" s="2864" t="s">
        <v>1820</v>
      </c>
      <c r="H99" s="2866"/>
      <c r="I99" s="2864" t="s">
        <v>1820</v>
      </c>
      <c r="J99" s="2864" t="s">
        <v>1820</v>
      </c>
      <c r="K99" s="2864"/>
      <c r="L99" s="2864" t="s">
        <v>1820</v>
      </c>
      <c r="M99" s="2864"/>
      <c r="N99" s="2864" t="s">
        <v>1820</v>
      </c>
      <c r="O99" s="2864" t="s">
        <v>1820</v>
      </c>
      <c r="P99" s="2864"/>
      <c r="Q99" s="2864">
        <v>13342</v>
      </c>
      <c r="R99" s="2866">
        <v>2.5</v>
      </c>
    </row>
    <row r="100" spans="1:18" ht="16.5" customHeight="1" x14ac:dyDescent="0.25">
      <c r="A100" s="2887" t="s">
        <v>2000</v>
      </c>
      <c r="B100" s="2989" t="s">
        <v>2001</v>
      </c>
      <c r="C100" s="2868" t="s">
        <v>1825</v>
      </c>
      <c r="D100" s="2868" t="s">
        <v>1820</v>
      </c>
      <c r="E100" s="2868">
        <v>8398</v>
      </c>
      <c r="F100" s="2868"/>
      <c r="G100" s="2868">
        <v>7722</v>
      </c>
      <c r="H100" s="2868"/>
      <c r="I100" s="2868" t="s">
        <v>1820</v>
      </c>
      <c r="J100" s="2868">
        <v>8398</v>
      </c>
      <c r="K100" s="2868"/>
      <c r="L100" s="2868">
        <v>7722</v>
      </c>
      <c r="M100" s="2868"/>
      <c r="N100" s="2868" t="s">
        <v>1506</v>
      </c>
      <c r="O100" s="2868"/>
      <c r="P100" s="2868"/>
      <c r="Q100" s="2868"/>
      <c r="R100" s="2868"/>
    </row>
    <row r="101" spans="1:18" ht="16.5" customHeight="1" x14ac:dyDescent="0.25">
      <c r="A101" s="2886" t="s">
        <v>2002</v>
      </c>
      <c r="B101" s="3475" t="s">
        <v>2003</v>
      </c>
      <c r="C101" s="2864" t="s">
        <v>1825</v>
      </c>
      <c r="D101" s="2864" t="s">
        <v>1820</v>
      </c>
      <c r="E101" s="2864" t="s">
        <v>1820</v>
      </c>
      <c r="F101" s="2864"/>
      <c r="G101" s="2864">
        <v>13265</v>
      </c>
      <c r="H101" s="2866">
        <v>10.4</v>
      </c>
      <c r="I101" s="2864" t="s">
        <v>1820</v>
      </c>
      <c r="J101" s="2864" t="s">
        <v>1820</v>
      </c>
      <c r="K101" s="2864"/>
      <c r="L101" s="2864">
        <v>14641</v>
      </c>
      <c r="M101" s="2866">
        <v>6.6</v>
      </c>
      <c r="N101" s="2864" t="s">
        <v>1820</v>
      </c>
      <c r="O101" s="2864">
        <v>11089</v>
      </c>
      <c r="P101" s="2864"/>
      <c r="Q101" s="2864">
        <v>11866</v>
      </c>
      <c r="R101" s="2866">
        <v>18.5</v>
      </c>
    </row>
    <row r="102" spans="1:18" ht="16.5" customHeight="1" x14ac:dyDescent="0.25">
      <c r="A102" s="2887" t="s">
        <v>2004</v>
      </c>
      <c r="B102" s="2989" t="s">
        <v>2005</v>
      </c>
      <c r="C102" s="2868" t="s">
        <v>1825</v>
      </c>
      <c r="D102" s="2868" t="s">
        <v>1820</v>
      </c>
      <c r="E102" s="2868" t="s">
        <v>1820</v>
      </c>
      <c r="F102" s="2868"/>
      <c r="G102" s="2868" t="s">
        <v>1820</v>
      </c>
      <c r="H102" s="2868"/>
      <c r="I102" s="2868" t="s">
        <v>1820</v>
      </c>
      <c r="J102" s="2868" t="s">
        <v>1820</v>
      </c>
      <c r="K102" s="2868"/>
      <c r="L102" s="2868" t="s">
        <v>1820</v>
      </c>
      <c r="M102" s="2868"/>
      <c r="N102" s="2868" t="s">
        <v>1506</v>
      </c>
      <c r="O102" s="2868"/>
      <c r="P102" s="2868"/>
      <c r="Q102" s="2868"/>
      <c r="R102" s="2868"/>
    </row>
    <row r="103" spans="1:18" ht="16.5" customHeight="1" x14ac:dyDescent="0.25">
      <c r="A103" s="2886" t="s">
        <v>2006</v>
      </c>
      <c r="B103" s="3475" t="s">
        <v>2007</v>
      </c>
      <c r="C103" s="2864" t="s">
        <v>1825</v>
      </c>
      <c r="D103" s="2864" t="s">
        <v>1820</v>
      </c>
      <c r="E103" s="2864" t="s">
        <v>1820</v>
      </c>
      <c r="F103" s="2864"/>
      <c r="G103" s="2864" t="s">
        <v>1820</v>
      </c>
      <c r="H103" s="2864"/>
      <c r="I103" s="2864" t="s">
        <v>1820</v>
      </c>
      <c r="J103" s="2864" t="s">
        <v>1820</v>
      </c>
      <c r="K103" s="2864"/>
      <c r="L103" s="2864" t="s">
        <v>1820</v>
      </c>
      <c r="M103" s="2864"/>
      <c r="N103" s="2864" t="s">
        <v>1506</v>
      </c>
      <c r="O103" s="2864"/>
      <c r="P103" s="2864"/>
      <c r="Q103" s="2864"/>
      <c r="R103" s="2864"/>
    </row>
    <row r="104" spans="1:18" ht="16.5" customHeight="1" x14ac:dyDescent="0.25">
      <c r="A104" s="2887" t="s">
        <v>2008</v>
      </c>
      <c r="B104" s="2989" t="s">
        <v>2009</v>
      </c>
      <c r="C104" s="2868" t="s">
        <v>1817</v>
      </c>
      <c r="D104" s="2868" t="s">
        <v>1089</v>
      </c>
      <c r="E104" s="2868"/>
      <c r="F104" s="2868"/>
      <c r="G104" s="2868"/>
      <c r="H104" s="2868"/>
      <c r="I104" s="2868" t="s">
        <v>1089</v>
      </c>
      <c r="J104" s="2868"/>
      <c r="K104" s="2868"/>
      <c r="L104" s="2868"/>
      <c r="M104" s="2868"/>
      <c r="N104" s="2868" t="s">
        <v>1506</v>
      </c>
      <c r="O104" s="2868"/>
      <c r="P104" s="2868"/>
      <c r="Q104" s="2868"/>
      <c r="R104" s="2868"/>
    </row>
    <row r="105" spans="1:18" ht="16.5" customHeight="1" x14ac:dyDescent="0.25">
      <c r="A105" s="2886" t="s">
        <v>2010</v>
      </c>
      <c r="B105" s="3475" t="s">
        <v>2011</v>
      </c>
      <c r="C105" s="2864" t="s">
        <v>1825</v>
      </c>
      <c r="D105" s="2864">
        <v>16</v>
      </c>
      <c r="E105" s="2864">
        <v>9153</v>
      </c>
      <c r="F105" s="2864"/>
      <c r="G105" s="2864">
        <v>10657</v>
      </c>
      <c r="H105" s="2866">
        <v>10.7</v>
      </c>
      <c r="I105" s="2864">
        <v>14</v>
      </c>
      <c r="J105" s="2864">
        <v>9406</v>
      </c>
      <c r="K105" s="2864"/>
      <c r="L105" s="2864">
        <v>10970</v>
      </c>
      <c r="M105" s="2864"/>
      <c r="N105" s="2864" t="s">
        <v>1820</v>
      </c>
      <c r="O105" s="2864" t="s">
        <v>1820</v>
      </c>
      <c r="P105" s="2864"/>
      <c r="Q105" s="2864">
        <v>9009</v>
      </c>
      <c r="R105" s="2866">
        <v>41.6</v>
      </c>
    </row>
    <row r="106" spans="1:18" ht="16.5" customHeight="1" x14ac:dyDescent="0.25">
      <c r="A106" s="2887" t="s">
        <v>2012</v>
      </c>
      <c r="B106" s="2989" t="s">
        <v>2013</v>
      </c>
      <c r="C106" s="2868" t="s">
        <v>1825</v>
      </c>
      <c r="D106" s="2868" t="s">
        <v>1089</v>
      </c>
      <c r="E106" s="2868"/>
      <c r="F106" s="2868"/>
      <c r="G106" s="2868"/>
      <c r="H106" s="2868"/>
      <c r="I106" s="2868" t="s">
        <v>1089</v>
      </c>
      <c r="J106" s="2868"/>
      <c r="K106" s="2868"/>
      <c r="L106" s="2868"/>
      <c r="M106" s="2868"/>
      <c r="N106" s="2868" t="s">
        <v>1506</v>
      </c>
      <c r="O106" s="2868"/>
      <c r="P106" s="2868"/>
      <c r="Q106" s="2868"/>
      <c r="R106" s="2868"/>
    </row>
    <row r="107" spans="1:18" ht="16.5" customHeight="1" x14ac:dyDescent="0.25">
      <c r="A107" s="2886" t="s">
        <v>2014</v>
      </c>
      <c r="B107" s="3475" t="s">
        <v>2015</v>
      </c>
      <c r="C107" s="2864" t="s">
        <v>1825</v>
      </c>
      <c r="D107" s="2864" t="s">
        <v>1089</v>
      </c>
      <c r="E107" s="2864"/>
      <c r="F107" s="2864"/>
      <c r="G107" s="2864"/>
      <c r="H107" s="2864"/>
      <c r="I107" s="2864" t="s">
        <v>1089</v>
      </c>
      <c r="J107" s="2864"/>
      <c r="K107" s="2864"/>
      <c r="L107" s="2864"/>
      <c r="M107" s="2864"/>
      <c r="N107" s="2864" t="s">
        <v>1506</v>
      </c>
      <c r="O107" s="2864"/>
      <c r="P107" s="2864"/>
      <c r="Q107" s="2864"/>
      <c r="R107" s="2864"/>
    </row>
    <row r="109" spans="1:18" ht="16.5" customHeight="1" x14ac:dyDescent="0.25">
      <c r="A109" s="2889" t="s">
        <v>2033</v>
      </c>
    </row>
    <row r="110" spans="1:18" ht="16.5" customHeight="1" x14ac:dyDescent="0.25">
      <c r="A110" s="2889" t="s">
        <v>384</v>
      </c>
    </row>
    <row r="111" spans="1:18" ht="16.5" customHeight="1" x14ac:dyDescent="0.25">
      <c r="A111" s="2890" t="s">
        <v>2034</v>
      </c>
    </row>
    <row r="112" spans="1:18" ht="16.5" customHeight="1" x14ac:dyDescent="0.25">
      <c r="A112" s="2890" t="s">
        <v>2035</v>
      </c>
    </row>
    <row r="113" spans="1:2" ht="16.5" customHeight="1" x14ac:dyDescent="0.25">
      <c r="A113" s="2890" t="s">
        <v>2036</v>
      </c>
    </row>
    <row r="114" spans="1:2" ht="16.5" customHeight="1" x14ac:dyDescent="0.25">
      <c r="A114" s="2890" t="s">
        <v>2037</v>
      </c>
    </row>
    <row r="116" spans="1:2" s="23" customFormat="1" ht="15" x14ac:dyDescent="0.25">
      <c r="A116" s="199" t="s">
        <v>135</v>
      </c>
      <c r="B116" s="199"/>
    </row>
  </sheetData>
  <mergeCells count="3">
    <mergeCell ref="D3:H3"/>
    <mergeCell ref="I3:M3"/>
    <mergeCell ref="N3:R3"/>
  </mergeCells>
  <hyperlinks>
    <hyperlink ref="A116:B116" location="Index!A1" display="Back to index" xr:uid="{E541934A-25D8-4816-AFB9-68B92E0F93B3}"/>
  </hyperlinks>
  <pageMargins left="0.7" right="0.7" top="0.75" bottom="0.75" header="0.3" footer="0.3"/>
  <pageSetup paperSize="9" orientation="portrait" r:id="rId1"/>
  <ignoredErrors>
    <ignoredError sqref="B6:B107" numberStoredAsText="1"/>
  </ignoredError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02109-2BCC-4AA1-88C9-F71D59FD1CE7}">
  <dimension ref="A1:T19"/>
  <sheetViews>
    <sheetView showGridLines="0" zoomScaleNormal="100" workbookViewId="0">
      <selection activeCell="E25" sqref="E25"/>
    </sheetView>
  </sheetViews>
  <sheetFormatPr defaultColWidth="10.5703125" defaultRowHeight="15" x14ac:dyDescent="0.25"/>
  <cols>
    <col min="1" max="1" width="54.7109375" style="282" customWidth="1"/>
    <col min="2" max="2" width="10.5703125" style="282"/>
    <col min="3" max="3" width="13" style="282" customWidth="1"/>
    <col min="4" max="16384" width="10.5703125" style="282"/>
  </cols>
  <sheetData>
    <row r="1" spans="1:20" s="2804" customFormat="1" x14ac:dyDescent="0.25">
      <c r="A1" s="253" t="s">
        <v>2038</v>
      </c>
    </row>
    <row r="3" spans="1:20" s="3471" customFormat="1" ht="30" customHeight="1" x14ac:dyDescent="0.25">
      <c r="A3" s="3476"/>
      <c r="B3" s="3470"/>
      <c r="C3" s="3470"/>
      <c r="D3" s="3818" t="s">
        <v>2029</v>
      </c>
      <c r="E3" s="3819"/>
      <c r="F3" s="3819"/>
      <c r="G3" s="3819"/>
      <c r="H3" s="3820"/>
      <c r="I3" s="3818" t="s">
        <v>2030</v>
      </c>
      <c r="J3" s="3819"/>
      <c r="K3" s="3819"/>
      <c r="L3" s="3819"/>
      <c r="M3" s="3820"/>
      <c r="N3" s="3818" t="s">
        <v>2031</v>
      </c>
      <c r="O3" s="3819"/>
      <c r="P3" s="3819"/>
      <c r="Q3" s="3819"/>
      <c r="R3" s="3819"/>
    </row>
    <row r="4" spans="1:20" ht="45" x14ac:dyDescent="0.25">
      <c r="A4" s="2599"/>
      <c r="B4" s="3472" t="s">
        <v>2039</v>
      </c>
      <c r="C4" s="2817" t="s">
        <v>2032</v>
      </c>
      <c r="D4" s="2817" t="s">
        <v>1809</v>
      </c>
      <c r="E4" s="2817" t="s">
        <v>1810</v>
      </c>
      <c r="F4" s="2817" t="s">
        <v>304</v>
      </c>
      <c r="G4" s="2817" t="s">
        <v>1811</v>
      </c>
      <c r="H4" s="2817" t="s">
        <v>304</v>
      </c>
      <c r="I4" s="2817" t="s">
        <v>1809</v>
      </c>
      <c r="J4" s="2817" t="s">
        <v>1810</v>
      </c>
      <c r="K4" s="2817" t="s">
        <v>304</v>
      </c>
      <c r="L4" s="2817" t="s">
        <v>1811</v>
      </c>
      <c r="M4" s="2817" t="s">
        <v>304</v>
      </c>
      <c r="N4" s="2817" t="s">
        <v>1809</v>
      </c>
      <c r="O4" s="2817" t="s">
        <v>1810</v>
      </c>
      <c r="P4" s="2817" t="s">
        <v>304</v>
      </c>
      <c r="Q4" s="2817" t="s">
        <v>1811</v>
      </c>
      <c r="R4" s="2817" t="s">
        <v>304</v>
      </c>
    </row>
    <row r="5" spans="1:20" x14ac:dyDescent="0.25">
      <c r="A5" s="2891" t="s">
        <v>2040</v>
      </c>
      <c r="B5" s="3475" t="s">
        <v>1999</v>
      </c>
      <c r="C5" s="2864" t="s">
        <v>1817</v>
      </c>
      <c r="D5" s="2864" t="s">
        <v>1820</v>
      </c>
      <c r="E5" s="2864" t="s">
        <v>1820</v>
      </c>
      <c r="F5" s="2866"/>
      <c r="G5" s="2864" t="s">
        <v>1820</v>
      </c>
      <c r="H5" s="2866"/>
      <c r="I5" s="2864" t="s">
        <v>1820</v>
      </c>
      <c r="J5" s="2864" t="s">
        <v>1820</v>
      </c>
      <c r="K5" s="2864"/>
      <c r="L5" s="2864" t="s">
        <v>1820</v>
      </c>
      <c r="M5" s="2864"/>
      <c r="N5" s="2864" t="s">
        <v>1820</v>
      </c>
      <c r="O5" s="2864" t="s">
        <v>1820</v>
      </c>
      <c r="P5" s="2864"/>
      <c r="Q5" s="2864">
        <v>13342</v>
      </c>
      <c r="R5" s="2866">
        <v>2.5</v>
      </c>
      <c r="S5" s="2877"/>
      <c r="T5" s="2877"/>
    </row>
    <row r="6" spans="1:20" x14ac:dyDescent="0.25">
      <c r="A6" s="2892" t="s">
        <v>2041</v>
      </c>
      <c r="B6" s="2989" t="s">
        <v>1989</v>
      </c>
      <c r="C6" s="2868" t="s">
        <v>1817</v>
      </c>
      <c r="D6" s="2868" t="s">
        <v>1820</v>
      </c>
      <c r="E6" s="2868" t="s">
        <v>1820</v>
      </c>
      <c r="F6" s="2870"/>
      <c r="G6" s="2868">
        <v>12796</v>
      </c>
      <c r="H6" s="2870">
        <v>24.4</v>
      </c>
      <c r="I6" s="2868" t="s">
        <v>1820</v>
      </c>
      <c r="J6" s="2868" t="s">
        <v>1820</v>
      </c>
      <c r="K6" s="2868"/>
      <c r="L6" s="2868" t="s">
        <v>1820</v>
      </c>
      <c r="M6" s="2870"/>
      <c r="N6" s="2868" t="s">
        <v>1820</v>
      </c>
      <c r="O6" s="2868" t="s">
        <v>1820</v>
      </c>
      <c r="P6" s="2870"/>
      <c r="Q6" s="2868" t="s">
        <v>1820</v>
      </c>
      <c r="R6" s="2870"/>
      <c r="S6" s="2877"/>
      <c r="T6" s="2877"/>
    </row>
    <row r="7" spans="1:20" x14ac:dyDescent="0.25">
      <c r="A7" s="2891" t="s">
        <v>2042</v>
      </c>
      <c r="B7" s="3475" t="s">
        <v>1954</v>
      </c>
      <c r="C7" s="2864" t="s">
        <v>1817</v>
      </c>
      <c r="D7" s="2864" t="s">
        <v>1820</v>
      </c>
      <c r="E7" s="2864" t="s">
        <v>1820</v>
      </c>
      <c r="F7" s="2864"/>
      <c r="G7" s="2864">
        <v>12975</v>
      </c>
      <c r="H7" s="2864">
        <v>9.6999999999999993</v>
      </c>
      <c r="I7" s="2864" t="s">
        <v>1820</v>
      </c>
      <c r="J7" s="2864" t="s">
        <v>1820</v>
      </c>
      <c r="K7" s="2864"/>
      <c r="L7" s="2864">
        <v>13192</v>
      </c>
      <c r="M7" s="2864">
        <v>10.4</v>
      </c>
      <c r="N7" s="2864" t="s">
        <v>1089</v>
      </c>
      <c r="O7" s="2864"/>
      <c r="P7" s="2864"/>
      <c r="Q7" s="2864"/>
      <c r="R7" s="2864"/>
      <c r="S7" s="2877"/>
      <c r="T7" s="2877"/>
    </row>
    <row r="8" spans="1:20" x14ac:dyDescent="0.25">
      <c r="A8" s="2892" t="s">
        <v>2043</v>
      </c>
      <c r="B8" s="2989" t="s">
        <v>1885</v>
      </c>
      <c r="C8" s="2868" t="s">
        <v>1817</v>
      </c>
      <c r="D8" s="2868">
        <v>10</v>
      </c>
      <c r="E8" s="2868">
        <v>12067</v>
      </c>
      <c r="F8" s="2870">
        <v>-6.7</v>
      </c>
      <c r="G8" s="2868">
        <v>13932</v>
      </c>
      <c r="H8" s="2870">
        <v>-0.4</v>
      </c>
      <c r="I8" s="2868" t="s">
        <v>1820</v>
      </c>
      <c r="J8" s="2868" t="s">
        <v>1820</v>
      </c>
      <c r="K8" s="2868"/>
      <c r="L8" s="2868">
        <v>15222</v>
      </c>
      <c r="M8" s="2870">
        <v>1.5</v>
      </c>
      <c r="N8" s="2868" t="s">
        <v>1820</v>
      </c>
      <c r="O8" s="2868">
        <v>11489</v>
      </c>
      <c r="P8" s="2870">
        <v>-7.6</v>
      </c>
      <c r="Q8" s="2868">
        <v>12928</v>
      </c>
      <c r="R8" s="2870">
        <v>-3.3</v>
      </c>
      <c r="S8" s="2877"/>
      <c r="T8" s="2877"/>
    </row>
    <row r="9" spans="1:20" x14ac:dyDescent="0.25">
      <c r="A9" s="2891" t="s">
        <v>2026</v>
      </c>
      <c r="B9" s="3475" t="s">
        <v>1870</v>
      </c>
      <c r="C9" s="2864" t="s">
        <v>1817</v>
      </c>
      <c r="D9" s="2864" t="s">
        <v>1820</v>
      </c>
      <c r="E9" s="2864" t="s">
        <v>1820</v>
      </c>
      <c r="F9" s="2864"/>
      <c r="G9" s="2864">
        <v>23076</v>
      </c>
      <c r="H9" s="2866">
        <v>13.5</v>
      </c>
      <c r="I9" s="2864" t="s">
        <v>1089</v>
      </c>
      <c r="J9" s="2864"/>
      <c r="K9" s="2864"/>
      <c r="L9" s="2864"/>
      <c r="M9" s="2864"/>
      <c r="N9" s="2864" t="s">
        <v>1820</v>
      </c>
      <c r="O9" s="2864" t="s">
        <v>1820</v>
      </c>
      <c r="P9" s="2864"/>
      <c r="Q9" s="2864">
        <v>21645</v>
      </c>
      <c r="R9" s="2864">
        <v>14.3</v>
      </c>
      <c r="S9" s="2877"/>
      <c r="T9" s="2877"/>
    </row>
    <row r="10" spans="1:20" x14ac:dyDescent="0.25">
      <c r="A10" s="2892" t="s">
        <v>2022</v>
      </c>
      <c r="B10" s="2989" t="s">
        <v>1858</v>
      </c>
      <c r="C10" s="2868" t="s">
        <v>1817</v>
      </c>
      <c r="D10" s="2868" t="s">
        <v>1820</v>
      </c>
      <c r="E10" s="2868" t="s">
        <v>1820</v>
      </c>
      <c r="F10" s="2868"/>
      <c r="G10" s="2868">
        <v>28926</v>
      </c>
      <c r="H10" s="2868">
        <v>9.6</v>
      </c>
      <c r="I10" s="2868" t="s">
        <v>1820</v>
      </c>
      <c r="J10" s="2868" t="s">
        <v>1820</v>
      </c>
      <c r="K10" s="2868"/>
      <c r="L10" s="2868">
        <v>24040</v>
      </c>
      <c r="M10" s="2868">
        <v>-16</v>
      </c>
      <c r="N10" s="2868" t="s">
        <v>1820</v>
      </c>
      <c r="O10" s="2868" t="s">
        <v>1820</v>
      </c>
      <c r="P10" s="2868"/>
      <c r="Q10" s="2868" t="s">
        <v>1820</v>
      </c>
      <c r="R10" s="2868"/>
      <c r="S10" s="2877"/>
      <c r="T10" s="2877"/>
    </row>
    <row r="11" spans="1:20" x14ac:dyDescent="0.25">
      <c r="A11" s="2891" t="s">
        <v>1447</v>
      </c>
      <c r="B11" s="3475" t="s">
        <v>1854</v>
      </c>
      <c r="C11" s="2864" t="s">
        <v>1817</v>
      </c>
      <c r="D11" s="2864" t="s">
        <v>1820</v>
      </c>
      <c r="E11" s="2864">
        <v>11000</v>
      </c>
      <c r="F11" s="2864">
        <v>3.6</v>
      </c>
      <c r="G11" s="2864" t="s">
        <v>1820</v>
      </c>
      <c r="H11" s="2864"/>
      <c r="I11" s="2864" t="s">
        <v>1820</v>
      </c>
      <c r="J11" s="2864">
        <v>10094</v>
      </c>
      <c r="K11" s="2866">
        <v>5.3</v>
      </c>
      <c r="L11" s="2864" t="s">
        <v>1820</v>
      </c>
      <c r="M11" s="2864"/>
      <c r="N11" s="2864" t="s">
        <v>1820</v>
      </c>
      <c r="O11" s="2864">
        <v>15564</v>
      </c>
      <c r="P11" s="2864"/>
      <c r="Q11" s="2864">
        <v>18497</v>
      </c>
      <c r="R11" s="2864">
        <v>-3.9</v>
      </c>
      <c r="S11" s="2877"/>
      <c r="T11" s="2877"/>
    </row>
    <row r="12" spans="1:20" x14ac:dyDescent="0.25">
      <c r="A12" s="2892" t="s">
        <v>1443</v>
      </c>
      <c r="B12" s="2989" t="s">
        <v>1850</v>
      </c>
      <c r="C12" s="2868" t="s">
        <v>1817</v>
      </c>
      <c r="D12" s="2868">
        <v>8</v>
      </c>
      <c r="E12" s="2868" t="s">
        <v>1820</v>
      </c>
      <c r="F12" s="2868"/>
      <c r="G12" s="2868">
        <v>17155</v>
      </c>
      <c r="H12" s="2870">
        <v>-16.100000000000001</v>
      </c>
      <c r="I12" s="2868" t="s">
        <v>1820</v>
      </c>
      <c r="J12" s="2868" t="s">
        <v>1820</v>
      </c>
      <c r="K12" s="2868"/>
      <c r="L12" s="2868">
        <v>17017</v>
      </c>
      <c r="M12" s="2870">
        <v>-10.1</v>
      </c>
      <c r="N12" s="2868" t="s">
        <v>1820</v>
      </c>
      <c r="O12" s="2868" t="s">
        <v>1820</v>
      </c>
      <c r="P12" s="2868"/>
      <c r="Q12" s="2868">
        <v>17411</v>
      </c>
      <c r="R12" s="2870">
        <v>-26.1</v>
      </c>
      <c r="S12" s="2877"/>
      <c r="T12" s="2877"/>
    </row>
    <row r="13" spans="1:20" x14ac:dyDescent="0.25">
      <c r="A13" s="2891" t="s">
        <v>2025</v>
      </c>
      <c r="B13" s="3475" t="s">
        <v>1848</v>
      </c>
      <c r="C13" s="2864" t="s">
        <v>1817</v>
      </c>
      <c r="D13" s="2864" t="s">
        <v>1820</v>
      </c>
      <c r="E13" s="2864" t="s">
        <v>1820</v>
      </c>
      <c r="F13" s="2864"/>
      <c r="G13" s="2864" t="s">
        <v>1820</v>
      </c>
      <c r="H13" s="2866"/>
      <c r="I13" s="2864" t="s">
        <v>1820</v>
      </c>
      <c r="J13" s="2864" t="s">
        <v>1820</v>
      </c>
      <c r="K13" s="2864"/>
      <c r="L13" s="2864" t="s">
        <v>1820</v>
      </c>
      <c r="M13" s="2864"/>
      <c r="N13" s="2864" t="s">
        <v>1820</v>
      </c>
      <c r="O13" s="2864" t="s">
        <v>1820</v>
      </c>
      <c r="P13" s="2864"/>
      <c r="Q13" s="2864" t="s">
        <v>1820</v>
      </c>
      <c r="R13" s="2864"/>
      <c r="S13" s="2877"/>
      <c r="T13" s="2877"/>
    </row>
    <row r="14" spans="1:20" x14ac:dyDescent="0.25">
      <c r="A14" s="2892" t="s">
        <v>2044</v>
      </c>
      <c r="B14" s="2989" t="s">
        <v>1816</v>
      </c>
      <c r="C14" s="2868" t="s">
        <v>1817</v>
      </c>
      <c r="D14" s="2868">
        <v>40</v>
      </c>
      <c r="E14" s="2868">
        <v>11402</v>
      </c>
      <c r="F14" s="2870">
        <v>11.8</v>
      </c>
      <c r="G14" s="2868">
        <v>18334</v>
      </c>
      <c r="H14" s="2870">
        <v>15.7</v>
      </c>
      <c r="I14" s="2868">
        <v>24</v>
      </c>
      <c r="J14" s="2868">
        <v>11000</v>
      </c>
      <c r="K14" s="2870">
        <v>10</v>
      </c>
      <c r="L14" s="2868">
        <v>19282</v>
      </c>
      <c r="M14" s="2870">
        <v>32.1</v>
      </c>
      <c r="N14" s="2868">
        <v>16</v>
      </c>
      <c r="O14" s="2868">
        <v>13764</v>
      </c>
      <c r="P14" s="2868"/>
      <c r="Q14" s="2868">
        <v>16899</v>
      </c>
      <c r="R14" s="2870">
        <v>-5.7</v>
      </c>
      <c r="S14" s="2877"/>
      <c r="T14" s="2877"/>
    </row>
    <row r="16" spans="1:20" x14ac:dyDescent="0.25">
      <c r="A16" s="423" t="s">
        <v>2016</v>
      </c>
    </row>
    <row r="17" spans="1:2" x14ac:dyDescent="0.25">
      <c r="A17" s="423" t="s">
        <v>2045</v>
      </c>
    </row>
    <row r="19" spans="1:2" s="23" customFormat="1" x14ac:dyDescent="0.25">
      <c r="A19" s="199" t="s">
        <v>135</v>
      </c>
      <c r="B19" s="199"/>
    </row>
  </sheetData>
  <mergeCells count="3">
    <mergeCell ref="D3:H3"/>
    <mergeCell ref="I3:M3"/>
    <mergeCell ref="N3:R3"/>
  </mergeCells>
  <hyperlinks>
    <hyperlink ref="A19:B19" location="Index!A1" display="Back to index" xr:uid="{AB54C8E9-58E4-4B4D-A51A-67A01FB916C3}"/>
  </hyperlinks>
  <pageMargins left="0.7" right="0.7" top="0.75" bottom="0.75" header="0.3" footer="0.3"/>
  <ignoredErrors>
    <ignoredError sqref="B5:B14" numberStoredAsText="1"/>
  </ignoredError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61096-2D13-42FB-A363-29C52A7DCC7D}">
  <dimension ref="A1:B18"/>
  <sheetViews>
    <sheetView showGridLines="0" workbookViewId="0"/>
  </sheetViews>
  <sheetFormatPr defaultColWidth="8.85546875" defaultRowHeight="15" x14ac:dyDescent="0.25"/>
  <cols>
    <col min="1" max="1" width="85.85546875" style="23" bestFit="1" customWidth="1"/>
    <col min="2" max="2" width="31.7109375" style="23" bestFit="1" customWidth="1"/>
    <col min="3" max="16384" width="8.85546875" style="23"/>
  </cols>
  <sheetData>
    <row r="1" spans="1:2" x14ac:dyDescent="0.25">
      <c r="A1" s="253" t="s">
        <v>2046</v>
      </c>
    </row>
    <row r="3" spans="1:2" x14ac:dyDescent="0.25">
      <c r="A3" s="2599" t="s">
        <v>2047</v>
      </c>
      <c r="B3" s="2893">
        <v>53913</v>
      </c>
    </row>
    <row r="4" spans="1:2" x14ac:dyDescent="0.25">
      <c r="A4" s="2891" t="s">
        <v>2048</v>
      </c>
      <c r="B4" s="2894">
        <v>52653</v>
      </c>
    </row>
    <row r="5" spans="1:2" x14ac:dyDescent="0.25">
      <c r="A5" s="2892" t="s">
        <v>2049</v>
      </c>
      <c r="B5" s="2893">
        <v>50890</v>
      </c>
    </row>
    <row r="6" spans="1:2" x14ac:dyDescent="0.25">
      <c r="A6" s="2891" t="s">
        <v>846</v>
      </c>
      <c r="B6" s="2894">
        <v>48967</v>
      </c>
    </row>
    <row r="7" spans="1:2" x14ac:dyDescent="0.25">
      <c r="A7" s="2892" t="s">
        <v>2050</v>
      </c>
      <c r="B7" s="2893">
        <v>48155</v>
      </c>
    </row>
    <row r="8" spans="1:2" x14ac:dyDescent="0.25">
      <c r="A8" s="2891" t="s">
        <v>2051</v>
      </c>
      <c r="B8" s="2894">
        <v>47968</v>
      </c>
    </row>
    <row r="9" spans="1:2" x14ac:dyDescent="0.25">
      <c r="A9" s="2892" t="s">
        <v>2052</v>
      </c>
      <c r="B9" s="2893">
        <v>47752</v>
      </c>
    </row>
    <row r="10" spans="1:2" x14ac:dyDescent="0.25">
      <c r="A10" s="2891" t="s">
        <v>2053</v>
      </c>
      <c r="B10" s="2894">
        <v>47130</v>
      </c>
    </row>
    <row r="11" spans="1:2" x14ac:dyDescent="0.25">
      <c r="A11" s="2892" t="s">
        <v>2054</v>
      </c>
      <c r="B11" s="2893">
        <v>45871</v>
      </c>
    </row>
    <row r="12" spans="1:2" x14ac:dyDescent="0.25">
      <c r="A12" s="2891" t="s">
        <v>2055</v>
      </c>
      <c r="B12" s="2894">
        <v>44774</v>
      </c>
    </row>
    <row r="13" spans="1:2" x14ac:dyDescent="0.25">
      <c r="A13" s="2892" t="s">
        <v>2056</v>
      </c>
      <c r="B13" s="2893">
        <v>44563</v>
      </c>
    </row>
    <row r="14" spans="1:2" x14ac:dyDescent="0.25">
      <c r="A14" s="23" t="s">
        <v>2057</v>
      </c>
      <c r="B14" s="2895">
        <v>44504</v>
      </c>
    </row>
    <row r="16" spans="1:2" x14ac:dyDescent="0.25">
      <c r="A16" s="65" t="s">
        <v>2058</v>
      </c>
    </row>
    <row r="18" spans="1:2" x14ac:dyDescent="0.25">
      <c r="A18" s="199" t="s">
        <v>135</v>
      </c>
      <c r="B18" s="199"/>
    </row>
  </sheetData>
  <hyperlinks>
    <hyperlink ref="A18:B18" location="Index!A1" display="Back to index" xr:uid="{B6ED1147-F94C-440B-8FEF-41CFBE209928}"/>
  </hyperlinks>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D1E6-3C9D-4407-8DE0-B7B5C6B4C719}">
  <dimension ref="A1:H18"/>
  <sheetViews>
    <sheetView showGridLines="0" zoomScaleNormal="100" workbookViewId="0"/>
  </sheetViews>
  <sheetFormatPr defaultColWidth="11" defaultRowHeight="15" x14ac:dyDescent="0.25"/>
  <cols>
    <col min="1" max="1" width="33.85546875" style="404" customWidth="1"/>
    <col min="2" max="7" width="12.5703125" style="282" customWidth="1"/>
    <col min="8" max="8" width="11.5703125" style="282" customWidth="1"/>
    <col min="9" max="16384" width="11" style="282"/>
  </cols>
  <sheetData>
    <row r="1" spans="1:8" s="2896" customFormat="1" x14ac:dyDescent="0.25">
      <c r="A1" s="253" t="s">
        <v>2059</v>
      </c>
    </row>
    <row r="3" spans="1:8" ht="60" x14ac:dyDescent="0.25">
      <c r="A3" s="2897"/>
      <c r="B3" s="2816" t="s">
        <v>2060</v>
      </c>
      <c r="C3" s="2816" t="s">
        <v>2061</v>
      </c>
      <c r="D3" s="2816" t="s">
        <v>2062</v>
      </c>
      <c r="E3" s="2816" t="s">
        <v>2063</v>
      </c>
      <c r="F3" s="2816" t="s">
        <v>2064</v>
      </c>
      <c r="G3" s="2816" t="s">
        <v>2065</v>
      </c>
      <c r="H3" s="2817" t="s">
        <v>2066</v>
      </c>
    </row>
    <row r="4" spans="1:8" x14ac:dyDescent="0.25">
      <c r="A4" s="2898" t="s">
        <v>2055</v>
      </c>
      <c r="B4" s="2899">
        <v>48000</v>
      </c>
      <c r="C4" s="2899">
        <v>46769.23</v>
      </c>
      <c r="D4" s="2899">
        <v>39666.67</v>
      </c>
      <c r="E4" s="2899">
        <v>42714.29</v>
      </c>
      <c r="F4" s="2899">
        <v>46500</v>
      </c>
      <c r="G4" s="2899">
        <v>39204</v>
      </c>
      <c r="H4" s="2899">
        <v>44774</v>
      </c>
    </row>
    <row r="5" spans="1:8" x14ac:dyDescent="0.25">
      <c r="A5" s="2897" t="s">
        <v>2052</v>
      </c>
      <c r="B5" s="2893">
        <v>45954.55</v>
      </c>
      <c r="C5" s="2893">
        <v>46750</v>
      </c>
      <c r="D5" s="2893">
        <v>45285.71</v>
      </c>
      <c r="E5" s="2893">
        <v>48633.93</v>
      </c>
      <c r="F5" s="2893">
        <v>46773.58</v>
      </c>
      <c r="G5" s="2893">
        <v>61461.43</v>
      </c>
      <c r="H5" s="2893">
        <v>47752</v>
      </c>
    </row>
    <row r="6" spans="1:8" x14ac:dyDescent="0.25">
      <c r="A6" s="2898" t="s">
        <v>846</v>
      </c>
      <c r="B6" s="2899">
        <v>51614.75</v>
      </c>
      <c r="C6" s="2899">
        <v>46528.3</v>
      </c>
      <c r="D6" s="2899">
        <v>39363.64</v>
      </c>
      <c r="E6" s="2899">
        <v>38933.33</v>
      </c>
      <c r="F6" s="2899">
        <v>56954.17</v>
      </c>
      <c r="G6" s="2899">
        <v>40673.75</v>
      </c>
      <c r="H6" s="2899">
        <v>48967</v>
      </c>
    </row>
    <row r="7" spans="1:8" x14ac:dyDescent="0.25">
      <c r="A7" s="2897" t="s">
        <v>2067</v>
      </c>
      <c r="B7" s="2893">
        <v>51586.21</v>
      </c>
      <c r="C7" s="2893">
        <v>47026.32</v>
      </c>
      <c r="D7" s="2893">
        <v>51944.44</v>
      </c>
      <c r="E7" s="2893">
        <v>48733.33</v>
      </c>
      <c r="F7" s="2893">
        <v>51453.13</v>
      </c>
      <c r="G7" s="2893">
        <v>54740.37</v>
      </c>
      <c r="H7" s="2893">
        <v>50890</v>
      </c>
    </row>
    <row r="8" spans="1:8" x14ac:dyDescent="0.25">
      <c r="A8" s="2898" t="s">
        <v>2068</v>
      </c>
      <c r="B8" s="2899">
        <v>46941.18</v>
      </c>
      <c r="C8" s="2899">
        <v>48588.24</v>
      </c>
      <c r="D8" s="2899">
        <v>43047.62</v>
      </c>
      <c r="E8" s="2899">
        <v>49740</v>
      </c>
      <c r="F8" s="2899">
        <v>51229.17</v>
      </c>
      <c r="G8" s="2899">
        <v>38837.14</v>
      </c>
      <c r="H8" s="2899">
        <v>47968</v>
      </c>
    </row>
    <row r="9" spans="1:8" x14ac:dyDescent="0.25">
      <c r="A9" s="2897" t="s">
        <v>2069</v>
      </c>
      <c r="B9" s="2893">
        <v>52196.08</v>
      </c>
      <c r="C9" s="2893">
        <v>61138.89</v>
      </c>
      <c r="D9" s="2893">
        <v>51828.57</v>
      </c>
      <c r="E9" s="2893">
        <v>52000</v>
      </c>
      <c r="F9" s="2893">
        <v>56259.26</v>
      </c>
      <c r="G9" s="2893">
        <v>44357.56</v>
      </c>
      <c r="H9" s="2893">
        <v>52653</v>
      </c>
    </row>
    <row r="10" spans="1:8" x14ac:dyDescent="0.25">
      <c r="A10" s="2898" t="s">
        <v>2070</v>
      </c>
      <c r="B10" s="2899">
        <v>49620</v>
      </c>
      <c r="C10" s="2899">
        <v>46717.39</v>
      </c>
      <c r="D10" s="2899">
        <v>48000</v>
      </c>
      <c r="E10" s="2899">
        <v>46350</v>
      </c>
      <c r="F10" s="2899">
        <v>52555.56</v>
      </c>
      <c r="G10" s="2899">
        <v>44168.639999999999</v>
      </c>
      <c r="H10" s="2899">
        <v>48155</v>
      </c>
    </row>
    <row r="11" spans="1:8" x14ac:dyDescent="0.25">
      <c r="A11" s="2897" t="s">
        <v>2053</v>
      </c>
      <c r="B11" s="2893">
        <v>44846.77</v>
      </c>
      <c r="C11" s="2893">
        <v>44478.26</v>
      </c>
      <c r="D11" s="2893">
        <v>36250</v>
      </c>
      <c r="E11" s="2893">
        <v>40428.57</v>
      </c>
      <c r="F11" s="2893">
        <v>59857.14</v>
      </c>
      <c r="G11" s="2893">
        <v>54430.83</v>
      </c>
      <c r="H11" s="2893">
        <v>47130</v>
      </c>
    </row>
    <row r="12" spans="1:8" x14ac:dyDescent="0.25">
      <c r="A12" s="2898" t="s">
        <v>2071</v>
      </c>
      <c r="B12" s="2899">
        <v>43615.38</v>
      </c>
      <c r="C12" s="2899">
        <v>50300</v>
      </c>
      <c r="D12" s="2899">
        <v>48500</v>
      </c>
      <c r="E12" s="2899">
        <v>46307.69</v>
      </c>
      <c r="F12" s="2899">
        <v>66636.36</v>
      </c>
      <c r="G12" s="2899">
        <v>62008.33</v>
      </c>
      <c r="H12" s="2899">
        <v>53913</v>
      </c>
    </row>
    <row r="13" spans="1:8" x14ac:dyDescent="0.25">
      <c r="A13" s="2897" t="s">
        <v>2072</v>
      </c>
      <c r="B13" s="2893">
        <v>47222.22</v>
      </c>
      <c r="C13" s="2893">
        <v>42766.67</v>
      </c>
      <c r="D13" s="2893">
        <v>45250</v>
      </c>
      <c r="E13" s="2893">
        <v>39833.33</v>
      </c>
      <c r="F13" s="2893">
        <v>48639.02</v>
      </c>
      <c r="G13" s="2893">
        <v>48227.5</v>
      </c>
      <c r="H13" s="2893">
        <v>45871</v>
      </c>
    </row>
    <row r="14" spans="1:8" x14ac:dyDescent="0.25">
      <c r="A14" s="2898" t="s">
        <v>2073</v>
      </c>
      <c r="B14" s="2899">
        <v>47307.69</v>
      </c>
      <c r="C14" s="2899">
        <v>37541.67</v>
      </c>
      <c r="D14" s="2899">
        <v>37250</v>
      </c>
      <c r="E14" s="2899">
        <v>44236.84</v>
      </c>
      <c r="F14" s="2899">
        <v>44630</v>
      </c>
      <c r="G14" s="2899">
        <v>49301.46</v>
      </c>
      <c r="H14" s="2899">
        <v>44504.36</v>
      </c>
    </row>
    <row r="15" spans="1:8" x14ac:dyDescent="0.25">
      <c r="B15" s="2900"/>
      <c r="C15" s="2900"/>
      <c r="D15" s="2900"/>
      <c r="E15" s="2900"/>
      <c r="F15" s="2900"/>
      <c r="G15" s="2900"/>
      <c r="H15" s="2900"/>
    </row>
    <row r="16" spans="1:8" x14ac:dyDescent="0.25">
      <c r="A16" s="2901" t="s">
        <v>2058</v>
      </c>
    </row>
    <row r="18" spans="1:2" s="23" customFormat="1" x14ac:dyDescent="0.25">
      <c r="A18" s="199" t="s">
        <v>135</v>
      </c>
      <c r="B18" s="199"/>
    </row>
  </sheetData>
  <hyperlinks>
    <hyperlink ref="A18:B18" location="Index!A1" display="Back to index" xr:uid="{205684A0-8931-493A-823F-BEFC10D36D67}"/>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4D2F-D432-41E1-9607-3632F0B5D826}">
  <dimension ref="A1:N35"/>
  <sheetViews>
    <sheetView showGridLines="0" workbookViewId="0">
      <selection activeCell="A3" sqref="A3"/>
    </sheetView>
  </sheetViews>
  <sheetFormatPr defaultColWidth="14" defaultRowHeight="15" x14ac:dyDescent="0.25"/>
  <cols>
    <col min="1" max="1" width="27.42578125" customWidth="1"/>
  </cols>
  <sheetData>
    <row r="1" spans="1:6" x14ac:dyDescent="0.25">
      <c r="A1" s="67" t="s">
        <v>377</v>
      </c>
    </row>
    <row r="3" spans="1:6" ht="60" x14ac:dyDescent="0.25">
      <c r="A3" s="3041" t="s">
        <v>378</v>
      </c>
      <c r="B3" s="3038"/>
      <c r="C3" s="3038" t="s">
        <v>368</v>
      </c>
      <c r="D3" s="3038" t="s">
        <v>369</v>
      </c>
      <c r="E3" s="3038" t="s">
        <v>370</v>
      </c>
      <c r="F3" s="3038" t="s">
        <v>324</v>
      </c>
    </row>
    <row r="4" spans="1:6" x14ac:dyDescent="0.25">
      <c r="A4" s="3087" t="s">
        <v>305</v>
      </c>
      <c r="B4" s="3088">
        <v>2018</v>
      </c>
      <c r="C4" s="3089">
        <v>1065.9490089999999</v>
      </c>
      <c r="D4" s="3089">
        <v>5255.781379</v>
      </c>
      <c r="E4" s="3090">
        <v>0.20281456402640829</v>
      </c>
      <c r="F4" s="3323" t="s">
        <v>2594</v>
      </c>
    </row>
    <row r="5" spans="1:6" x14ac:dyDescent="0.25">
      <c r="A5" s="216"/>
      <c r="B5" s="3084">
        <v>2017</v>
      </c>
      <c r="C5" s="149">
        <v>1040.936119</v>
      </c>
      <c r="D5" s="149">
        <v>4711.690047</v>
      </c>
      <c r="E5" s="222">
        <v>0.22092627244501764</v>
      </c>
      <c r="F5" s="238"/>
    </row>
    <row r="6" spans="1:6" x14ac:dyDescent="0.25">
      <c r="A6" s="214" t="s">
        <v>374</v>
      </c>
      <c r="B6" s="3083">
        <v>2018</v>
      </c>
      <c r="C6" s="153">
        <v>33.595334999999999</v>
      </c>
      <c r="D6" s="153">
        <v>103.25788900000001</v>
      </c>
      <c r="E6" s="221">
        <v>0.32535368798794634</v>
      </c>
      <c r="F6" s="239">
        <v>3.8858153227820158</v>
      </c>
    </row>
    <row r="7" spans="1:6" x14ac:dyDescent="0.25">
      <c r="A7" s="216"/>
      <c r="B7" s="3084">
        <v>2017</v>
      </c>
      <c r="C7" s="149">
        <v>31.533957000000001</v>
      </c>
      <c r="D7" s="149">
        <v>110.06788299999999</v>
      </c>
      <c r="E7" s="222">
        <v>0.28649553476012618</v>
      </c>
      <c r="F7" s="238"/>
    </row>
    <row r="8" spans="1:6" x14ac:dyDescent="0.25">
      <c r="A8" s="214" t="s">
        <v>307</v>
      </c>
      <c r="B8" s="3083">
        <v>2018</v>
      </c>
      <c r="C8" s="153">
        <v>102.43701900000001</v>
      </c>
      <c r="D8" s="153">
        <v>354.35439600000001</v>
      </c>
      <c r="E8" s="221">
        <v>0.28908070608498959</v>
      </c>
      <c r="F8" s="239">
        <v>0.16559208214823595</v>
      </c>
    </row>
    <row r="9" spans="1:6" x14ac:dyDescent="0.25">
      <c r="A9" s="216"/>
      <c r="B9" s="3084">
        <v>2017</v>
      </c>
      <c r="C9" s="149">
        <v>97.395078999999996</v>
      </c>
      <c r="D9" s="149">
        <v>338.85414200000002</v>
      </c>
      <c r="E9" s="222">
        <v>0.28742478526350723</v>
      </c>
      <c r="F9" s="238"/>
    </row>
    <row r="10" spans="1:6" x14ac:dyDescent="0.25">
      <c r="A10" s="214" t="s">
        <v>308</v>
      </c>
      <c r="B10" s="3083">
        <v>2018</v>
      </c>
      <c r="C10" s="153">
        <v>72.213798999999995</v>
      </c>
      <c r="D10" s="153">
        <v>339.49804499999999</v>
      </c>
      <c r="E10" s="221">
        <v>0.21270755476662612</v>
      </c>
      <c r="F10" s="239" t="s">
        <v>2595</v>
      </c>
    </row>
    <row r="11" spans="1:6" x14ac:dyDescent="0.25">
      <c r="A11" s="216"/>
      <c r="B11" s="3084">
        <v>2017</v>
      </c>
      <c r="C11" s="149">
        <v>70.240965000000003</v>
      </c>
      <c r="D11" s="149">
        <v>317.02351599999997</v>
      </c>
      <c r="E11" s="222">
        <v>0.22156389496355219</v>
      </c>
      <c r="F11" s="238"/>
    </row>
    <row r="12" spans="1:6" x14ac:dyDescent="0.25">
      <c r="A12" s="214" t="s">
        <v>309</v>
      </c>
      <c r="B12" s="3083">
        <v>2018</v>
      </c>
      <c r="C12" s="153">
        <v>76.830917999999997</v>
      </c>
      <c r="D12" s="153">
        <v>244.77663200000001</v>
      </c>
      <c r="E12" s="221">
        <v>0.31388175158811726</v>
      </c>
      <c r="F12" s="239">
        <v>2.6143799938036394</v>
      </c>
    </row>
    <row r="13" spans="1:6" x14ac:dyDescent="0.25">
      <c r="A13" s="216"/>
      <c r="B13" s="3084">
        <v>2017</v>
      </c>
      <c r="C13" s="149">
        <v>72.440278000000006</v>
      </c>
      <c r="D13" s="149">
        <v>251.75781499999999</v>
      </c>
      <c r="E13" s="222">
        <v>0.28773795165008087</v>
      </c>
      <c r="F13" s="238"/>
    </row>
    <row r="14" spans="1:6" x14ac:dyDescent="0.25">
      <c r="A14" s="214" t="s">
        <v>375</v>
      </c>
      <c r="B14" s="3083">
        <v>2018</v>
      </c>
      <c r="C14" s="153">
        <v>131.223015</v>
      </c>
      <c r="D14" s="153">
        <v>332.97421000000003</v>
      </c>
      <c r="E14" s="221">
        <v>0.39409362965378009</v>
      </c>
      <c r="F14" s="239" t="s">
        <v>2562</v>
      </c>
    </row>
    <row r="15" spans="1:6" x14ac:dyDescent="0.25">
      <c r="A15" s="216"/>
      <c r="B15" s="3084">
        <v>2017</v>
      </c>
      <c r="C15" s="149">
        <v>124.25703900000001</v>
      </c>
      <c r="D15" s="149">
        <v>307.10179900000003</v>
      </c>
      <c r="E15" s="222">
        <v>0.40461188897170869</v>
      </c>
      <c r="F15" s="238"/>
    </row>
    <row r="16" spans="1:6" x14ac:dyDescent="0.25">
      <c r="A16" s="214" t="s">
        <v>311</v>
      </c>
      <c r="B16" s="3083">
        <v>2018</v>
      </c>
      <c r="C16" s="153">
        <v>119.741643</v>
      </c>
      <c r="D16" s="153">
        <v>423.09646500000002</v>
      </c>
      <c r="E16" s="221">
        <v>0.28301262928301701</v>
      </c>
      <c r="F16" s="239">
        <v>0.44780676485994819</v>
      </c>
    </row>
    <row r="17" spans="1:6" x14ac:dyDescent="0.25">
      <c r="A17" s="216"/>
      <c r="B17" s="3084">
        <v>2017</v>
      </c>
      <c r="C17" s="149">
        <v>111.18590399999999</v>
      </c>
      <c r="D17" s="149">
        <v>399.181715</v>
      </c>
      <c r="E17" s="222">
        <v>0.27853456163441753</v>
      </c>
      <c r="F17" s="238"/>
    </row>
    <row r="18" spans="1:6" x14ac:dyDescent="0.25">
      <c r="A18" s="214" t="s">
        <v>312</v>
      </c>
      <c r="B18" s="3083">
        <v>2018</v>
      </c>
      <c r="C18" s="153">
        <v>228.23077499999999</v>
      </c>
      <c r="D18" s="153">
        <v>2394.1542669999999</v>
      </c>
      <c r="E18" s="221">
        <v>9.5328349616328217E-2</v>
      </c>
      <c r="F18" s="239" t="s">
        <v>2596</v>
      </c>
    </row>
    <row r="19" spans="1:6" x14ac:dyDescent="0.25">
      <c r="A19" s="216"/>
      <c r="B19" s="3084">
        <v>2017</v>
      </c>
      <c r="C19" s="149">
        <v>234.800309</v>
      </c>
      <c r="D19" s="149">
        <v>1975.5306029999999</v>
      </c>
      <c r="E19" s="222">
        <v>0.11885430103863595</v>
      </c>
      <c r="F19" s="238"/>
    </row>
    <row r="20" spans="1:6" x14ac:dyDescent="0.25">
      <c r="A20" s="214" t="s">
        <v>313</v>
      </c>
      <c r="B20" s="3083">
        <v>2018</v>
      </c>
      <c r="C20" s="153">
        <v>220.42506700000001</v>
      </c>
      <c r="D20" s="153">
        <v>753.16468599999996</v>
      </c>
      <c r="E20" s="221">
        <v>0.29266516486674471</v>
      </c>
      <c r="F20" s="239" t="s">
        <v>2597</v>
      </c>
    </row>
    <row r="21" spans="1:6" x14ac:dyDescent="0.25">
      <c r="A21" s="216"/>
      <c r="B21" s="3084">
        <v>2017</v>
      </c>
      <c r="C21" s="149">
        <v>220.366231</v>
      </c>
      <c r="D21" s="149">
        <v>716.54731800000002</v>
      </c>
      <c r="E21" s="222">
        <v>0.30753897958208531</v>
      </c>
      <c r="F21" s="238"/>
    </row>
    <row r="22" spans="1:6" x14ac:dyDescent="0.25">
      <c r="A22" s="214" t="s">
        <v>376</v>
      </c>
      <c r="B22" s="3083">
        <v>2018</v>
      </c>
      <c r="C22" s="153">
        <v>81.251437999999993</v>
      </c>
      <c r="D22" s="153">
        <v>310.50478900000002</v>
      </c>
      <c r="E22" s="221">
        <v>0.26167531348445638</v>
      </c>
      <c r="F22" s="239" t="s">
        <v>2563</v>
      </c>
    </row>
    <row r="23" spans="1:6" x14ac:dyDescent="0.25">
      <c r="A23" s="216"/>
      <c r="B23" s="3084">
        <v>2017</v>
      </c>
      <c r="C23" s="149">
        <v>78.716357000000002</v>
      </c>
      <c r="D23" s="149">
        <v>295.62525599999998</v>
      </c>
      <c r="E23" s="222">
        <v>0.26627074447252236</v>
      </c>
      <c r="F23" s="238"/>
    </row>
    <row r="24" spans="1:6" x14ac:dyDescent="0.25">
      <c r="A24" s="214" t="s">
        <v>317</v>
      </c>
      <c r="B24" s="3083">
        <v>2018</v>
      </c>
      <c r="C24" s="153">
        <v>38.539535999999998</v>
      </c>
      <c r="D24" s="153">
        <v>101.315776</v>
      </c>
      <c r="E24" s="221">
        <v>0.38039027604151204</v>
      </c>
      <c r="F24" s="239" t="s">
        <v>2575</v>
      </c>
    </row>
    <row r="25" spans="1:6" x14ac:dyDescent="0.25">
      <c r="A25" s="216"/>
      <c r="B25" s="3084">
        <v>2017</v>
      </c>
      <c r="C25" s="149">
        <v>38.364691999999998</v>
      </c>
      <c r="D25" s="149">
        <v>99.207983999999996</v>
      </c>
      <c r="E25" s="222">
        <v>0.38670972287875538</v>
      </c>
      <c r="F25" s="238"/>
    </row>
    <row r="26" spans="1:6" x14ac:dyDescent="0.25">
      <c r="A26" s="214" t="s">
        <v>316</v>
      </c>
      <c r="B26" s="3083">
        <v>2018</v>
      </c>
      <c r="C26" s="153">
        <v>104.77271399999999</v>
      </c>
      <c r="D26" s="153">
        <v>322.693444</v>
      </c>
      <c r="E26" s="221">
        <v>0.32468187980912311</v>
      </c>
      <c r="F26" s="239" t="s">
        <v>2598</v>
      </c>
    </row>
    <row r="27" spans="1:6" x14ac:dyDescent="0.25">
      <c r="A27" s="216"/>
      <c r="B27" s="3084">
        <v>2017</v>
      </c>
      <c r="C27" s="149">
        <v>112.44549600000001</v>
      </c>
      <c r="D27" s="149">
        <v>317.001623</v>
      </c>
      <c r="E27" s="222">
        <v>0.35471583689651964</v>
      </c>
      <c r="F27" s="238"/>
    </row>
    <row r="28" spans="1:6" x14ac:dyDescent="0.25">
      <c r="A28" s="214" t="s">
        <v>315</v>
      </c>
      <c r="B28" s="3083">
        <v>2018</v>
      </c>
      <c r="C28" s="153">
        <v>21.924240000000001</v>
      </c>
      <c r="D28" s="153">
        <v>73.037366000000006</v>
      </c>
      <c r="E28" s="221">
        <v>0.30017840457170919</v>
      </c>
      <c r="F28" s="239" t="s">
        <v>2599</v>
      </c>
    </row>
    <row r="29" spans="1:6" x14ac:dyDescent="0.25">
      <c r="A29" s="216"/>
      <c r="B29" s="3084">
        <v>2017</v>
      </c>
      <c r="C29" s="149">
        <v>21.001563000000001</v>
      </c>
      <c r="D29" s="149">
        <v>68.446597999999994</v>
      </c>
      <c r="E29" s="222">
        <v>0.30683136362745161</v>
      </c>
      <c r="F29" s="238"/>
    </row>
    <row r="30" spans="1:6" x14ac:dyDescent="0.25">
      <c r="A30" s="217" t="s">
        <v>332</v>
      </c>
      <c r="B30" s="3083">
        <v>2018</v>
      </c>
      <c r="C30" s="223">
        <v>1231.1854989999999</v>
      </c>
      <c r="D30" s="223">
        <v>5752.8279650000004</v>
      </c>
      <c r="E30" s="224">
        <v>0.21401396087115562</v>
      </c>
      <c r="F30" s="3324" t="s">
        <v>2579</v>
      </c>
    </row>
    <row r="31" spans="1:6" x14ac:dyDescent="0.25">
      <c r="A31" s="220"/>
      <c r="B31" s="3084">
        <v>2017</v>
      </c>
      <c r="C31" s="225">
        <v>1212.7478699999999</v>
      </c>
      <c r="D31" s="225">
        <v>5196.3462520000003</v>
      </c>
      <c r="E31" s="226">
        <v>0.23338473057549436</v>
      </c>
      <c r="F31" s="225"/>
    </row>
    <row r="33" spans="1:14" x14ac:dyDescent="0.25">
      <c r="A33" s="65" t="s">
        <v>2331</v>
      </c>
    </row>
    <row r="35" spans="1:14" s="23" customFormat="1" x14ac:dyDescent="0.25">
      <c r="A35" s="199" t="s">
        <v>135</v>
      </c>
      <c r="B35" s="199"/>
      <c r="I35"/>
      <c r="J35"/>
      <c r="K35"/>
      <c r="L35"/>
      <c r="M35"/>
      <c r="N35"/>
    </row>
  </sheetData>
  <hyperlinks>
    <hyperlink ref="A35:B35" location="Index!A1" display="Back to index" xr:uid="{6C4ADA20-C443-4F61-BCE1-EF06A7039CDB}"/>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5076-0E07-4C5E-B089-BD323F1ADC5E}">
  <dimension ref="A1:P114"/>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5" x14ac:dyDescent="0.25"/>
  <cols>
    <col min="1" max="1" width="53.28515625" style="23" customWidth="1"/>
    <col min="2" max="2" width="9.140625" style="2902"/>
    <col min="3" max="15" width="9.140625" style="23"/>
    <col min="16" max="16" width="12" style="23" customWidth="1"/>
    <col min="17" max="16384" width="9.140625" style="23"/>
  </cols>
  <sheetData>
    <row r="1" spans="1:16" x14ac:dyDescent="0.25">
      <c r="A1" s="84" t="s">
        <v>2074</v>
      </c>
    </row>
    <row r="2" spans="1:16" x14ac:dyDescent="0.25">
      <c r="A2" s="30"/>
    </row>
    <row r="3" spans="1:16" s="3478" customFormat="1" ht="30" customHeight="1" x14ac:dyDescent="0.25">
      <c r="A3" s="3477"/>
      <c r="B3" s="3479" t="s">
        <v>2075</v>
      </c>
      <c r="C3" s="2006" t="s">
        <v>2076</v>
      </c>
      <c r="D3" s="2006" t="s">
        <v>306</v>
      </c>
      <c r="E3" s="2006" t="s">
        <v>325</v>
      </c>
      <c r="F3" s="2006" t="s">
        <v>326</v>
      </c>
      <c r="G3" s="2006" t="s">
        <v>327</v>
      </c>
      <c r="H3" s="2006" t="s">
        <v>328</v>
      </c>
      <c r="I3" s="2006" t="s">
        <v>755</v>
      </c>
      <c r="J3" s="2006" t="s">
        <v>330</v>
      </c>
      <c r="K3" s="2006" t="s">
        <v>331</v>
      </c>
      <c r="L3" s="2006" t="s">
        <v>480</v>
      </c>
      <c r="M3" s="2006" t="s">
        <v>317</v>
      </c>
      <c r="N3" s="2006" t="s">
        <v>316</v>
      </c>
      <c r="O3" s="2006" t="s">
        <v>315</v>
      </c>
      <c r="P3" s="2006" t="s">
        <v>2077</v>
      </c>
    </row>
    <row r="4" spans="1:16" x14ac:dyDescent="0.25">
      <c r="A4" s="2485" t="s">
        <v>2078</v>
      </c>
      <c r="B4" s="660"/>
      <c r="C4" s="1122"/>
      <c r="D4" s="2903">
        <v>25904</v>
      </c>
      <c r="E4" s="2903">
        <v>26754</v>
      </c>
      <c r="F4" s="2903">
        <v>26309</v>
      </c>
      <c r="G4" s="2903">
        <v>25882</v>
      </c>
      <c r="H4" s="2903">
        <v>26837</v>
      </c>
      <c r="I4" s="2903">
        <v>28456</v>
      </c>
      <c r="J4" s="2903">
        <v>37171</v>
      </c>
      <c r="K4" s="2903">
        <v>30236</v>
      </c>
      <c r="L4" s="2903">
        <v>27119</v>
      </c>
      <c r="M4" s="2903">
        <v>26026</v>
      </c>
      <c r="N4" s="2903">
        <v>28335</v>
      </c>
      <c r="O4" s="2903">
        <v>25935</v>
      </c>
      <c r="P4" s="2903">
        <v>28759</v>
      </c>
    </row>
    <row r="5" spans="1:16" s="67" customFormat="1" x14ac:dyDescent="0.25">
      <c r="A5" s="2904" t="s">
        <v>1335</v>
      </c>
      <c r="B5" s="3480" t="s">
        <v>1814</v>
      </c>
      <c r="C5" s="2906"/>
      <c r="D5" s="2907">
        <v>38230</v>
      </c>
      <c r="E5" s="2907">
        <v>37519</v>
      </c>
      <c r="F5" s="2907">
        <v>37328</v>
      </c>
      <c r="G5" s="2907">
        <v>39172</v>
      </c>
      <c r="H5" s="2907">
        <v>40139</v>
      </c>
      <c r="I5" s="2907">
        <v>41810</v>
      </c>
      <c r="J5" s="2907">
        <v>62042</v>
      </c>
      <c r="K5" s="2907">
        <v>43409</v>
      </c>
      <c r="L5" s="2907">
        <v>35307</v>
      </c>
      <c r="M5" s="2907">
        <v>35777</v>
      </c>
      <c r="N5" s="2907">
        <v>40034</v>
      </c>
      <c r="O5" s="2908"/>
      <c r="P5" s="2909">
        <v>42925</v>
      </c>
    </row>
    <row r="6" spans="1:16" x14ac:dyDescent="0.25">
      <c r="A6" s="2700" t="s">
        <v>1815</v>
      </c>
      <c r="B6" s="3481" t="s">
        <v>1816</v>
      </c>
      <c r="C6" s="652" t="s">
        <v>2079</v>
      </c>
      <c r="D6" s="2786">
        <v>46780</v>
      </c>
      <c r="E6" s="2786">
        <v>43475</v>
      </c>
      <c r="F6" s="2786">
        <v>42761</v>
      </c>
      <c r="G6" s="2786">
        <v>44809</v>
      </c>
      <c r="H6" s="2786">
        <v>44623</v>
      </c>
      <c r="I6" s="2786">
        <v>50950</v>
      </c>
      <c r="J6" s="2786">
        <v>62431</v>
      </c>
      <c r="K6" s="2786">
        <v>49147</v>
      </c>
      <c r="L6" s="2786">
        <v>40843</v>
      </c>
      <c r="M6" s="2786">
        <v>43377</v>
      </c>
      <c r="N6" s="2786">
        <v>47312</v>
      </c>
      <c r="O6" s="2910"/>
      <c r="P6" s="2786">
        <v>47362</v>
      </c>
    </row>
    <row r="7" spans="1:16" x14ac:dyDescent="0.25">
      <c r="A7" s="2699" t="s">
        <v>1818</v>
      </c>
      <c r="B7" s="3482" t="s">
        <v>1819</v>
      </c>
      <c r="C7" s="2911" t="s">
        <v>2079</v>
      </c>
      <c r="D7" s="2782"/>
      <c r="E7" s="2782"/>
      <c r="F7" s="2782"/>
      <c r="G7" s="2782">
        <v>46670</v>
      </c>
      <c r="H7" s="2782"/>
      <c r="I7" s="2782" t="s">
        <v>1820</v>
      </c>
      <c r="J7" s="2782" t="s">
        <v>1820</v>
      </c>
      <c r="K7" s="2782"/>
      <c r="L7" s="2782"/>
      <c r="M7" s="2782"/>
      <c r="N7" s="2782" t="s">
        <v>1820</v>
      </c>
      <c r="O7" s="2912"/>
      <c r="P7" s="2782">
        <v>46495</v>
      </c>
    </row>
    <row r="8" spans="1:16" ht="30" x14ac:dyDescent="0.25">
      <c r="A8" s="2700" t="s">
        <v>1821</v>
      </c>
      <c r="B8" s="3481" t="s">
        <v>1822</v>
      </c>
      <c r="C8" s="652" t="s">
        <v>2079</v>
      </c>
      <c r="D8" s="2786"/>
      <c r="E8" s="2786"/>
      <c r="F8" s="2786"/>
      <c r="G8" s="2786">
        <v>46670</v>
      </c>
      <c r="H8" s="2786"/>
      <c r="I8" s="2786" t="s">
        <v>1820</v>
      </c>
      <c r="J8" s="2786" t="s">
        <v>1820</v>
      </c>
      <c r="K8" s="2786"/>
      <c r="L8" s="2786"/>
      <c r="M8" s="2786"/>
      <c r="N8" s="2786" t="s">
        <v>1820</v>
      </c>
      <c r="O8" s="2910"/>
      <c r="P8" s="2786">
        <v>46495</v>
      </c>
    </row>
    <row r="9" spans="1:16" ht="30" x14ac:dyDescent="0.25">
      <c r="A9" s="2699" t="s">
        <v>1823</v>
      </c>
      <c r="B9" s="3482" t="s">
        <v>1824</v>
      </c>
      <c r="C9" s="2911" t="s">
        <v>2080</v>
      </c>
      <c r="D9" s="2782" t="s">
        <v>1820</v>
      </c>
      <c r="E9" s="2782" t="s">
        <v>1820</v>
      </c>
      <c r="F9" s="2782" t="s">
        <v>1820</v>
      </c>
      <c r="G9" s="2782" t="s">
        <v>1820</v>
      </c>
      <c r="H9" s="2782">
        <v>53375</v>
      </c>
      <c r="I9" s="2782" t="s">
        <v>1820</v>
      </c>
      <c r="J9" s="2782">
        <v>81239</v>
      </c>
      <c r="K9" s="2782" t="s">
        <v>1820</v>
      </c>
      <c r="L9" s="2782" t="s">
        <v>1820</v>
      </c>
      <c r="M9" s="2782"/>
      <c r="N9" s="2782" t="s">
        <v>1820</v>
      </c>
      <c r="O9" s="2912"/>
      <c r="P9" s="2782">
        <v>70420</v>
      </c>
    </row>
    <row r="10" spans="1:16" x14ac:dyDescent="0.25">
      <c r="A10" s="2700" t="s">
        <v>1826</v>
      </c>
      <c r="B10" s="3481" t="s">
        <v>1827</v>
      </c>
      <c r="C10" s="652" t="s">
        <v>2080</v>
      </c>
      <c r="D10" s="2786"/>
      <c r="E10" s="2786" t="s">
        <v>1820</v>
      </c>
      <c r="F10" s="2786"/>
      <c r="G10" s="2786"/>
      <c r="H10" s="2786"/>
      <c r="I10" s="2786"/>
      <c r="J10" s="2786" t="s">
        <v>1820</v>
      </c>
      <c r="K10" s="2786"/>
      <c r="L10" s="2786"/>
      <c r="M10" s="2786"/>
      <c r="N10" s="2786"/>
      <c r="O10" s="2910"/>
      <c r="P10" s="2786">
        <v>36260</v>
      </c>
    </row>
    <row r="11" spans="1:16" s="67" customFormat="1" x14ac:dyDescent="0.25">
      <c r="A11" s="2904" t="s">
        <v>1336</v>
      </c>
      <c r="B11" s="3480" t="s">
        <v>1828</v>
      </c>
      <c r="C11" s="2913"/>
      <c r="D11" s="2907">
        <v>35225</v>
      </c>
      <c r="E11" s="2907">
        <v>36013</v>
      </c>
      <c r="F11" s="2907">
        <v>35580</v>
      </c>
      <c r="G11" s="2907">
        <v>36083</v>
      </c>
      <c r="H11" s="2907">
        <v>36544</v>
      </c>
      <c r="I11" s="2907">
        <v>38092</v>
      </c>
      <c r="J11" s="2907">
        <v>44675</v>
      </c>
      <c r="K11" s="2907">
        <v>38713</v>
      </c>
      <c r="L11" s="2907">
        <v>37117</v>
      </c>
      <c r="M11" s="2907">
        <v>35977</v>
      </c>
      <c r="N11" s="2907">
        <v>36024</v>
      </c>
      <c r="O11" s="2908"/>
      <c r="P11" s="2907">
        <v>38081</v>
      </c>
    </row>
    <row r="12" spans="1:16" x14ac:dyDescent="0.25">
      <c r="A12" s="2700" t="s">
        <v>1829</v>
      </c>
      <c r="B12" s="3481" t="s">
        <v>1830</v>
      </c>
      <c r="C12" s="652" t="s">
        <v>2079</v>
      </c>
      <c r="D12" s="2786" t="s">
        <v>1820</v>
      </c>
      <c r="E12" s="2786">
        <v>32454</v>
      </c>
      <c r="F12" s="2786">
        <v>38707</v>
      </c>
      <c r="G12" s="2786">
        <v>42115</v>
      </c>
      <c r="H12" s="2786" t="s">
        <v>1820</v>
      </c>
      <c r="I12" s="2786">
        <v>42985</v>
      </c>
      <c r="J12" s="2786">
        <v>38834</v>
      </c>
      <c r="K12" s="2786">
        <v>44971</v>
      </c>
      <c r="L12" s="2786">
        <v>37245</v>
      </c>
      <c r="M12" s="2786">
        <v>34190</v>
      </c>
      <c r="N12" s="2786" t="s">
        <v>1820</v>
      </c>
      <c r="O12" s="2910"/>
      <c r="P12" s="2786">
        <v>40313</v>
      </c>
    </row>
    <row r="13" spans="1:16" x14ac:dyDescent="0.25">
      <c r="A13" s="2699" t="s">
        <v>1831</v>
      </c>
      <c r="B13" s="3482" t="s">
        <v>1832</v>
      </c>
      <c r="C13" s="2911" t="s">
        <v>2079</v>
      </c>
      <c r="D13" s="2782" t="s">
        <v>1820</v>
      </c>
      <c r="E13" s="2782">
        <v>39741</v>
      </c>
      <c r="F13" s="2782">
        <v>38745</v>
      </c>
      <c r="G13" s="2782">
        <v>35150</v>
      </c>
      <c r="H13" s="2782">
        <v>42680</v>
      </c>
      <c r="I13" s="2782">
        <v>59564</v>
      </c>
      <c r="J13" s="2782" t="s">
        <v>1820</v>
      </c>
      <c r="K13" s="2782">
        <v>41256</v>
      </c>
      <c r="L13" s="2782">
        <v>44144</v>
      </c>
      <c r="M13" s="2782" t="s">
        <v>1820</v>
      </c>
      <c r="N13" s="2782">
        <v>57384</v>
      </c>
      <c r="O13" s="2912"/>
      <c r="P13" s="2782">
        <v>42230</v>
      </c>
    </row>
    <row r="14" spans="1:16" x14ac:dyDescent="0.25">
      <c r="A14" s="2700" t="s">
        <v>1833</v>
      </c>
      <c r="B14" s="3481" t="s">
        <v>1834</v>
      </c>
      <c r="C14" s="652" t="s">
        <v>2079</v>
      </c>
      <c r="D14" s="2786" t="s">
        <v>1820</v>
      </c>
      <c r="E14" s="2786">
        <v>55187</v>
      </c>
      <c r="F14" s="2786" t="s">
        <v>1820</v>
      </c>
      <c r="G14" s="2786" t="s">
        <v>1820</v>
      </c>
      <c r="H14" s="2786" t="s">
        <v>1820</v>
      </c>
      <c r="I14" s="2786">
        <v>48772</v>
      </c>
      <c r="J14" s="2786">
        <v>46694</v>
      </c>
      <c r="K14" s="2786" t="s">
        <v>1820</v>
      </c>
      <c r="L14" s="2786">
        <v>41127</v>
      </c>
      <c r="M14" s="2786"/>
      <c r="N14" s="2786" t="s">
        <v>1820</v>
      </c>
      <c r="O14" s="2910"/>
      <c r="P14" s="2786">
        <v>46486</v>
      </c>
    </row>
    <row r="15" spans="1:16" x14ac:dyDescent="0.25">
      <c r="A15" s="2699" t="s">
        <v>1835</v>
      </c>
      <c r="B15" s="3482" t="s">
        <v>1836</v>
      </c>
      <c r="C15" s="2911" t="s">
        <v>2079</v>
      </c>
      <c r="D15" s="2782"/>
      <c r="E15" s="2782"/>
      <c r="F15" s="2782"/>
      <c r="G15" s="2782"/>
      <c r="H15" s="2782"/>
      <c r="I15" s="2782"/>
      <c r="J15" s="2782">
        <v>44097</v>
      </c>
      <c r="K15" s="2782" t="s">
        <v>1820</v>
      </c>
      <c r="L15" s="2782">
        <v>44052</v>
      </c>
      <c r="M15" s="2782"/>
      <c r="N15" s="2782"/>
      <c r="O15" s="2912"/>
      <c r="P15" s="2782">
        <v>43848</v>
      </c>
    </row>
    <row r="16" spans="1:16" x14ac:dyDescent="0.25">
      <c r="A16" s="2700" t="s">
        <v>1837</v>
      </c>
      <c r="B16" s="3481" t="s">
        <v>1838</v>
      </c>
      <c r="C16" s="652" t="s">
        <v>2079</v>
      </c>
      <c r="D16" s="2786">
        <v>38245</v>
      </c>
      <c r="E16" s="2786">
        <v>37956</v>
      </c>
      <c r="F16" s="2786">
        <v>39849</v>
      </c>
      <c r="G16" s="2786" t="s">
        <v>1820</v>
      </c>
      <c r="H16" s="2786">
        <v>38494</v>
      </c>
      <c r="I16" s="2786">
        <v>42603</v>
      </c>
      <c r="J16" s="2786">
        <v>47754</v>
      </c>
      <c r="K16" s="2786">
        <v>40146</v>
      </c>
      <c r="L16" s="2786">
        <v>40221</v>
      </c>
      <c r="M16" s="2786">
        <v>38305</v>
      </c>
      <c r="N16" s="2786">
        <v>45597</v>
      </c>
      <c r="O16" s="2910"/>
      <c r="P16" s="2786">
        <v>39939</v>
      </c>
    </row>
    <row r="17" spans="1:16" x14ac:dyDescent="0.25">
      <c r="A17" s="2699" t="s">
        <v>1839</v>
      </c>
      <c r="B17" s="3482" t="s">
        <v>1840</v>
      </c>
      <c r="C17" s="2911" t="s">
        <v>2079</v>
      </c>
      <c r="D17" s="2782">
        <v>40680</v>
      </c>
      <c r="E17" s="2782">
        <v>41547</v>
      </c>
      <c r="F17" s="2782">
        <v>38692</v>
      </c>
      <c r="G17" s="2782">
        <v>33047</v>
      </c>
      <c r="H17" s="2782">
        <v>44318</v>
      </c>
      <c r="I17" s="2782">
        <v>34150</v>
      </c>
      <c r="J17" s="2782">
        <v>41621</v>
      </c>
      <c r="K17" s="2782">
        <v>40831</v>
      </c>
      <c r="L17" s="2782">
        <v>40946</v>
      </c>
      <c r="M17" s="2782">
        <v>38618</v>
      </c>
      <c r="N17" s="2782">
        <v>37078</v>
      </c>
      <c r="O17" s="2912"/>
      <c r="P17" s="2782">
        <v>40265</v>
      </c>
    </row>
    <row r="18" spans="1:16" x14ac:dyDescent="0.25">
      <c r="A18" s="2700" t="s">
        <v>1841</v>
      </c>
      <c r="B18" s="3481" t="s">
        <v>1842</v>
      </c>
      <c r="C18" s="652" t="s">
        <v>2079</v>
      </c>
      <c r="D18" s="2786" t="s">
        <v>1820</v>
      </c>
      <c r="E18" s="2786">
        <v>40909</v>
      </c>
      <c r="F18" s="2786">
        <v>36678</v>
      </c>
      <c r="G18" s="2786">
        <v>41309</v>
      </c>
      <c r="H18" s="2786">
        <v>45563</v>
      </c>
      <c r="I18" s="2786">
        <v>37714</v>
      </c>
      <c r="J18" s="2786">
        <v>43260</v>
      </c>
      <c r="K18" s="2786">
        <v>43451</v>
      </c>
      <c r="L18" s="2786">
        <v>41202</v>
      </c>
      <c r="M18" s="2786">
        <v>37452</v>
      </c>
      <c r="N18" s="2786">
        <v>43230</v>
      </c>
      <c r="O18" s="2910"/>
      <c r="P18" s="2786">
        <v>41867</v>
      </c>
    </row>
    <row r="19" spans="1:16" x14ac:dyDescent="0.25">
      <c r="A19" s="2699" t="s">
        <v>1843</v>
      </c>
      <c r="B19" s="3482" t="s">
        <v>1844</v>
      </c>
      <c r="C19" s="2911" t="s">
        <v>2080</v>
      </c>
      <c r="D19" s="2782" t="s">
        <v>1820</v>
      </c>
      <c r="E19" s="2782">
        <v>41366</v>
      </c>
      <c r="F19" s="2782">
        <v>43312</v>
      </c>
      <c r="G19" s="2782">
        <v>39504</v>
      </c>
      <c r="H19" s="2782">
        <v>45043</v>
      </c>
      <c r="I19" s="2782">
        <v>45527</v>
      </c>
      <c r="J19" s="2782">
        <v>55775</v>
      </c>
      <c r="K19" s="2782">
        <v>49667</v>
      </c>
      <c r="L19" s="2782">
        <v>40928</v>
      </c>
      <c r="M19" s="2782">
        <v>40246</v>
      </c>
      <c r="N19" s="2782">
        <v>45445</v>
      </c>
      <c r="O19" s="2912"/>
      <c r="P19" s="2782">
        <v>47128</v>
      </c>
    </row>
    <row r="20" spans="1:16" x14ac:dyDescent="0.25">
      <c r="A20" s="2700" t="s">
        <v>1845</v>
      </c>
      <c r="B20" s="3481" t="s">
        <v>1846</v>
      </c>
      <c r="C20" s="652" t="s">
        <v>2080</v>
      </c>
      <c r="D20" s="2786">
        <v>52706</v>
      </c>
      <c r="E20" s="2786">
        <v>42344</v>
      </c>
      <c r="F20" s="2786">
        <v>51916</v>
      </c>
      <c r="G20" s="2786"/>
      <c r="H20" s="2786" t="s">
        <v>1820</v>
      </c>
      <c r="I20" s="2786">
        <v>48393</v>
      </c>
      <c r="J20" s="2786">
        <v>50447</v>
      </c>
      <c r="K20" s="2786">
        <v>55225</v>
      </c>
      <c r="L20" s="2786">
        <v>40048</v>
      </c>
      <c r="M20" s="2786"/>
      <c r="N20" s="2786" t="s">
        <v>1820</v>
      </c>
      <c r="O20" s="2910"/>
      <c r="P20" s="2786">
        <v>51279</v>
      </c>
    </row>
    <row r="21" spans="1:16" x14ac:dyDescent="0.25">
      <c r="A21" s="2699" t="s">
        <v>1847</v>
      </c>
      <c r="B21" s="3482" t="s">
        <v>1848</v>
      </c>
      <c r="C21" s="2911" t="s">
        <v>2079</v>
      </c>
      <c r="D21" s="2782" t="s">
        <v>1820</v>
      </c>
      <c r="E21" s="2782">
        <v>41022</v>
      </c>
      <c r="F21" s="2782" t="s">
        <v>1820</v>
      </c>
      <c r="G21" s="2782">
        <v>37646</v>
      </c>
      <c r="H21" s="2782">
        <v>38246</v>
      </c>
      <c r="I21" s="2782">
        <v>47531</v>
      </c>
      <c r="J21" s="2782">
        <v>56774</v>
      </c>
      <c r="K21" s="2782" t="s">
        <v>1820</v>
      </c>
      <c r="L21" s="2782">
        <v>42354</v>
      </c>
      <c r="M21" s="2782">
        <v>37887</v>
      </c>
      <c r="N21" s="2782" t="s">
        <v>1820</v>
      </c>
      <c r="O21" s="2912"/>
      <c r="P21" s="2782">
        <v>45430</v>
      </c>
    </row>
    <row r="22" spans="1:16" ht="30" x14ac:dyDescent="0.25">
      <c r="A22" s="2700" t="s">
        <v>1849</v>
      </c>
      <c r="B22" s="3481" t="s">
        <v>1850</v>
      </c>
      <c r="C22" s="652" t="s">
        <v>2079</v>
      </c>
      <c r="D22" s="2786">
        <v>35642</v>
      </c>
      <c r="E22" s="2786">
        <v>37363</v>
      </c>
      <c r="F22" s="2786">
        <v>38749</v>
      </c>
      <c r="G22" s="2786">
        <v>35605</v>
      </c>
      <c r="H22" s="2786">
        <v>38877</v>
      </c>
      <c r="I22" s="2786" t="s">
        <v>1820</v>
      </c>
      <c r="J22" s="2786">
        <v>50299</v>
      </c>
      <c r="K22" s="2786">
        <v>44820</v>
      </c>
      <c r="L22" s="2786">
        <v>38004</v>
      </c>
      <c r="M22" s="2786">
        <v>38613</v>
      </c>
      <c r="N22" s="2786">
        <v>37278</v>
      </c>
      <c r="O22" s="2910"/>
      <c r="P22" s="2786">
        <v>41314</v>
      </c>
    </row>
    <row r="23" spans="1:16" x14ac:dyDescent="0.25">
      <c r="A23" s="2699" t="s">
        <v>1851</v>
      </c>
      <c r="B23" s="3482" t="s">
        <v>1852</v>
      </c>
      <c r="C23" s="2911" t="s">
        <v>2080</v>
      </c>
      <c r="D23" s="2782">
        <v>25197</v>
      </c>
      <c r="E23" s="2782">
        <v>29821</v>
      </c>
      <c r="F23" s="2782">
        <v>25456</v>
      </c>
      <c r="G23" s="2782">
        <v>19475</v>
      </c>
      <c r="H23" s="2782" t="s">
        <v>1820</v>
      </c>
      <c r="I23" s="2782">
        <v>36039</v>
      </c>
      <c r="J23" s="2782">
        <v>37833</v>
      </c>
      <c r="K23" s="2782">
        <v>29295</v>
      </c>
      <c r="L23" s="2782">
        <v>31499</v>
      </c>
      <c r="M23" s="2782"/>
      <c r="N23" s="2782">
        <v>26613</v>
      </c>
      <c r="O23" s="2912"/>
      <c r="P23" s="2782">
        <v>30360</v>
      </c>
    </row>
    <row r="24" spans="1:16" ht="30" x14ac:dyDescent="0.25">
      <c r="A24" s="2700" t="s">
        <v>1853</v>
      </c>
      <c r="B24" s="3481" t="s">
        <v>1854</v>
      </c>
      <c r="C24" s="652" t="s">
        <v>2079</v>
      </c>
      <c r="D24" s="2786">
        <v>45267</v>
      </c>
      <c r="E24" s="2786">
        <v>34475</v>
      </c>
      <c r="F24" s="2786">
        <v>33444</v>
      </c>
      <c r="G24" s="2786" t="s">
        <v>1820</v>
      </c>
      <c r="H24" s="2786">
        <v>34312</v>
      </c>
      <c r="I24" s="2786">
        <v>41326</v>
      </c>
      <c r="J24" s="2786">
        <v>44995</v>
      </c>
      <c r="K24" s="2786">
        <v>44162</v>
      </c>
      <c r="L24" s="2786" t="s">
        <v>1820</v>
      </c>
      <c r="M24" s="2786" t="s">
        <v>1820</v>
      </c>
      <c r="N24" s="2786" t="s">
        <v>1820</v>
      </c>
      <c r="O24" s="2910"/>
      <c r="P24" s="2786">
        <v>39422</v>
      </c>
    </row>
    <row r="25" spans="1:16" x14ac:dyDescent="0.25">
      <c r="A25" s="2699" t="s">
        <v>1855</v>
      </c>
      <c r="B25" s="3482" t="s">
        <v>1856</v>
      </c>
      <c r="C25" s="2911" t="s">
        <v>2079</v>
      </c>
      <c r="D25" s="2782">
        <v>31621</v>
      </c>
      <c r="E25" s="2782" t="s">
        <v>1820</v>
      </c>
      <c r="F25" s="2782">
        <v>32788</v>
      </c>
      <c r="G25" s="2782">
        <v>30673</v>
      </c>
      <c r="H25" s="2782">
        <v>33083</v>
      </c>
      <c r="I25" s="2782" t="s">
        <v>1820</v>
      </c>
      <c r="J25" s="2782" t="s">
        <v>1820</v>
      </c>
      <c r="K25" s="2782">
        <v>35920</v>
      </c>
      <c r="L25" s="2782" t="s">
        <v>1820</v>
      </c>
      <c r="M25" s="2782" t="s">
        <v>1820</v>
      </c>
      <c r="N25" s="2782">
        <v>31445</v>
      </c>
      <c r="O25" s="2912"/>
      <c r="P25" s="2782">
        <v>33260</v>
      </c>
    </row>
    <row r="26" spans="1:16" x14ac:dyDescent="0.25">
      <c r="A26" s="2700" t="s">
        <v>1857</v>
      </c>
      <c r="B26" s="3481" t="s">
        <v>1858</v>
      </c>
      <c r="C26" s="652" t="s">
        <v>2079</v>
      </c>
      <c r="D26" s="2786">
        <v>40147</v>
      </c>
      <c r="E26" s="2786" t="s">
        <v>1820</v>
      </c>
      <c r="F26" s="2786">
        <v>43303</v>
      </c>
      <c r="G26" s="2786">
        <v>38950</v>
      </c>
      <c r="H26" s="2786" t="s">
        <v>1820</v>
      </c>
      <c r="I26" s="2786" t="s">
        <v>1820</v>
      </c>
      <c r="J26" s="2786">
        <v>52804</v>
      </c>
      <c r="K26" s="2786">
        <v>46961</v>
      </c>
      <c r="L26" s="2786">
        <v>40502</v>
      </c>
      <c r="M26" s="2786" t="s">
        <v>1820</v>
      </c>
      <c r="N26" s="2786">
        <v>42694</v>
      </c>
      <c r="O26" s="2910"/>
      <c r="P26" s="2786">
        <v>46618</v>
      </c>
    </row>
    <row r="27" spans="1:16" x14ac:dyDescent="0.25">
      <c r="A27" s="2699" t="s">
        <v>1859</v>
      </c>
      <c r="B27" s="3482" t="s">
        <v>1860</v>
      </c>
      <c r="C27" s="2911" t="s">
        <v>2080</v>
      </c>
      <c r="D27" s="2782"/>
      <c r="E27" s="2782">
        <v>32697</v>
      </c>
      <c r="F27" s="2782"/>
      <c r="G27" s="2782" t="s">
        <v>1820</v>
      </c>
      <c r="H27" s="2782" t="s">
        <v>1820</v>
      </c>
      <c r="I27" s="2782" t="s">
        <v>1820</v>
      </c>
      <c r="J27" s="2782">
        <v>40956</v>
      </c>
      <c r="K27" s="2782" t="s">
        <v>1820</v>
      </c>
      <c r="L27" s="2782">
        <v>34125</v>
      </c>
      <c r="M27" s="2782">
        <v>30000</v>
      </c>
      <c r="N27" s="2782" t="s">
        <v>1820</v>
      </c>
      <c r="O27" s="2912"/>
      <c r="P27" s="2782">
        <v>38237</v>
      </c>
    </row>
    <row r="28" spans="1:16" x14ac:dyDescent="0.25">
      <c r="A28" s="2700" t="s">
        <v>1861</v>
      </c>
      <c r="B28" s="3481" t="s">
        <v>1862</v>
      </c>
      <c r="C28" s="652" t="s">
        <v>2080</v>
      </c>
      <c r="D28" s="2786">
        <v>40973</v>
      </c>
      <c r="E28" s="2786">
        <v>40417</v>
      </c>
      <c r="F28" s="2786" t="s">
        <v>1820</v>
      </c>
      <c r="G28" s="2786">
        <v>42597</v>
      </c>
      <c r="H28" s="2786" t="s">
        <v>1820</v>
      </c>
      <c r="I28" s="2786">
        <v>43281</v>
      </c>
      <c r="J28" s="2786" t="s">
        <v>1820</v>
      </c>
      <c r="K28" s="2786" t="s">
        <v>1820</v>
      </c>
      <c r="L28" s="2786" t="s">
        <v>1820</v>
      </c>
      <c r="M28" s="2786">
        <v>42274</v>
      </c>
      <c r="N28" s="2786">
        <v>45478</v>
      </c>
      <c r="O28" s="2910"/>
      <c r="P28" s="2786">
        <v>41972</v>
      </c>
    </row>
    <row r="29" spans="1:16" x14ac:dyDescent="0.25">
      <c r="A29" s="2699" t="s">
        <v>1863</v>
      </c>
      <c r="B29" s="3482" t="s">
        <v>1864</v>
      </c>
      <c r="C29" s="2911" t="s">
        <v>2080</v>
      </c>
      <c r="D29" s="2782">
        <v>28742</v>
      </c>
      <c r="E29" s="2782">
        <v>32751</v>
      </c>
      <c r="F29" s="2782">
        <v>35803</v>
      </c>
      <c r="G29" s="2782">
        <v>33137</v>
      </c>
      <c r="H29" s="2782" t="s">
        <v>1820</v>
      </c>
      <c r="I29" s="2782">
        <v>34732</v>
      </c>
      <c r="J29" s="2782">
        <v>39792</v>
      </c>
      <c r="K29" s="2782">
        <v>37438</v>
      </c>
      <c r="L29" s="2782">
        <v>33793</v>
      </c>
      <c r="M29" s="2782" t="s">
        <v>1820</v>
      </c>
      <c r="N29" s="2782">
        <v>37024</v>
      </c>
      <c r="O29" s="2912"/>
      <c r="P29" s="2782">
        <v>35897</v>
      </c>
    </row>
    <row r="30" spans="1:16" x14ac:dyDescent="0.25">
      <c r="A30" s="2700" t="s">
        <v>1865</v>
      </c>
      <c r="B30" s="3481" t="s">
        <v>1866</v>
      </c>
      <c r="C30" s="652" t="s">
        <v>2080</v>
      </c>
      <c r="D30" s="2786"/>
      <c r="E30" s="2786"/>
      <c r="F30" s="2786">
        <v>30134</v>
      </c>
      <c r="G30" s="2786"/>
      <c r="H30" s="2786"/>
      <c r="I30" s="2786"/>
      <c r="J30" s="2786"/>
      <c r="K30" s="2786"/>
      <c r="L30" s="2786"/>
      <c r="M30" s="2786"/>
      <c r="N30" s="2786"/>
      <c r="O30" s="2910"/>
      <c r="P30" s="2786" t="s">
        <v>1820</v>
      </c>
    </row>
    <row r="31" spans="1:16" ht="30" x14ac:dyDescent="0.25">
      <c r="A31" s="2699" t="s">
        <v>1867</v>
      </c>
      <c r="B31" s="3482" t="s">
        <v>1868</v>
      </c>
      <c r="C31" s="2911" t="s">
        <v>2080</v>
      </c>
      <c r="D31" s="2782"/>
      <c r="E31" s="2782" t="s">
        <v>1820</v>
      </c>
      <c r="F31" s="2782" t="s">
        <v>1820</v>
      </c>
      <c r="G31" s="2782">
        <v>31641</v>
      </c>
      <c r="H31" s="2782">
        <v>30174</v>
      </c>
      <c r="I31" s="2782">
        <v>30446</v>
      </c>
      <c r="J31" s="2782" t="s">
        <v>1820</v>
      </c>
      <c r="K31" s="2782" t="s">
        <v>1820</v>
      </c>
      <c r="L31" s="2782" t="s">
        <v>1820</v>
      </c>
      <c r="M31" s="2782"/>
      <c r="N31" s="2782" t="s">
        <v>1820</v>
      </c>
      <c r="O31" s="2912"/>
      <c r="P31" s="2782">
        <v>36442</v>
      </c>
    </row>
    <row r="32" spans="1:16" x14ac:dyDescent="0.25">
      <c r="A32" s="2700" t="s">
        <v>1869</v>
      </c>
      <c r="B32" s="3481" t="s">
        <v>1870</v>
      </c>
      <c r="C32" s="652" t="s">
        <v>2079</v>
      </c>
      <c r="D32" s="2786" t="s">
        <v>1820</v>
      </c>
      <c r="E32" s="2786">
        <v>33650</v>
      </c>
      <c r="F32" s="2786" t="s">
        <v>1820</v>
      </c>
      <c r="G32" s="2786">
        <v>29138</v>
      </c>
      <c r="H32" s="2786">
        <v>34253</v>
      </c>
      <c r="I32" s="2786">
        <v>38215</v>
      </c>
      <c r="J32" s="2786">
        <v>44150</v>
      </c>
      <c r="K32" s="2786">
        <v>41085</v>
      </c>
      <c r="L32" s="2786">
        <v>36265</v>
      </c>
      <c r="M32" s="2786">
        <v>33543</v>
      </c>
      <c r="N32" s="2786">
        <v>33123</v>
      </c>
      <c r="O32" s="2910"/>
      <c r="P32" s="2786">
        <v>36964</v>
      </c>
    </row>
    <row r="33" spans="1:16" x14ac:dyDescent="0.25">
      <c r="A33" s="2699" t="s">
        <v>1871</v>
      </c>
      <c r="B33" s="3482" t="s">
        <v>1872</v>
      </c>
      <c r="C33" s="2911" t="s">
        <v>2079</v>
      </c>
      <c r="D33" s="2782">
        <v>42721</v>
      </c>
      <c r="E33" s="2782" t="s">
        <v>1820</v>
      </c>
      <c r="F33" s="2782">
        <v>38178</v>
      </c>
      <c r="G33" s="2782" t="s">
        <v>1820</v>
      </c>
      <c r="H33" s="2782">
        <v>44389</v>
      </c>
      <c r="I33" s="2782">
        <v>36479</v>
      </c>
      <c r="J33" s="2782">
        <v>45599</v>
      </c>
      <c r="K33" s="2782">
        <v>40532</v>
      </c>
      <c r="L33" s="2782">
        <v>43009</v>
      </c>
      <c r="M33" s="2782">
        <v>40386</v>
      </c>
      <c r="N33" s="2782">
        <v>42816</v>
      </c>
      <c r="O33" s="2912"/>
      <c r="P33" s="2782">
        <v>41801</v>
      </c>
    </row>
    <row r="34" spans="1:16" s="67" customFormat="1" x14ac:dyDescent="0.25">
      <c r="A34" s="2914" t="s">
        <v>1337</v>
      </c>
      <c r="B34" s="3483" t="s">
        <v>1873</v>
      </c>
      <c r="C34" s="660"/>
      <c r="D34" s="2903">
        <v>28331</v>
      </c>
      <c r="E34" s="2903">
        <v>31061</v>
      </c>
      <c r="F34" s="2903">
        <v>29347</v>
      </c>
      <c r="G34" s="2903">
        <v>29140</v>
      </c>
      <c r="H34" s="2903">
        <v>31206</v>
      </c>
      <c r="I34" s="2903">
        <v>31487</v>
      </c>
      <c r="J34" s="2903">
        <v>37847</v>
      </c>
      <c r="K34" s="2903">
        <v>33625</v>
      </c>
      <c r="L34" s="2903">
        <v>29998</v>
      </c>
      <c r="M34" s="2903">
        <v>28800</v>
      </c>
      <c r="N34" s="2903">
        <v>31159</v>
      </c>
      <c r="O34" s="2915"/>
      <c r="P34" s="2903">
        <v>32254</v>
      </c>
    </row>
    <row r="35" spans="1:16" x14ac:dyDescent="0.25">
      <c r="A35" s="2699" t="s">
        <v>1874</v>
      </c>
      <c r="B35" s="3482" t="s">
        <v>1875</v>
      </c>
      <c r="C35" s="2911" t="s">
        <v>2079</v>
      </c>
      <c r="D35" s="2782"/>
      <c r="E35" s="2782" t="s">
        <v>1820</v>
      </c>
      <c r="F35" s="2782" t="s">
        <v>1820</v>
      </c>
      <c r="G35" s="2782" t="s">
        <v>1820</v>
      </c>
      <c r="H35" s="2782" t="s">
        <v>1820</v>
      </c>
      <c r="I35" s="2782">
        <v>48690</v>
      </c>
      <c r="J35" s="2782"/>
      <c r="K35" s="2782">
        <v>31185</v>
      </c>
      <c r="L35" s="2782">
        <v>27650</v>
      </c>
      <c r="M35" s="2782"/>
      <c r="N35" s="2782" t="s">
        <v>1820</v>
      </c>
      <c r="O35" s="2912"/>
      <c r="P35" s="2782">
        <v>33435</v>
      </c>
    </row>
    <row r="36" spans="1:16" x14ac:dyDescent="0.25">
      <c r="A36" s="2700" t="s">
        <v>1876</v>
      </c>
      <c r="B36" s="3481" t="s">
        <v>1877</v>
      </c>
      <c r="C36" s="652" t="s">
        <v>2079</v>
      </c>
      <c r="D36" s="2786" t="s">
        <v>1820</v>
      </c>
      <c r="E36" s="2786">
        <v>36472</v>
      </c>
      <c r="F36" s="2786">
        <v>35779</v>
      </c>
      <c r="G36" s="2786">
        <v>34589</v>
      </c>
      <c r="H36" s="2786">
        <v>31751</v>
      </c>
      <c r="I36" s="2786">
        <v>37230</v>
      </c>
      <c r="J36" s="2786">
        <v>40583</v>
      </c>
      <c r="K36" s="2786">
        <v>33123</v>
      </c>
      <c r="L36" s="2786">
        <v>33269</v>
      </c>
      <c r="M36" s="2786">
        <v>35477</v>
      </c>
      <c r="N36" s="2786">
        <v>30246</v>
      </c>
      <c r="O36" s="2910"/>
      <c r="P36" s="2786">
        <v>35554</v>
      </c>
    </row>
    <row r="37" spans="1:16" x14ac:dyDescent="0.25">
      <c r="A37" s="2699" t="s">
        <v>1878</v>
      </c>
      <c r="B37" s="3482" t="s">
        <v>1879</v>
      </c>
      <c r="C37" s="2911" t="s">
        <v>2079</v>
      </c>
      <c r="D37" s="2782"/>
      <c r="E37" s="2782"/>
      <c r="F37" s="2782"/>
      <c r="G37" s="2782"/>
      <c r="H37" s="2782"/>
      <c r="I37" s="2782"/>
      <c r="J37" s="2782" t="s">
        <v>1820</v>
      </c>
      <c r="K37" s="2782">
        <v>28662</v>
      </c>
      <c r="L37" s="2782"/>
      <c r="M37" s="2782"/>
      <c r="N37" s="2782" t="s">
        <v>1820</v>
      </c>
      <c r="O37" s="2912"/>
      <c r="P37" s="2782">
        <v>28653</v>
      </c>
    </row>
    <row r="38" spans="1:16" x14ac:dyDescent="0.25">
      <c r="A38" s="2700" t="s">
        <v>1880</v>
      </c>
      <c r="B38" s="3481" t="s">
        <v>1881</v>
      </c>
      <c r="C38" s="652" t="s">
        <v>2079</v>
      </c>
      <c r="D38" s="2786">
        <v>22445</v>
      </c>
      <c r="E38" s="2786">
        <v>26306</v>
      </c>
      <c r="F38" s="2786">
        <v>25588</v>
      </c>
      <c r="G38" s="2786">
        <v>23093</v>
      </c>
      <c r="H38" s="2786">
        <v>23062</v>
      </c>
      <c r="I38" s="2786">
        <v>25865</v>
      </c>
      <c r="J38" s="2786" t="s">
        <v>1820</v>
      </c>
      <c r="K38" s="2786" t="s">
        <v>1820</v>
      </c>
      <c r="L38" s="2786">
        <v>23611</v>
      </c>
      <c r="M38" s="2786">
        <v>23055</v>
      </c>
      <c r="N38" s="2786">
        <v>25973</v>
      </c>
      <c r="O38" s="2910"/>
      <c r="P38" s="2786">
        <v>25679</v>
      </c>
    </row>
    <row r="39" spans="1:16" x14ac:dyDescent="0.25">
      <c r="A39" s="2699" t="s">
        <v>1882</v>
      </c>
      <c r="B39" s="3482" t="s">
        <v>1883</v>
      </c>
      <c r="C39" s="2911" t="s">
        <v>2079</v>
      </c>
      <c r="D39" s="2782" t="s">
        <v>1820</v>
      </c>
      <c r="E39" s="2782">
        <v>34955</v>
      </c>
      <c r="F39" s="2782">
        <v>31737</v>
      </c>
      <c r="G39" s="2782">
        <v>26423</v>
      </c>
      <c r="H39" s="2782">
        <v>27911</v>
      </c>
      <c r="I39" s="2782">
        <v>25856</v>
      </c>
      <c r="J39" s="2782" t="s">
        <v>1820</v>
      </c>
      <c r="K39" s="2782">
        <v>31460</v>
      </c>
      <c r="L39" s="2782">
        <v>30155</v>
      </c>
      <c r="M39" s="2782">
        <v>25019</v>
      </c>
      <c r="N39" s="2782" t="s">
        <v>1820</v>
      </c>
      <c r="O39" s="2912"/>
      <c r="P39" s="2782">
        <v>30308</v>
      </c>
    </row>
    <row r="40" spans="1:16" x14ac:dyDescent="0.25">
      <c r="A40" s="2700" t="s">
        <v>1884</v>
      </c>
      <c r="B40" s="3481" t="s">
        <v>1885</v>
      </c>
      <c r="C40" s="652" t="s">
        <v>2079</v>
      </c>
      <c r="D40" s="2786">
        <v>24241</v>
      </c>
      <c r="E40" s="2786" t="s">
        <v>1820</v>
      </c>
      <c r="F40" s="2786">
        <v>25071</v>
      </c>
      <c r="G40" s="2786">
        <v>23820</v>
      </c>
      <c r="H40" s="2786">
        <v>26911</v>
      </c>
      <c r="I40" s="2786">
        <v>26521</v>
      </c>
      <c r="J40" s="2786">
        <v>33368</v>
      </c>
      <c r="K40" s="2786">
        <v>28640</v>
      </c>
      <c r="L40" s="2786">
        <v>23869</v>
      </c>
      <c r="M40" s="2786">
        <v>25499</v>
      </c>
      <c r="N40" s="2786" t="s">
        <v>1820</v>
      </c>
      <c r="O40" s="2910"/>
      <c r="P40" s="2786">
        <v>26860</v>
      </c>
    </row>
    <row r="41" spans="1:16" x14ac:dyDescent="0.25">
      <c r="A41" s="2699" t="s">
        <v>1886</v>
      </c>
      <c r="B41" s="3482" t="s">
        <v>1887</v>
      </c>
      <c r="C41" s="2911" t="s">
        <v>2080</v>
      </c>
      <c r="D41" s="2782"/>
      <c r="E41" s="2782"/>
      <c r="F41" s="2782" t="s">
        <v>1820</v>
      </c>
      <c r="G41" s="2782"/>
      <c r="H41" s="2782" t="s">
        <v>1820</v>
      </c>
      <c r="I41" s="2782" t="s">
        <v>1820</v>
      </c>
      <c r="J41" s="2782">
        <v>29620</v>
      </c>
      <c r="K41" s="2782">
        <v>30154</v>
      </c>
      <c r="L41" s="2782">
        <v>28212</v>
      </c>
      <c r="M41" s="2782">
        <v>21033</v>
      </c>
      <c r="N41" s="2782"/>
      <c r="O41" s="2912"/>
      <c r="P41" s="2782">
        <v>29150</v>
      </c>
    </row>
    <row r="42" spans="1:16" x14ac:dyDescent="0.25">
      <c r="A42" s="2700" t="s">
        <v>1888</v>
      </c>
      <c r="B42" s="3481" t="s">
        <v>1889</v>
      </c>
      <c r="C42" s="652" t="s">
        <v>2079</v>
      </c>
      <c r="D42" s="2786">
        <v>25091</v>
      </c>
      <c r="E42" s="2786">
        <v>24864</v>
      </c>
      <c r="F42" s="2786">
        <v>28609</v>
      </c>
      <c r="G42" s="2786">
        <v>26808</v>
      </c>
      <c r="H42" s="2786">
        <v>29070</v>
      </c>
      <c r="I42" s="2786">
        <v>25914</v>
      </c>
      <c r="J42" s="2786">
        <v>28586</v>
      </c>
      <c r="K42" s="2786">
        <v>36217</v>
      </c>
      <c r="L42" s="2786">
        <v>28693</v>
      </c>
      <c r="M42" s="2786">
        <v>30040</v>
      </c>
      <c r="N42" s="2786" t="s">
        <v>1820</v>
      </c>
      <c r="O42" s="2910"/>
      <c r="P42" s="2786">
        <v>29265</v>
      </c>
    </row>
    <row r="43" spans="1:16" x14ac:dyDescent="0.25">
      <c r="A43" s="2699" t="s">
        <v>1890</v>
      </c>
      <c r="B43" s="3482" t="s">
        <v>1891</v>
      </c>
      <c r="C43" s="2911" t="s">
        <v>2080</v>
      </c>
      <c r="D43" s="2782">
        <v>24549</v>
      </c>
      <c r="E43" s="2782">
        <v>28415</v>
      </c>
      <c r="F43" s="2782">
        <v>34381</v>
      </c>
      <c r="G43" s="2782">
        <v>25759</v>
      </c>
      <c r="H43" s="2782">
        <v>25738</v>
      </c>
      <c r="I43" s="2782">
        <v>26009</v>
      </c>
      <c r="J43" s="2782" t="s">
        <v>1820</v>
      </c>
      <c r="K43" s="2782">
        <v>31892</v>
      </c>
      <c r="L43" s="2782">
        <v>26558</v>
      </c>
      <c r="M43" s="2782">
        <v>27565</v>
      </c>
      <c r="N43" s="2782">
        <v>35246</v>
      </c>
      <c r="O43" s="2912"/>
      <c r="P43" s="2782">
        <v>29817</v>
      </c>
    </row>
    <row r="44" spans="1:16" x14ac:dyDescent="0.25">
      <c r="A44" s="2700" t="s">
        <v>1892</v>
      </c>
      <c r="B44" s="3481" t="s">
        <v>1893</v>
      </c>
      <c r="C44" s="652" t="s">
        <v>2080</v>
      </c>
      <c r="D44" s="2786">
        <v>25942</v>
      </c>
      <c r="E44" s="2786">
        <v>30226</v>
      </c>
      <c r="F44" s="2786">
        <v>26453</v>
      </c>
      <c r="G44" s="2786">
        <v>29912</v>
      </c>
      <c r="H44" s="2786">
        <v>28524</v>
      </c>
      <c r="I44" s="2786">
        <v>29001</v>
      </c>
      <c r="J44" s="2786">
        <v>33698</v>
      </c>
      <c r="K44" s="2786">
        <v>29265</v>
      </c>
      <c r="L44" s="2786" t="s">
        <v>1820</v>
      </c>
      <c r="M44" s="2786">
        <v>26556</v>
      </c>
      <c r="N44" s="2786">
        <v>27218</v>
      </c>
      <c r="O44" s="2910"/>
      <c r="P44" s="2786">
        <v>29033</v>
      </c>
    </row>
    <row r="45" spans="1:16" x14ac:dyDescent="0.25">
      <c r="A45" s="2699" t="s">
        <v>1894</v>
      </c>
      <c r="B45" s="3482" t="s">
        <v>1895</v>
      </c>
      <c r="C45" s="2911" t="s">
        <v>2080</v>
      </c>
      <c r="D45" s="2782">
        <v>26954</v>
      </c>
      <c r="E45" s="2782" t="s">
        <v>1820</v>
      </c>
      <c r="F45" s="2782">
        <v>26562</v>
      </c>
      <c r="G45" s="2782">
        <v>31003</v>
      </c>
      <c r="H45" s="2782">
        <v>23324</v>
      </c>
      <c r="I45" s="2782">
        <v>27113</v>
      </c>
      <c r="J45" s="2782">
        <v>32070</v>
      </c>
      <c r="K45" s="2782" t="s">
        <v>1820</v>
      </c>
      <c r="L45" s="2782">
        <v>25009</v>
      </c>
      <c r="M45" s="2782"/>
      <c r="N45" s="2782">
        <v>32529</v>
      </c>
      <c r="O45" s="2912"/>
      <c r="P45" s="2782">
        <v>29939</v>
      </c>
    </row>
    <row r="46" spans="1:16" x14ac:dyDescent="0.25">
      <c r="A46" s="2700" t="s">
        <v>1896</v>
      </c>
      <c r="B46" s="3481" t="s">
        <v>1897</v>
      </c>
      <c r="C46" s="652" t="s">
        <v>2080</v>
      </c>
      <c r="D46" s="2786"/>
      <c r="E46" s="2786" t="s">
        <v>1820</v>
      </c>
      <c r="F46" s="2786"/>
      <c r="G46" s="2786">
        <v>82603</v>
      </c>
      <c r="H46" s="2786"/>
      <c r="I46" s="2786">
        <v>87614</v>
      </c>
      <c r="J46" s="2786" t="s">
        <v>1820</v>
      </c>
      <c r="K46" s="2786" t="s">
        <v>1820</v>
      </c>
      <c r="L46" s="2786"/>
      <c r="M46" s="2786"/>
      <c r="N46" s="2786" t="s">
        <v>1820</v>
      </c>
      <c r="O46" s="2910"/>
      <c r="P46" s="2786">
        <v>83670</v>
      </c>
    </row>
    <row r="47" spans="1:16" x14ac:dyDescent="0.25">
      <c r="A47" s="2699" t="s">
        <v>1898</v>
      </c>
      <c r="B47" s="3482" t="s">
        <v>1899</v>
      </c>
      <c r="C47" s="2911" t="s">
        <v>2079</v>
      </c>
      <c r="D47" s="2782"/>
      <c r="E47" s="2782">
        <v>29462</v>
      </c>
      <c r="F47" s="2782">
        <v>26589</v>
      </c>
      <c r="G47" s="2782">
        <v>29963</v>
      </c>
      <c r="H47" s="2782">
        <v>26726</v>
      </c>
      <c r="I47" s="2782" t="s">
        <v>1820</v>
      </c>
      <c r="J47" s="2782">
        <v>36310</v>
      </c>
      <c r="K47" s="2782">
        <v>30665</v>
      </c>
      <c r="L47" s="2782" t="s">
        <v>1820</v>
      </c>
      <c r="M47" s="2782">
        <v>26690</v>
      </c>
      <c r="N47" s="2782" t="s">
        <v>1820</v>
      </c>
      <c r="O47" s="2912"/>
      <c r="P47" s="2782">
        <v>28320</v>
      </c>
    </row>
    <row r="48" spans="1:16" s="67" customFormat="1" x14ac:dyDescent="0.25">
      <c r="A48" s="2914" t="s">
        <v>1339</v>
      </c>
      <c r="B48" s="3483" t="s">
        <v>1900</v>
      </c>
      <c r="C48" s="660"/>
      <c r="D48" s="2903">
        <v>26191</v>
      </c>
      <c r="E48" s="2903">
        <v>25397</v>
      </c>
      <c r="F48" s="2903">
        <v>26004</v>
      </c>
      <c r="G48" s="2903">
        <v>25974</v>
      </c>
      <c r="H48" s="2903">
        <v>26592</v>
      </c>
      <c r="I48" s="2903">
        <v>27035</v>
      </c>
      <c r="J48" s="2903">
        <v>29892</v>
      </c>
      <c r="K48" s="2903">
        <v>27560</v>
      </c>
      <c r="L48" s="2903">
        <v>25802</v>
      </c>
      <c r="M48" s="2903">
        <v>26173</v>
      </c>
      <c r="N48" s="2903">
        <v>27068</v>
      </c>
      <c r="O48" s="2915"/>
      <c r="P48" s="2903">
        <v>26495</v>
      </c>
    </row>
    <row r="49" spans="1:16" x14ac:dyDescent="0.25">
      <c r="A49" s="2699" t="s">
        <v>1901</v>
      </c>
      <c r="B49" s="3482" t="s">
        <v>1902</v>
      </c>
      <c r="C49" s="2911" t="s">
        <v>2079</v>
      </c>
      <c r="D49" s="2782"/>
      <c r="E49" s="2782"/>
      <c r="F49" s="2782"/>
      <c r="G49" s="2782"/>
      <c r="H49" s="2782"/>
      <c r="I49" s="2782"/>
      <c r="J49" s="2782"/>
      <c r="K49" s="2782"/>
      <c r="L49" s="2782"/>
      <c r="M49" s="2782"/>
      <c r="N49" s="2782"/>
      <c r="O49" s="2912"/>
      <c r="P49" s="2782"/>
    </row>
    <row r="50" spans="1:16" x14ac:dyDescent="0.25">
      <c r="A50" s="2700" t="s">
        <v>1903</v>
      </c>
      <c r="B50" s="3481" t="s">
        <v>1904</v>
      </c>
      <c r="C50" s="652" t="s">
        <v>2079</v>
      </c>
      <c r="D50" s="2786"/>
      <c r="E50" s="2786"/>
      <c r="F50" s="2786"/>
      <c r="G50" s="2786"/>
      <c r="H50" s="2786"/>
      <c r="I50" s="2786"/>
      <c r="J50" s="2786"/>
      <c r="K50" s="2786"/>
      <c r="L50" s="2786"/>
      <c r="M50" s="2786"/>
      <c r="N50" s="2786"/>
      <c r="O50" s="2910"/>
      <c r="P50" s="2786" t="s">
        <v>1820</v>
      </c>
    </row>
    <row r="51" spans="1:16" x14ac:dyDescent="0.25">
      <c r="A51" s="2699" t="s">
        <v>1905</v>
      </c>
      <c r="B51" s="3482" t="s">
        <v>1906</v>
      </c>
      <c r="C51" s="2911" t="s">
        <v>2079</v>
      </c>
      <c r="D51" s="2782">
        <v>26263</v>
      </c>
      <c r="E51" s="2782"/>
      <c r="F51" s="2782" t="s">
        <v>1820</v>
      </c>
      <c r="G51" s="2782">
        <v>26943</v>
      </c>
      <c r="H51" s="2782" t="s">
        <v>1820</v>
      </c>
      <c r="I51" s="2782" t="s">
        <v>1820</v>
      </c>
      <c r="J51" s="2782"/>
      <c r="K51" s="2782">
        <v>20240</v>
      </c>
      <c r="L51" s="2782" t="s">
        <v>1820</v>
      </c>
      <c r="M51" s="2782"/>
      <c r="N51" s="2782" t="s">
        <v>1820</v>
      </c>
      <c r="O51" s="2912"/>
      <c r="P51" s="2782">
        <v>26309</v>
      </c>
    </row>
    <row r="52" spans="1:16" x14ac:dyDescent="0.25">
      <c r="A52" s="2700" t="s">
        <v>1907</v>
      </c>
      <c r="B52" s="3481" t="s">
        <v>1908</v>
      </c>
      <c r="C52" s="652" t="s">
        <v>2079</v>
      </c>
      <c r="D52" s="2786" t="s">
        <v>1820</v>
      </c>
      <c r="E52" s="2786">
        <v>34713</v>
      </c>
      <c r="F52" s="2786">
        <v>25493</v>
      </c>
      <c r="G52" s="2786" t="s">
        <v>1820</v>
      </c>
      <c r="H52" s="2786"/>
      <c r="I52" s="2786"/>
      <c r="J52" s="2786"/>
      <c r="K52" s="2786"/>
      <c r="L52" s="2786"/>
      <c r="M52" s="2786"/>
      <c r="N52" s="2786"/>
      <c r="O52" s="2910"/>
      <c r="P52" s="2786">
        <v>26967</v>
      </c>
    </row>
    <row r="53" spans="1:16" x14ac:dyDescent="0.25">
      <c r="A53" s="2699" t="s">
        <v>1909</v>
      </c>
      <c r="B53" s="3482" t="s">
        <v>1910</v>
      </c>
      <c r="C53" s="2911" t="s">
        <v>2079</v>
      </c>
      <c r="D53" s="2782">
        <v>24313</v>
      </c>
      <c r="E53" s="2782">
        <v>21882</v>
      </c>
      <c r="F53" s="2782">
        <v>27444</v>
      </c>
      <c r="G53" s="2782">
        <v>26200</v>
      </c>
      <c r="H53" s="2782">
        <v>22684</v>
      </c>
      <c r="I53" s="2782">
        <v>27245</v>
      </c>
      <c r="J53" s="2782" t="s">
        <v>1820</v>
      </c>
      <c r="K53" s="2782">
        <v>31707</v>
      </c>
      <c r="L53" s="2782">
        <v>26726</v>
      </c>
      <c r="M53" s="2782">
        <v>22483</v>
      </c>
      <c r="N53" s="2782">
        <v>25262</v>
      </c>
      <c r="O53" s="2912"/>
      <c r="P53" s="2782">
        <v>24670</v>
      </c>
    </row>
    <row r="54" spans="1:16" x14ac:dyDescent="0.25">
      <c r="A54" s="2700" t="s">
        <v>1911</v>
      </c>
      <c r="B54" s="3481" t="s">
        <v>1912</v>
      </c>
      <c r="C54" s="652" t="s">
        <v>2079</v>
      </c>
      <c r="D54" s="2786"/>
      <c r="E54" s="2786">
        <v>28975</v>
      </c>
      <c r="F54" s="2786"/>
      <c r="G54" s="2786"/>
      <c r="H54" s="2786"/>
      <c r="I54" s="2786"/>
      <c r="J54" s="2786"/>
      <c r="K54" s="2786"/>
      <c r="L54" s="2786"/>
      <c r="M54" s="2786"/>
      <c r="N54" s="2786"/>
      <c r="O54" s="2910"/>
      <c r="P54" s="2786">
        <v>33452</v>
      </c>
    </row>
    <row r="55" spans="1:16" x14ac:dyDescent="0.25">
      <c r="A55" s="2699" t="s">
        <v>1913</v>
      </c>
      <c r="B55" s="3482" t="s">
        <v>1914</v>
      </c>
      <c r="C55" s="2911" t="s">
        <v>2079</v>
      </c>
      <c r="D55" s="2782">
        <v>30808</v>
      </c>
      <c r="E55" s="2782">
        <v>28783</v>
      </c>
      <c r="F55" s="2782">
        <v>28812</v>
      </c>
      <c r="G55" s="2782">
        <v>28329</v>
      </c>
      <c r="H55" s="2782">
        <v>29330</v>
      </c>
      <c r="I55" s="2782">
        <v>30377</v>
      </c>
      <c r="J55" s="2782">
        <v>35972</v>
      </c>
      <c r="K55" s="2782">
        <v>30869</v>
      </c>
      <c r="L55" s="2782">
        <v>27301</v>
      </c>
      <c r="M55" s="2782">
        <v>30655</v>
      </c>
      <c r="N55" s="2782">
        <v>29310</v>
      </c>
      <c r="O55" s="2912"/>
      <c r="P55" s="2782">
        <v>29873</v>
      </c>
    </row>
    <row r="56" spans="1:16" x14ac:dyDescent="0.25">
      <c r="A56" s="2700" t="s">
        <v>1915</v>
      </c>
      <c r="B56" s="3481" t="s">
        <v>1916</v>
      </c>
      <c r="C56" s="652" t="s">
        <v>2079</v>
      </c>
      <c r="D56" s="2786"/>
      <c r="E56" s="2786" t="s">
        <v>1820</v>
      </c>
      <c r="F56" s="2786"/>
      <c r="G56" s="2786">
        <v>23881</v>
      </c>
      <c r="H56" s="2786" t="s">
        <v>1820</v>
      </c>
      <c r="I56" s="2786" t="s">
        <v>1820</v>
      </c>
      <c r="J56" s="2786"/>
      <c r="K56" s="2786" t="s">
        <v>1820</v>
      </c>
      <c r="L56" s="2786">
        <v>22510</v>
      </c>
      <c r="M56" s="2786">
        <v>30480</v>
      </c>
      <c r="N56" s="2786"/>
      <c r="O56" s="2910"/>
      <c r="P56" s="2786">
        <v>28077</v>
      </c>
    </row>
    <row r="57" spans="1:16" x14ac:dyDescent="0.25">
      <c r="A57" s="2699" t="s">
        <v>1917</v>
      </c>
      <c r="B57" s="3482" t="s">
        <v>1918</v>
      </c>
      <c r="C57" s="2911" t="s">
        <v>2079</v>
      </c>
      <c r="D57" s="2782">
        <v>31368</v>
      </c>
      <c r="E57" s="2782">
        <v>30829</v>
      </c>
      <c r="F57" s="2782">
        <v>29050</v>
      </c>
      <c r="G57" s="2782">
        <v>29966</v>
      </c>
      <c r="H57" s="2782">
        <v>30506</v>
      </c>
      <c r="I57" s="2782">
        <v>30977</v>
      </c>
      <c r="J57" s="2782">
        <v>36954</v>
      </c>
      <c r="K57" s="2782">
        <v>31146</v>
      </c>
      <c r="L57" s="2782">
        <v>27511</v>
      </c>
      <c r="M57" s="2782">
        <v>31430</v>
      </c>
      <c r="N57" s="2782">
        <v>29873</v>
      </c>
      <c r="O57" s="2912"/>
      <c r="P57" s="2782">
        <v>30508</v>
      </c>
    </row>
    <row r="58" spans="1:16" x14ac:dyDescent="0.25">
      <c r="A58" s="2700" t="s">
        <v>1919</v>
      </c>
      <c r="B58" s="3481" t="s">
        <v>1920</v>
      </c>
      <c r="C58" s="652" t="s">
        <v>2079</v>
      </c>
      <c r="D58" s="2786"/>
      <c r="E58" s="2786">
        <v>21413</v>
      </c>
      <c r="F58" s="2786"/>
      <c r="G58" s="2786" t="s">
        <v>1820</v>
      </c>
      <c r="H58" s="2786"/>
      <c r="I58" s="2786">
        <v>24943</v>
      </c>
      <c r="J58" s="2786" t="s">
        <v>1820</v>
      </c>
      <c r="K58" s="2786">
        <v>26796</v>
      </c>
      <c r="L58" s="2786">
        <v>22603</v>
      </c>
      <c r="M58" s="2786"/>
      <c r="N58" s="2786">
        <v>20286</v>
      </c>
      <c r="O58" s="2910"/>
      <c r="P58" s="2786">
        <v>25633</v>
      </c>
    </row>
    <row r="59" spans="1:16" x14ac:dyDescent="0.25">
      <c r="A59" s="2699" t="s">
        <v>1921</v>
      </c>
      <c r="B59" s="3482" t="s">
        <v>1922</v>
      </c>
      <c r="C59" s="2911" t="s">
        <v>2079</v>
      </c>
      <c r="D59" s="2782"/>
      <c r="E59" s="2782">
        <v>26671</v>
      </c>
      <c r="F59" s="2782" t="s">
        <v>1820</v>
      </c>
      <c r="G59" s="2782"/>
      <c r="H59" s="2782">
        <v>31411</v>
      </c>
      <c r="I59" s="2782">
        <v>23640</v>
      </c>
      <c r="J59" s="2782" t="s">
        <v>1820</v>
      </c>
      <c r="K59" s="2782">
        <v>37202</v>
      </c>
      <c r="L59" s="2782" t="s">
        <v>1820</v>
      </c>
      <c r="M59" s="2782"/>
      <c r="N59" s="2782">
        <v>41973</v>
      </c>
      <c r="O59" s="2912"/>
      <c r="P59" s="2782">
        <v>33448</v>
      </c>
    </row>
    <row r="60" spans="1:16" x14ac:dyDescent="0.25">
      <c r="A60" s="2700" t="s">
        <v>1923</v>
      </c>
      <c r="B60" s="3481" t="s">
        <v>1924</v>
      </c>
      <c r="C60" s="652" t="s">
        <v>2079</v>
      </c>
      <c r="D60" s="2786">
        <v>25539</v>
      </c>
      <c r="E60" s="2786">
        <v>28249</v>
      </c>
      <c r="F60" s="2786">
        <v>23279</v>
      </c>
      <c r="G60" s="2786">
        <v>25497</v>
      </c>
      <c r="H60" s="2786">
        <v>26359</v>
      </c>
      <c r="I60" s="2786" t="s">
        <v>1820</v>
      </c>
      <c r="J60" s="2786">
        <v>30705</v>
      </c>
      <c r="K60" s="2786">
        <v>27479</v>
      </c>
      <c r="L60" s="2786">
        <v>24835</v>
      </c>
      <c r="M60" s="2786">
        <v>20124</v>
      </c>
      <c r="N60" s="2786">
        <v>26514</v>
      </c>
      <c r="O60" s="2910"/>
      <c r="P60" s="2786">
        <v>26882</v>
      </c>
    </row>
    <row r="61" spans="1:16" x14ac:dyDescent="0.25">
      <c r="A61" s="2699" t="s">
        <v>1925</v>
      </c>
      <c r="B61" s="3482" t="s">
        <v>1926</v>
      </c>
      <c r="C61" s="2911" t="s">
        <v>2079</v>
      </c>
      <c r="D61" s="2782" t="s">
        <v>1820</v>
      </c>
      <c r="E61" s="2782">
        <v>21668</v>
      </c>
      <c r="F61" s="2782">
        <v>26316</v>
      </c>
      <c r="G61" s="2782"/>
      <c r="H61" s="2782" t="s">
        <v>1820</v>
      </c>
      <c r="I61" s="2782">
        <v>25993</v>
      </c>
      <c r="J61" s="2782" t="s">
        <v>1820</v>
      </c>
      <c r="K61" s="2782">
        <v>22974</v>
      </c>
      <c r="L61" s="2782">
        <v>28272</v>
      </c>
      <c r="M61" s="2782"/>
      <c r="N61" s="2782">
        <v>30411</v>
      </c>
      <c r="O61" s="2912"/>
      <c r="P61" s="2782">
        <v>25867</v>
      </c>
    </row>
    <row r="62" spans="1:16" x14ac:dyDescent="0.25">
      <c r="A62" s="2700" t="s">
        <v>1927</v>
      </c>
      <c r="B62" s="3481" t="s">
        <v>1928</v>
      </c>
      <c r="C62" s="652" t="s">
        <v>2080</v>
      </c>
      <c r="D62" s="2786"/>
      <c r="E62" s="2786"/>
      <c r="F62" s="2786">
        <v>21571</v>
      </c>
      <c r="G62" s="2786"/>
      <c r="H62" s="2786" t="s">
        <v>1820</v>
      </c>
      <c r="I62" s="2786">
        <v>27840</v>
      </c>
      <c r="J62" s="2786"/>
      <c r="K62" s="2786">
        <v>23440</v>
      </c>
      <c r="L62" s="2786">
        <v>23402</v>
      </c>
      <c r="M62" s="2786"/>
      <c r="N62" s="2786"/>
      <c r="O62" s="2910"/>
      <c r="P62" s="2786">
        <v>24190</v>
      </c>
    </row>
    <row r="63" spans="1:16" x14ac:dyDescent="0.25">
      <c r="A63" s="2699" t="s">
        <v>1929</v>
      </c>
      <c r="B63" s="3482" t="s">
        <v>1930</v>
      </c>
      <c r="C63" s="2911" t="s">
        <v>2079</v>
      </c>
      <c r="D63" s="2782"/>
      <c r="E63" s="2782">
        <v>39229</v>
      </c>
      <c r="F63" s="2782"/>
      <c r="G63" s="2782">
        <v>40734</v>
      </c>
      <c r="H63" s="2782"/>
      <c r="I63" s="2782" t="s">
        <v>1820</v>
      </c>
      <c r="J63" s="2782" t="s">
        <v>1820</v>
      </c>
      <c r="K63" s="2782"/>
      <c r="L63" s="2782" t="s">
        <v>1820</v>
      </c>
      <c r="M63" s="2782">
        <v>34816</v>
      </c>
      <c r="N63" s="2782"/>
      <c r="O63" s="2912"/>
      <c r="P63" s="2782">
        <v>34740</v>
      </c>
    </row>
    <row r="64" spans="1:16" x14ac:dyDescent="0.25">
      <c r="A64" s="2700" t="s">
        <v>1931</v>
      </c>
      <c r="B64" s="3481" t="s">
        <v>1932</v>
      </c>
      <c r="C64" s="652" t="s">
        <v>2079</v>
      </c>
      <c r="D64" s="2786"/>
      <c r="E64" s="2786"/>
      <c r="F64" s="2786"/>
      <c r="G64" s="2786"/>
      <c r="H64" s="2786"/>
      <c r="I64" s="2786"/>
      <c r="J64" s="2786"/>
      <c r="K64" s="2786">
        <v>31533</v>
      </c>
      <c r="L64" s="2786">
        <v>27403</v>
      </c>
      <c r="M64" s="2786"/>
      <c r="N64" s="2786"/>
      <c r="O64" s="2910"/>
      <c r="P64" s="2786" t="s">
        <v>1820</v>
      </c>
    </row>
    <row r="65" spans="1:16" x14ac:dyDescent="0.25">
      <c r="A65" s="2699" t="s">
        <v>1933</v>
      </c>
      <c r="B65" s="3482" t="s">
        <v>1934</v>
      </c>
      <c r="C65" s="2911" t="s">
        <v>2079</v>
      </c>
      <c r="D65" s="2782" t="s">
        <v>1820</v>
      </c>
      <c r="E65" s="2782"/>
      <c r="F65" s="2782"/>
      <c r="G65" s="2782"/>
      <c r="H65" s="2782"/>
      <c r="I65" s="2782"/>
      <c r="J65" s="2782">
        <v>53895</v>
      </c>
      <c r="K65" s="2782"/>
      <c r="L65" s="2782"/>
      <c r="M65" s="2782"/>
      <c r="N65" s="2782">
        <v>38002</v>
      </c>
      <c r="O65" s="2912"/>
      <c r="P65" s="2782">
        <v>46989</v>
      </c>
    </row>
    <row r="66" spans="1:16" x14ac:dyDescent="0.25">
      <c r="A66" s="2700" t="s">
        <v>1935</v>
      </c>
      <c r="B66" s="3481" t="s">
        <v>1936</v>
      </c>
      <c r="C66" s="652" t="s">
        <v>2079</v>
      </c>
      <c r="D66" s="2786">
        <v>28557</v>
      </c>
      <c r="E66" s="2786">
        <v>31565</v>
      </c>
      <c r="F66" s="2786">
        <v>31731</v>
      </c>
      <c r="G66" s="2786">
        <v>30673</v>
      </c>
      <c r="H66" s="2786">
        <v>32076</v>
      </c>
      <c r="I66" s="2786">
        <v>30528</v>
      </c>
      <c r="J66" s="2786">
        <v>35875</v>
      </c>
      <c r="K66" s="2786">
        <v>30285</v>
      </c>
      <c r="L66" s="2786">
        <v>29307</v>
      </c>
      <c r="M66" s="2786">
        <v>29004</v>
      </c>
      <c r="N66" s="2786">
        <v>29650</v>
      </c>
      <c r="O66" s="2910"/>
      <c r="P66" s="2786">
        <v>30762</v>
      </c>
    </row>
    <row r="67" spans="1:16" x14ac:dyDescent="0.25">
      <c r="A67" s="2699" t="s">
        <v>1937</v>
      </c>
      <c r="B67" s="3482" t="s">
        <v>1938</v>
      </c>
      <c r="C67" s="2911" t="s">
        <v>2079</v>
      </c>
      <c r="D67" s="2782">
        <v>34554</v>
      </c>
      <c r="E67" s="2782">
        <v>29583</v>
      </c>
      <c r="F67" s="2782">
        <v>31471</v>
      </c>
      <c r="G67" s="2782" t="s">
        <v>1820</v>
      </c>
      <c r="H67" s="2782">
        <v>30967</v>
      </c>
      <c r="I67" s="2782">
        <v>29998</v>
      </c>
      <c r="J67" s="2782">
        <v>33303</v>
      </c>
      <c r="K67" s="2782">
        <v>34338</v>
      </c>
      <c r="L67" s="2782">
        <v>32211</v>
      </c>
      <c r="M67" s="2782">
        <v>29039</v>
      </c>
      <c r="N67" s="2782">
        <v>36809</v>
      </c>
      <c r="O67" s="2912"/>
      <c r="P67" s="2782">
        <v>32774</v>
      </c>
    </row>
    <row r="68" spans="1:16" x14ac:dyDescent="0.25">
      <c r="A68" s="2700" t="s">
        <v>1939</v>
      </c>
      <c r="B68" s="3481" t="s">
        <v>1940</v>
      </c>
      <c r="C68" s="652" t="s">
        <v>2079</v>
      </c>
      <c r="D68" s="2786"/>
      <c r="E68" s="2786"/>
      <c r="F68" s="2786"/>
      <c r="G68" s="2786"/>
      <c r="H68" s="2786"/>
      <c r="I68" s="2786"/>
      <c r="J68" s="2786"/>
      <c r="K68" s="2786">
        <v>26088</v>
      </c>
      <c r="L68" s="2786"/>
      <c r="M68" s="2786"/>
      <c r="N68" s="2786">
        <v>34624</v>
      </c>
      <c r="O68" s="2910"/>
      <c r="P68" s="2786">
        <v>32529</v>
      </c>
    </row>
    <row r="69" spans="1:16" x14ac:dyDescent="0.25">
      <c r="A69" s="2699" t="s">
        <v>1941</v>
      </c>
      <c r="B69" s="3482" t="s">
        <v>1942</v>
      </c>
      <c r="C69" s="2911" t="s">
        <v>2079</v>
      </c>
      <c r="D69" s="2782"/>
      <c r="E69" s="2782" t="s">
        <v>1820</v>
      </c>
      <c r="F69" s="2782">
        <v>23700</v>
      </c>
      <c r="G69" s="2782" t="s">
        <v>1820</v>
      </c>
      <c r="H69" s="2782">
        <v>27592</v>
      </c>
      <c r="I69" s="2782" t="s">
        <v>1820</v>
      </c>
      <c r="J69" s="2782" t="s">
        <v>1820</v>
      </c>
      <c r="K69" s="2782" t="s">
        <v>1820</v>
      </c>
      <c r="L69" s="2782" t="s">
        <v>1820</v>
      </c>
      <c r="M69" s="2782">
        <v>29355</v>
      </c>
      <c r="N69" s="2782">
        <v>25242</v>
      </c>
      <c r="O69" s="2912"/>
      <c r="P69" s="2782">
        <v>28490</v>
      </c>
    </row>
    <row r="70" spans="1:16" x14ac:dyDescent="0.25">
      <c r="A70" s="2700" t="s">
        <v>1943</v>
      </c>
      <c r="B70" s="3481" t="s">
        <v>1944</v>
      </c>
      <c r="C70" s="652" t="s">
        <v>2079</v>
      </c>
      <c r="D70" s="2786">
        <v>30177</v>
      </c>
      <c r="E70" s="2786">
        <v>28099</v>
      </c>
      <c r="F70" s="2786">
        <v>30877</v>
      </c>
      <c r="G70" s="2786">
        <v>34526</v>
      </c>
      <c r="H70" s="2786">
        <v>29170</v>
      </c>
      <c r="I70" s="2786">
        <v>33514</v>
      </c>
      <c r="J70" s="2786">
        <v>32462</v>
      </c>
      <c r="K70" s="2786">
        <v>31547</v>
      </c>
      <c r="L70" s="2786">
        <v>31873</v>
      </c>
      <c r="M70" s="2786">
        <v>33600</v>
      </c>
      <c r="N70" s="2786">
        <v>32655</v>
      </c>
      <c r="O70" s="2910"/>
      <c r="P70" s="2786">
        <v>32000</v>
      </c>
    </row>
    <row r="71" spans="1:16" ht="30" x14ac:dyDescent="0.25">
      <c r="A71" s="2699" t="s">
        <v>1945</v>
      </c>
      <c r="B71" s="3482" t="s">
        <v>1946</v>
      </c>
      <c r="C71" s="2911" t="s">
        <v>2079</v>
      </c>
      <c r="D71" s="2782" t="s">
        <v>1820</v>
      </c>
      <c r="E71" s="2782">
        <v>33755</v>
      </c>
      <c r="F71" s="2782">
        <v>33205</v>
      </c>
      <c r="G71" s="2782">
        <v>33716</v>
      </c>
      <c r="H71" s="2782">
        <v>34012</v>
      </c>
      <c r="I71" s="2782">
        <v>32403</v>
      </c>
      <c r="J71" s="2782" t="s">
        <v>1820</v>
      </c>
      <c r="K71" s="2782">
        <v>32769</v>
      </c>
      <c r="L71" s="2782">
        <v>32034</v>
      </c>
      <c r="M71" s="2782" t="s">
        <v>1820</v>
      </c>
      <c r="N71" s="2782">
        <v>32526</v>
      </c>
      <c r="O71" s="2912"/>
      <c r="P71" s="2782">
        <v>33267</v>
      </c>
    </row>
    <row r="72" spans="1:16" x14ac:dyDescent="0.25">
      <c r="A72" s="2700" t="s">
        <v>1947</v>
      </c>
      <c r="B72" s="3481" t="s">
        <v>1948</v>
      </c>
      <c r="C72" s="652" t="s">
        <v>2080</v>
      </c>
      <c r="D72" s="2786"/>
      <c r="E72" s="2786"/>
      <c r="F72" s="2786"/>
      <c r="G72" s="2786"/>
      <c r="H72" s="2786"/>
      <c r="I72" s="2786"/>
      <c r="J72" s="2786"/>
      <c r="K72" s="2786"/>
      <c r="L72" s="2786"/>
      <c r="M72" s="2786"/>
      <c r="N72" s="2786"/>
      <c r="O72" s="2910"/>
      <c r="P72" s="2786">
        <v>26509</v>
      </c>
    </row>
    <row r="73" spans="1:16" x14ac:dyDescent="0.25">
      <c r="A73" s="2699" t="s">
        <v>1949</v>
      </c>
      <c r="B73" s="3482" t="s">
        <v>1950</v>
      </c>
      <c r="C73" s="2911" t="s">
        <v>2080</v>
      </c>
      <c r="D73" s="2782">
        <v>24828</v>
      </c>
      <c r="E73" s="2782">
        <v>22253</v>
      </c>
      <c r="F73" s="2782">
        <v>26699</v>
      </c>
      <c r="G73" s="2782" t="s">
        <v>1820</v>
      </c>
      <c r="H73" s="2782">
        <v>23924</v>
      </c>
      <c r="I73" s="2782">
        <v>25159</v>
      </c>
      <c r="J73" s="2782" t="s">
        <v>1820</v>
      </c>
      <c r="K73" s="2782">
        <v>25435</v>
      </c>
      <c r="L73" s="2782">
        <v>18977</v>
      </c>
      <c r="M73" s="2782" t="s">
        <v>1820</v>
      </c>
      <c r="N73" s="2782">
        <v>25553</v>
      </c>
      <c r="O73" s="2912"/>
      <c r="P73" s="2782">
        <v>25238</v>
      </c>
    </row>
    <row r="74" spans="1:16" x14ac:dyDescent="0.25">
      <c r="A74" s="2700" t="s">
        <v>1951</v>
      </c>
      <c r="B74" s="3481" t="s">
        <v>1952</v>
      </c>
      <c r="C74" s="652" t="s">
        <v>2080</v>
      </c>
      <c r="D74" s="2786" t="s">
        <v>1820</v>
      </c>
      <c r="E74" s="2786">
        <v>27046</v>
      </c>
      <c r="F74" s="2786">
        <v>22392</v>
      </c>
      <c r="G74" s="2786">
        <v>25769</v>
      </c>
      <c r="H74" s="2786">
        <v>22194</v>
      </c>
      <c r="I74" s="2786" t="s">
        <v>1820</v>
      </c>
      <c r="J74" s="2786">
        <v>22860</v>
      </c>
      <c r="K74" s="2786" t="s">
        <v>1820</v>
      </c>
      <c r="L74" s="2786">
        <v>34931</v>
      </c>
      <c r="M74" s="2786">
        <v>22697</v>
      </c>
      <c r="N74" s="2786">
        <v>23234</v>
      </c>
      <c r="O74" s="2910"/>
      <c r="P74" s="2786">
        <v>24049</v>
      </c>
    </row>
    <row r="75" spans="1:16" x14ac:dyDescent="0.25">
      <c r="A75" s="2699" t="s">
        <v>1953</v>
      </c>
      <c r="B75" s="3482" t="s">
        <v>1954</v>
      </c>
      <c r="C75" s="2911" t="s">
        <v>2079</v>
      </c>
      <c r="D75" s="2782">
        <v>24775</v>
      </c>
      <c r="E75" s="2782">
        <v>27221</v>
      </c>
      <c r="F75" s="2782">
        <v>31822</v>
      </c>
      <c r="G75" s="2782">
        <v>25430</v>
      </c>
      <c r="H75" s="2782">
        <v>27883</v>
      </c>
      <c r="I75" s="2782">
        <v>29613</v>
      </c>
      <c r="J75" s="2782">
        <v>36272</v>
      </c>
      <c r="K75" s="2782">
        <v>29644</v>
      </c>
      <c r="L75" s="2782">
        <v>30793</v>
      </c>
      <c r="M75" s="2782">
        <v>28550</v>
      </c>
      <c r="N75" s="2782">
        <v>30370</v>
      </c>
      <c r="O75" s="2912"/>
      <c r="P75" s="2782">
        <v>29895</v>
      </c>
    </row>
    <row r="76" spans="1:16" x14ac:dyDescent="0.25">
      <c r="A76" s="2700" t="s">
        <v>1955</v>
      </c>
      <c r="B76" s="3481" t="s">
        <v>1956</v>
      </c>
      <c r="C76" s="652" t="s">
        <v>2080</v>
      </c>
      <c r="D76" s="2786">
        <v>26388</v>
      </c>
      <c r="E76" s="2786">
        <v>24734</v>
      </c>
      <c r="F76" s="2786">
        <v>26404</v>
      </c>
      <c r="G76" s="2786">
        <v>28151</v>
      </c>
      <c r="H76" s="2786">
        <v>26970</v>
      </c>
      <c r="I76" s="2786">
        <v>28767</v>
      </c>
      <c r="J76" s="2786">
        <v>26794</v>
      </c>
      <c r="K76" s="2786">
        <v>27396</v>
      </c>
      <c r="L76" s="2786">
        <v>26392</v>
      </c>
      <c r="M76" s="2786">
        <v>25600</v>
      </c>
      <c r="N76" s="2786">
        <v>26095</v>
      </c>
      <c r="O76" s="2910"/>
      <c r="P76" s="2786">
        <v>26418</v>
      </c>
    </row>
    <row r="77" spans="1:16" x14ac:dyDescent="0.25">
      <c r="A77" s="2699" t="s">
        <v>1957</v>
      </c>
      <c r="B77" s="3482" t="s">
        <v>1958</v>
      </c>
      <c r="C77" s="2911" t="s">
        <v>2080</v>
      </c>
      <c r="D77" s="2782">
        <v>16783</v>
      </c>
      <c r="E77" s="2782">
        <v>20282</v>
      </c>
      <c r="F77" s="2782">
        <v>22537</v>
      </c>
      <c r="G77" s="2782">
        <v>16591</v>
      </c>
      <c r="H77" s="2782">
        <v>22371</v>
      </c>
      <c r="I77" s="2782">
        <v>20824</v>
      </c>
      <c r="J77" s="2782"/>
      <c r="K77" s="2782">
        <v>20489</v>
      </c>
      <c r="L77" s="2782">
        <v>19746</v>
      </c>
      <c r="M77" s="2782">
        <v>21140</v>
      </c>
      <c r="N77" s="2782">
        <v>26619</v>
      </c>
      <c r="O77" s="2912"/>
      <c r="P77" s="2782">
        <v>20915</v>
      </c>
    </row>
    <row r="78" spans="1:16" x14ac:dyDescent="0.25">
      <c r="A78" s="2700" t="s">
        <v>1959</v>
      </c>
      <c r="B78" s="3481" t="s">
        <v>1960</v>
      </c>
      <c r="C78" s="652" t="s">
        <v>2080</v>
      </c>
      <c r="D78" s="2786">
        <v>25548</v>
      </c>
      <c r="E78" s="2786">
        <v>22104</v>
      </c>
      <c r="F78" s="2786" t="s">
        <v>1820</v>
      </c>
      <c r="G78" s="2786">
        <v>26719</v>
      </c>
      <c r="H78" s="2786" t="s">
        <v>1820</v>
      </c>
      <c r="I78" s="2786">
        <v>24986</v>
      </c>
      <c r="J78" s="2786" t="s">
        <v>1820</v>
      </c>
      <c r="K78" s="2786">
        <v>26873</v>
      </c>
      <c r="L78" s="2786">
        <v>26481</v>
      </c>
      <c r="M78" s="2786" t="s">
        <v>1820</v>
      </c>
      <c r="N78" s="2786">
        <v>23183</v>
      </c>
      <c r="O78" s="2910"/>
      <c r="P78" s="2786">
        <v>25433</v>
      </c>
    </row>
    <row r="79" spans="1:16" x14ac:dyDescent="0.25">
      <c r="A79" s="2699" t="s">
        <v>1961</v>
      </c>
      <c r="B79" s="3482" t="s">
        <v>1962</v>
      </c>
      <c r="C79" s="2911" t="s">
        <v>2079</v>
      </c>
      <c r="D79" s="2782">
        <v>33131</v>
      </c>
      <c r="E79" s="2782">
        <v>30940</v>
      </c>
      <c r="F79" s="2782">
        <v>30542</v>
      </c>
      <c r="G79" s="2782">
        <v>36477</v>
      </c>
      <c r="H79" s="2782">
        <v>32388</v>
      </c>
      <c r="I79" s="2782">
        <v>34647</v>
      </c>
      <c r="J79" s="2782" t="s">
        <v>1820</v>
      </c>
      <c r="K79" s="2782">
        <v>34985</v>
      </c>
      <c r="L79" s="2782">
        <v>34463</v>
      </c>
      <c r="M79" s="2782">
        <v>33641</v>
      </c>
      <c r="N79" s="2782">
        <v>33989</v>
      </c>
      <c r="O79" s="2912"/>
      <c r="P79" s="2782">
        <v>34243</v>
      </c>
    </row>
    <row r="80" spans="1:16" s="67" customFormat="1" x14ac:dyDescent="0.25">
      <c r="A80" s="2914" t="s">
        <v>1341</v>
      </c>
      <c r="B80" s="3483" t="s">
        <v>1963</v>
      </c>
      <c r="C80" s="660"/>
      <c r="D80" s="2903">
        <v>24213</v>
      </c>
      <c r="E80" s="2903">
        <v>24293</v>
      </c>
      <c r="F80" s="2903">
        <v>23414</v>
      </c>
      <c r="G80" s="2903">
        <v>23262</v>
      </c>
      <c r="H80" s="2903">
        <v>24630</v>
      </c>
      <c r="I80" s="2903">
        <v>25000</v>
      </c>
      <c r="J80" s="2903">
        <v>31119</v>
      </c>
      <c r="K80" s="2903">
        <v>26244</v>
      </c>
      <c r="L80" s="2903">
        <v>23393</v>
      </c>
      <c r="M80" s="2903">
        <v>22308</v>
      </c>
      <c r="N80" s="2903">
        <v>24553</v>
      </c>
      <c r="O80" s="2915"/>
      <c r="P80" s="2903">
        <v>24534</v>
      </c>
    </row>
    <row r="81" spans="1:16" x14ac:dyDescent="0.25">
      <c r="A81" s="2699" t="s">
        <v>1964</v>
      </c>
      <c r="B81" s="3482" t="s">
        <v>1965</v>
      </c>
      <c r="C81" s="2911" t="s">
        <v>2080</v>
      </c>
      <c r="D81" s="2782">
        <v>20515</v>
      </c>
      <c r="E81" s="2782">
        <v>19911</v>
      </c>
      <c r="F81" s="2782">
        <v>17592</v>
      </c>
      <c r="G81" s="2782">
        <v>18329</v>
      </c>
      <c r="H81" s="2782">
        <v>18978</v>
      </c>
      <c r="I81" s="2782">
        <v>19807</v>
      </c>
      <c r="J81" s="2782">
        <v>20499</v>
      </c>
      <c r="K81" s="2782">
        <v>20175</v>
      </c>
      <c r="L81" s="2782">
        <v>18854</v>
      </c>
      <c r="M81" s="2782">
        <v>17450</v>
      </c>
      <c r="N81" s="2782">
        <v>20560</v>
      </c>
      <c r="O81" s="2912"/>
      <c r="P81" s="2782">
        <v>18986</v>
      </c>
    </row>
    <row r="82" spans="1:16" x14ac:dyDescent="0.25">
      <c r="A82" s="2700" t="s">
        <v>1966</v>
      </c>
      <c r="B82" s="3481" t="s">
        <v>1967</v>
      </c>
      <c r="C82" s="652" t="s">
        <v>2080</v>
      </c>
      <c r="D82" s="2786"/>
      <c r="E82" s="2786"/>
      <c r="F82" s="2786">
        <v>25314</v>
      </c>
      <c r="G82" s="2786"/>
      <c r="H82" s="2786">
        <v>17572</v>
      </c>
      <c r="I82" s="2786" t="s">
        <v>1820</v>
      </c>
      <c r="J82" s="2786"/>
      <c r="K82" s="2786"/>
      <c r="L82" s="2786"/>
      <c r="M82" s="2786"/>
      <c r="N82" s="2786"/>
      <c r="O82" s="2910"/>
      <c r="P82" s="2786">
        <v>21716</v>
      </c>
    </row>
    <row r="83" spans="1:16" x14ac:dyDescent="0.25">
      <c r="A83" s="2699" t="s">
        <v>1968</v>
      </c>
      <c r="B83" s="3482" t="s">
        <v>1969</v>
      </c>
      <c r="C83" s="2911" t="s">
        <v>2080</v>
      </c>
      <c r="D83" s="2782">
        <v>32211</v>
      </c>
      <c r="E83" s="2782">
        <v>35161</v>
      </c>
      <c r="F83" s="2782" t="s">
        <v>1820</v>
      </c>
      <c r="G83" s="2782">
        <v>26814</v>
      </c>
      <c r="H83" s="2782" t="s">
        <v>1820</v>
      </c>
      <c r="I83" s="2782">
        <v>23119</v>
      </c>
      <c r="J83" s="2782" t="s">
        <v>1820</v>
      </c>
      <c r="K83" s="2782">
        <v>26115</v>
      </c>
      <c r="L83" s="2782">
        <v>27339</v>
      </c>
      <c r="M83" s="2782" t="s">
        <v>1820</v>
      </c>
      <c r="N83" s="2782" t="s">
        <v>1820</v>
      </c>
      <c r="O83" s="2912"/>
      <c r="P83" s="2782">
        <v>29666</v>
      </c>
    </row>
    <row r="84" spans="1:16" x14ac:dyDescent="0.25">
      <c r="A84" s="2700" t="s">
        <v>1970</v>
      </c>
      <c r="B84" s="3481" t="s">
        <v>1971</v>
      </c>
      <c r="C84" s="652" t="s">
        <v>2079</v>
      </c>
      <c r="D84" s="2786"/>
      <c r="E84" s="2786" t="s">
        <v>1820</v>
      </c>
      <c r="F84" s="2786"/>
      <c r="G84" s="2786"/>
      <c r="H84" s="2786"/>
      <c r="I84" s="2786"/>
      <c r="J84" s="2786"/>
      <c r="K84" s="2786"/>
      <c r="L84" s="2786">
        <v>27024</v>
      </c>
      <c r="M84" s="2786"/>
      <c r="N84" s="2786"/>
      <c r="O84" s="2910"/>
      <c r="P84" s="2786">
        <v>30065</v>
      </c>
    </row>
    <row r="85" spans="1:16" x14ac:dyDescent="0.25">
      <c r="A85" s="2699" t="s">
        <v>1972</v>
      </c>
      <c r="B85" s="3482" t="s">
        <v>1973</v>
      </c>
      <c r="C85" s="2911" t="s">
        <v>2079</v>
      </c>
      <c r="D85" s="2782"/>
      <c r="E85" s="2782">
        <v>18294</v>
      </c>
      <c r="F85" s="2782">
        <v>17514</v>
      </c>
      <c r="G85" s="2782" t="s">
        <v>1820</v>
      </c>
      <c r="H85" s="2782">
        <v>23488</v>
      </c>
      <c r="I85" s="2782" t="s">
        <v>1820</v>
      </c>
      <c r="J85" s="2782"/>
      <c r="K85" s="2782" t="s">
        <v>1820</v>
      </c>
      <c r="L85" s="2782">
        <v>26336</v>
      </c>
      <c r="M85" s="2782"/>
      <c r="N85" s="2782"/>
      <c r="O85" s="2912"/>
      <c r="P85" s="2782" t="s">
        <v>1820</v>
      </c>
    </row>
    <row r="86" spans="1:16" x14ac:dyDescent="0.25">
      <c r="A86" s="2700" t="s">
        <v>1974</v>
      </c>
      <c r="B86" s="3481" t="s">
        <v>1975</v>
      </c>
      <c r="C86" s="652" t="s">
        <v>2079</v>
      </c>
      <c r="D86" s="2786"/>
      <c r="E86" s="2786"/>
      <c r="F86" s="2786">
        <v>27279</v>
      </c>
      <c r="G86" s="2786">
        <v>22013</v>
      </c>
      <c r="H86" s="2786">
        <v>23049</v>
      </c>
      <c r="I86" s="2786">
        <v>26947</v>
      </c>
      <c r="J86" s="2786"/>
      <c r="K86" s="2786">
        <v>32457</v>
      </c>
      <c r="L86" s="2786">
        <v>21858</v>
      </c>
      <c r="M86" s="2786">
        <v>33499</v>
      </c>
      <c r="N86" s="2786"/>
      <c r="O86" s="2910"/>
      <c r="P86" s="2786">
        <v>25163</v>
      </c>
    </row>
    <row r="87" spans="1:16" x14ac:dyDescent="0.25">
      <c r="A87" s="2699" t="s">
        <v>1976</v>
      </c>
      <c r="B87" s="3482" t="s">
        <v>1977</v>
      </c>
      <c r="C87" s="2911" t="s">
        <v>2080</v>
      </c>
      <c r="D87" s="2782"/>
      <c r="E87" s="2782" t="s">
        <v>1820</v>
      </c>
      <c r="F87" s="2782"/>
      <c r="G87" s="2782" t="s">
        <v>1820</v>
      </c>
      <c r="H87" s="2782">
        <v>22168</v>
      </c>
      <c r="I87" s="2782"/>
      <c r="J87" s="2782"/>
      <c r="K87" s="2782">
        <v>24732</v>
      </c>
      <c r="L87" s="2782"/>
      <c r="M87" s="2782" t="s">
        <v>1820</v>
      </c>
      <c r="N87" s="2782"/>
      <c r="O87" s="2912"/>
      <c r="P87" s="2782">
        <v>22875</v>
      </c>
    </row>
    <row r="88" spans="1:16" x14ac:dyDescent="0.25">
      <c r="A88" s="2700" t="s">
        <v>1978</v>
      </c>
      <c r="B88" s="3481" t="s">
        <v>1979</v>
      </c>
      <c r="C88" s="652" t="s">
        <v>2080</v>
      </c>
      <c r="D88" s="2786" t="s">
        <v>1820</v>
      </c>
      <c r="E88" s="2786"/>
      <c r="F88" s="2786"/>
      <c r="G88" s="2786"/>
      <c r="H88" s="2786" t="s">
        <v>1820</v>
      </c>
      <c r="I88" s="2786"/>
      <c r="J88" s="2786"/>
      <c r="K88" s="2786"/>
      <c r="L88" s="2786">
        <v>28112</v>
      </c>
      <c r="M88" s="2786"/>
      <c r="N88" s="2786"/>
      <c r="O88" s="2910"/>
      <c r="P88" s="2786">
        <v>20333</v>
      </c>
    </row>
    <row r="89" spans="1:16" x14ac:dyDescent="0.25">
      <c r="A89" s="2699" t="s">
        <v>1980</v>
      </c>
      <c r="B89" s="3482" t="s">
        <v>1981</v>
      </c>
      <c r="C89" s="2911" t="s">
        <v>2079</v>
      </c>
      <c r="D89" s="2782"/>
      <c r="E89" s="2782">
        <v>21289</v>
      </c>
      <c r="F89" s="2782" t="s">
        <v>1820</v>
      </c>
      <c r="G89" s="2782">
        <v>16068</v>
      </c>
      <c r="H89" s="2782" t="s">
        <v>1820</v>
      </c>
      <c r="I89" s="2782">
        <v>20332</v>
      </c>
      <c r="J89" s="2782" t="s">
        <v>1820</v>
      </c>
      <c r="K89" s="2782">
        <v>21817</v>
      </c>
      <c r="L89" s="2782" t="s">
        <v>1820</v>
      </c>
      <c r="M89" s="2782">
        <v>18385</v>
      </c>
      <c r="N89" s="2782">
        <v>21339</v>
      </c>
      <c r="O89" s="2912"/>
      <c r="P89" s="2782">
        <v>19250</v>
      </c>
    </row>
    <row r="90" spans="1:16" x14ac:dyDescent="0.25">
      <c r="A90" s="2700" t="s">
        <v>1982</v>
      </c>
      <c r="B90" s="3481" t="s">
        <v>1983</v>
      </c>
      <c r="C90" s="652" t="s">
        <v>2079</v>
      </c>
      <c r="D90" s="2786"/>
      <c r="E90" s="2786"/>
      <c r="F90" s="2786"/>
      <c r="G90" s="2786"/>
      <c r="H90" s="2786"/>
      <c r="I90" s="2786"/>
      <c r="J90" s="2786"/>
      <c r="K90" s="2786"/>
      <c r="L90" s="2786"/>
      <c r="M90" s="2786"/>
      <c r="N90" s="2786"/>
      <c r="O90" s="2910"/>
      <c r="P90" s="2786"/>
    </row>
    <row r="91" spans="1:16" x14ac:dyDescent="0.25">
      <c r="A91" s="2699" t="s">
        <v>1984</v>
      </c>
      <c r="B91" s="3482" t="s">
        <v>1985</v>
      </c>
      <c r="C91" s="2911" t="s">
        <v>2079</v>
      </c>
      <c r="D91" s="2782" t="s">
        <v>1820</v>
      </c>
      <c r="E91" s="2782"/>
      <c r="F91" s="2782"/>
      <c r="G91" s="2782"/>
      <c r="H91" s="2782"/>
      <c r="I91" s="2782"/>
      <c r="J91" s="2782"/>
      <c r="K91" s="2782"/>
      <c r="L91" s="2782"/>
      <c r="M91" s="2782"/>
      <c r="N91" s="2782">
        <v>24789</v>
      </c>
      <c r="O91" s="2912"/>
      <c r="P91" s="2782" t="s">
        <v>1820</v>
      </c>
    </row>
    <row r="92" spans="1:16" x14ac:dyDescent="0.25">
      <c r="A92" s="2700" t="s">
        <v>1986</v>
      </c>
      <c r="B92" s="3481" t="s">
        <v>1987</v>
      </c>
      <c r="C92" s="652" t="s">
        <v>2080</v>
      </c>
      <c r="D92" s="2786"/>
      <c r="E92" s="2786" t="s">
        <v>1820</v>
      </c>
      <c r="F92" s="2786">
        <v>36725</v>
      </c>
      <c r="G92" s="2786">
        <v>30823</v>
      </c>
      <c r="H92" s="2786"/>
      <c r="I92" s="2786"/>
      <c r="J92" s="2786"/>
      <c r="K92" s="2786" t="s">
        <v>1820</v>
      </c>
      <c r="L92" s="2786" t="s">
        <v>1820</v>
      </c>
      <c r="M92" s="2786"/>
      <c r="N92" s="2786"/>
      <c r="O92" s="2910"/>
      <c r="P92" s="2786">
        <v>30902</v>
      </c>
    </row>
    <row r="93" spans="1:16" x14ac:dyDescent="0.25">
      <c r="A93" s="2699" t="s">
        <v>1988</v>
      </c>
      <c r="B93" s="3482" t="s">
        <v>1989</v>
      </c>
      <c r="C93" s="2911" t="s">
        <v>2079</v>
      </c>
      <c r="D93" s="2782">
        <v>22979</v>
      </c>
      <c r="E93" s="2782">
        <v>23167</v>
      </c>
      <c r="F93" s="2782">
        <v>24512</v>
      </c>
      <c r="G93" s="2782">
        <v>22856</v>
      </c>
      <c r="H93" s="2782">
        <v>18452</v>
      </c>
      <c r="I93" s="2782" t="s">
        <v>1820</v>
      </c>
      <c r="J93" s="2782"/>
      <c r="K93" s="2782">
        <v>24382</v>
      </c>
      <c r="L93" s="2782" t="s">
        <v>1820</v>
      </c>
      <c r="M93" s="2782">
        <v>22969</v>
      </c>
      <c r="N93" s="2782" t="s">
        <v>1820</v>
      </c>
      <c r="O93" s="2912"/>
      <c r="P93" s="2782">
        <v>22658</v>
      </c>
    </row>
    <row r="94" spans="1:16" x14ac:dyDescent="0.25">
      <c r="A94" s="2700" t="s">
        <v>1990</v>
      </c>
      <c r="B94" s="3481" t="s">
        <v>1991</v>
      </c>
      <c r="C94" s="652" t="s">
        <v>2079</v>
      </c>
      <c r="D94" s="2786" t="s">
        <v>1820</v>
      </c>
      <c r="E94" s="2786" t="s">
        <v>1820</v>
      </c>
      <c r="F94" s="2786" t="s">
        <v>1820</v>
      </c>
      <c r="G94" s="2786" t="s">
        <v>1820</v>
      </c>
      <c r="H94" s="2786" t="s">
        <v>1820</v>
      </c>
      <c r="I94" s="2786">
        <v>27736</v>
      </c>
      <c r="J94" s="2786" t="s">
        <v>1820</v>
      </c>
      <c r="K94" s="2786">
        <v>27590</v>
      </c>
      <c r="L94" s="2786">
        <v>29597</v>
      </c>
      <c r="M94" s="2786">
        <v>31014</v>
      </c>
      <c r="N94" s="2786">
        <v>25583</v>
      </c>
      <c r="O94" s="2910"/>
      <c r="P94" s="2786" t="s">
        <v>1820</v>
      </c>
    </row>
    <row r="95" spans="1:16" x14ac:dyDescent="0.25">
      <c r="A95" s="2699" t="s">
        <v>1992</v>
      </c>
      <c r="B95" s="3482" t="s">
        <v>1993</v>
      </c>
      <c r="C95" s="2911" t="s">
        <v>2079</v>
      </c>
      <c r="D95" s="2782"/>
      <c r="E95" s="2782">
        <v>21663</v>
      </c>
      <c r="F95" s="2782" t="s">
        <v>1820</v>
      </c>
      <c r="G95" s="2782" t="s">
        <v>1820</v>
      </c>
      <c r="H95" s="2782" t="s">
        <v>1820</v>
      </c>
      <c r="I95" s="2782" t="s">
        <v>1820</v>
      </c>
      <c r="J95" s="2782">
        <v>40023</v>
      </c>
      <c r="K95" s="2782" t="s">
        <v>1820</v>
      </c>
      <c r="L95" s="2782">
        <v>20985</v>
      </c>
      <c r="M95" s="2782" t="s">
        <v>1820</v>
      </c>
      <c r="N95" s="2782">
        <v>20115</v>
      </c>
      <c r="O95" s="2912"/>
      <c r="P95" s="2782">
        <v>23209</v>
      </c>
    </row>
    <row r="96" spans="1:16" x14ac:dyDescent="0.25">
      <c r="A96" s="2700" t="s">
        <v>1994</v>
      </c>
      <c r="B96" s="3481" t="s">
        <v>1995</v>
      </c>
      <c r="C96" s="652" t="s">
        <v>2080</v>
      </c>
      <c r="D96" s="2786">
        <v>27243</v>
      </c>
      <c r="E96" s="2786">
        <v>23954</v>
      </c>
      <c r="F96" s="2786">
        <v>20962</v>
      </c>
      <c r="G96" s="2786">
        <v>20513</v>
      </c>
      <c r="H96" s="2786">
        <v>26829</v>
      </c>
      <c r="I96" s="2786">
        <v>21527</v>
      </c>
      <c r="J96" s="2786">
        <v>22755</v>
      </c>
      <c r="K96" s="2786">
        <v>24271</v>
      </c>
      <c r="L96" s="2786">
        <v>22887</v>
      </c>
      <c r="M96" s="2786">
        <v>19722</v>
      </c>
      <c r="N96" s="2786">
        <v>23168</v>
      </c>
      <c r="O96" s="2910"/>
      <c r="P96" s="2786">
        <v>23196</v>
      </c>
    </row>
    <row r="97" spans="1:16" x14ac:dyDescent="0.25">
      <c r="A97" s="2699" t="s">
        <v>1996</v>
      </c>
      <c r="B97" s="3482" t="s">
        <v>1997</v>
      </c>
      <c r="C97" s="2911" t="s">
        <v>2080</v>
      </c>
      <c r="D97" s="2782"/>
      <c r="E97" s="2782" t="s">
        <v>1820</v>
      </c>
      <c r="F97" s="2782">
        <v>24543</v>
      </c>
      <c r="G97" s="2782">
        <v>16448</v>
      </c>
      <c r="H97" s="2782">
        <v>17425</v>
      </c>
      <c r="I97" s="2782">
        <v>17862</v>
      </c>
      <c r="J97" s="2782"/>
      <c r="K97" s="2782">
        <v>24833</v>
      </c>
      <c r="L97" s="2782" t="s">
        <v>1820</v>
      </c>
      <c r="M97" s="2782">
        <v>16486</v>
      </c>
      <c r="N97" s="2782">
        <v>24955</v>
      </c>
      <c r="O97" s="2912"/>
      <c r="P97" s="2782">
        <v>21203</v>
      </c>
    </row>
    <row r="98" spans="1:16" x14ac:dyDescent="0.25">
      <c r="A98" s="2700" t="s">
        <v>1998</v>
      </c>
      <c r="B98" s="3481" t="s">
        <v>1999</v>
      </c>
      <c r="C98" s="652" t="s">
        <v>2079</v>
      </c>
      <c r="D98" s="2786">
        <v>31508</v>
      </c>
      <c r="E98" s="2786">
        <v>43313</v>
      </c>
      <c r="F98" s="2786">
        <v>19622</v>
      </c>
      <c r="G98" s="2786">
        <v>30985</v>
      </c>
      <c r="H98" s="2786">
        <v>39818</v>
      </c>
      <c r="I98" s="2786">
        <v>24480</v>
      </c>
      <c r="J98" s="2786" t="s">
        <v>1820</v>
      </c>
      <c r="K98" s="2786">
        <v>25325</v>
      </c>
      <c r="L98" s="2786">
        <v>30073</v>
      </c>
      <c r="M98" s="2786">
        <v>26193</v>
      </c>
      <c r="N98" s="2786">
        <v>26789</v>
      </c>
      <c r="O98" s="2910"/>
      <c r="P98" s="2786">
        <v>34031</v>
      </c>
    </row>
    <row r="99" spans="1:16" x14ac:dyDescent="0.25">
      <c r="A99" s="2699" t="s">
        <v>2000</v>
      </c>
      <c r="B99" s="3482" t="s">
        <v>2001</v>
      </c>
      <c r="C99" s="2911" t="s">
        <v>2080</v>
      </c>
      <c r="D99" s="2782">
        <v>22153</v>
      </c>
      <c r="E99" s="2782">
        <v>25502</v>
      </c>
      <c r="F99" s="2782">
        <v>25774</v>
      </c>
      <c r="G99" s="2782">
        <v>22782</v>
      </c>
      <c r="H99" s="2782">
        <v>22246</v>
      </c>
      <c r="I99" s="2782">
        <v>22889</v>
      </c>
      <c r="J99" s="2782">
        <v>24664</v>
      </c>
      <c r="K99" s="2782">
        <v>27537</v>
      </c>
      <c r="L99" s="2782">
        <v>24330</v>
      </c>
      <c r="M99" s="2782">
        <v>19047</v>
      </c>
      <c r="N99" s="2782">
        <v>23853</v>
      </c>
      <c r="O99" s="2912"/>
      <c r="P99" s="2782">
        <v>24041</v>
      </c>
    </row>
    <row r="100" spans="1:16" x14ac:dyDescent="0.25">
      <c r="A100" s="2700" t="s">
        <v>2002</v>
      </c>
      <c r="B100" s="3481" t="s">
        <v>2003</v>
      </c>
      <c r="C100" s="652" t="s">
        <v>2080</v>
      </c>
      <c r="D100" s="2786">
        <v>22385</v>
      </c>
      <c r="E100" s="2786">
        <v>22368</v>
      </c>
      <c r="F100" s="2786">
        <v>20213</v>
      </c>
      <c r="G100" s="2786">
        <v>19775</v>
      </c>
      <c r="H100" s="2786">
        <v>21487</v>
      </c>
      <c r="I100" s="2786">
        <v>21567</v>
      </c>
      <c r="J100" s="2786">
        <v>19548</v>
      </c>
      <c r="K100" s="2786">
        <v>21353</v>
      </c>
      <c r="L100" s="2786">
        <v>20084</v>
      </c>
      <c r="M100" s="2786">
        <v>19991</v>
      </c>
      <c r="N100" s="2786" t="s">
        <v>1820</v>
      </c>
      <c r="O100" s="2910"/>
      <c r="P100" s="2786">
        <v>21004</v>
      </c>
    </row>
    <row r="101" spans="1:16" x14ac:dyDescent="0.25">
      <c r="A101" s="2699" t="s">
        <v>2004</v>
      </c>
      <c r="B101" s="3482" t="s">
        <v>2005</v>
      </c>
      <c r="C101" s="2911" t="s">
        <v>2080</v>
      </c>
      <c r="D101" s="2782"/>
      <c r="E101" s="2782">
        <v>29659</v>
      </c>
      <c r="F101" s="2782" t="s">
        <v>1820</v>
      </c>
      <c r="G101" s="2782">
        <v>31950</v>
      </c>
      <c r="H101" s="2782">
        <v>31078</v>
      </c>
      <c r="I101" s="2782">
        <v>32432</v>
      </c>
      <c r="J101" s="2782">
        <v>42369</v>
      </c>
      <c r="K101" s="2782">
        <v>44180</v>
      </c>
      <c r="L101" s="2782" t="s">
        <v>1820</v>
      </c>
      <c r="M101" s="2782">
        <v>33790</v>
      </c>
      <c r="N101" s="2782">
        <v>31711</v>
      </c>
      <c r="O101" s="2912"/>
      <c r="P101" s="2782">
        <v>32778</v>
      </c>
    </row>
    <row r="102" spans="1:16" x14ac:dyDescent="0.25">
      <c r="A102" s="2700" t="s">
        <v>2006</v>
      </c>
      <c r="B102" s="3481" t="s">
        <v>2007</v>
      </c>
      <c r="C102" s="652" t="s">
        <v>2080</v>
      </c>
      <c r="D102" s="2786" t="s">
        <v>1820</v>
      </c>
      <c r="E102" s="2786">
        <v>21955</v>
      </c>
      <c r="F102" s="2786">
        <v>29913</v>
      </c>
      <c r="G102" s="2786">
        <v>37474</v>
      </c>
      <c r="H102" s="2786">
        <v>28985</v>
      </c>
      <c r="I102" s="2786">
        <v>25941</v>
      </c>
      <c r="J102" s="2786"/>
      <c r="K102" s="2786">
        <v>27614</v>
      </c>
      <c r="L102" s="2786">
        <v>25949</v>
      </c>
      <c r="M102" s="2786">
        <v>27802</v>
      </c>
      <c r="N102" s="2786">
        <v>25264</v>
      </c>
      <c r="O102" s="2910"/>
      <c r="P102" s="2786">
        <v>27302</v>
      </c>
    </row>
    <row r="103" spans="1:16" x14ac:dyDescent="0.25">
      <c r="A103" s="2699" t="s">
        <v>2008</v>
      </c>
      <c r="B103" s="3482" t="s">
        <v>2009</v>
      </c>
      <c r="C103" s="2911" t="s">
        <v>2079</v>
      </c>
      <c r="D103" s="2782"/>
      <c r="E103" s="2782" t="s">
        <v>1820</v>
      </c>
      <c r="F103" s="2782"/>
      <c r="G103" s="2782"/>
      <c r="H103" s="2782"/>
      <c r="I103" s="2782" t="s">
        <v>1820</v>
      </c>
      <c r="J103" s="2782">
        <v>28036</v>
      </c>
      <c r="K103" s="2782">
        <v>26468</v>
      </c>
      <c r="L103" s="2782"/>
      <c r="M103" s="2782"/>
      <c r="N103" s="2782">
        <v>33809</v>
      </c>
      <c r="O103" s="2912"/>
      <c r="P103" s="2782">
        <v>27033</v>
      </c>
    </row>
    <row r="104" spans="1:16" x14ac:dyDescent="0.25">
      <c r="A104" s="2700" t="s">
        <v>2010</v>
      </c>
      <c r="B104" s="3481" t="s">
        <v>2011</v>
      </c>
      <c r="C104" s="652" t="s">
        <v>2080</v>
      </c>
      <c r="D104" s="2786">
        <v>20737</v>
      </c>
      <c r="E104" s="2786">
        <v>22265</v>
      </c>
      <c r="F104" s="2786">
        <v>23910</v>
      </c>
      <c r="G104" s="2786">
        <v>21092</v>
      </c>
      <c r="H104" s="2786">
        <v>24401</v>
      </c>
      <c r="I104" s="2786">
        <v>24801</v>
      </c>
      <c r="J104" s="2786">
        <v>28605</v>
      </c>
      <c r="K104" s="2786">
        <v>25062</v>
      </c>
      <c r="L104" s="2786">
        <v>25418</v>
      </c>
      <c r="M104" s="2786">
        <v>22327</v>
      </c>
      <c r="N104" s="2786">
        <v>23244</v>
      </c>
      <c r="O104" s="2910"/>
      <c r="P104" s="2786">
        <v>23992</v>
      </c>
    </row>
    <row r="105" spans="1:16" x14ac:dyDescent="0.25">
      <c r="A105" s="2699" t="s">
        <v>2012</v>
      </c>
      <c r="B105" s="3482" t="s">
        <v>2013</v>
      </c>
      <c r="C105" s="2911" t="s">
        <v>2080</v>
      </c>
      <c r="D105" s="2782"/>
      <c r="E105" s="2782" t="s">
        <v>1820</v>
      </c>
      <c r="F105" s="2782" t="s">
        <v>1820</v>
      </c>
      <c r="G105" s="2782"/>
      <c r="H105" s="2782" t="s">
        <v>1820</v>
      </c>
      <c r="I105" s="2782">
        <v>34637</v>
      </c>
      <c r="J105" s="2782">
        <v>48198</v>
      </c>
      <c r="K105" s="2782">
        <v>47720</v>
      </c>
      <c r="L105" s="2782" t="s">
        <v>1820</v>
      </c>
      <c r="M105" s="2782"/>
      <c r="N105" s="2782" t="s">
        <v>1820</v>
      </c>
      <c r="O105" s="2912"/>
      <c r="P105" s="2782">
        <v>38844</v>
      </c>
    </row>
    <row r="106" spans="1:16" x14ac:dyDescent="0.25">
      <c r="A106" s="2700" t="s">
        <v>2014</v>
      </c>
      <c r="B106" s="3481" t="s">
        <v>2015</v>
      </c>
      <c r="C106" s="652" t="s">
        <v>2080</v>
      </c>
      <c r="D106" s="2786"/>
      <c r="E106" s="2786"/>
      <c r="F106" s="2786"/>
      <c r="G106" s="2786"/>
      <c r="H106" s="2786"/>
      <c r="I106" s="2786">
        <v>36205</v>
      </c>
      <c r="J106" s="2786"/>
      <c r="K106" s="2786">
        <v>30923</v>
      </c>
      <c r="L106" s="2786"/>
      <c r="M106" s="2786"/>
      <c r="N106" s="2786">
        <v>32261</v>
      </c>
      <c r="O106" s="2910"/>
      <c r="P106" s="2786">
        <v>33165</v>
      </c>
    </row>
    <row r="108" spans="1:16" x14ac:dyDescent="0.25">
      <c r="A108" s="2916" t="s">
        <v>2016</v>
      </c>
      <c r="B108" s="652"/>
    </row>
    <row r="109" spans="1:16" x14ac:dyDescent="0.25">
      <c r="A109" s="65" t="s">
        <v>384</v>
      </c>
      <c r="B109" s="652"/>
    </row>
    <row r="110" spans="1:16" x14ac:dyDescent="0.25">
      <c r="A110" s="2917" t="s">
        <v>2034</v>
      </c>
      <c r="B110" s="652"/>
    </row>
    <row r="111" spans="1:16" x14ac:dyDescent="0.25">
      <c r="A111" s="2918" t="s">
        <v>2035</v>
      </c>
      <c r="B111" s="652"/>
    </row>
    <row r="112" spans="1:16" x14ac:dyDescent="0.25">
      <c r="A112" s="2918" t="s">
        <v>2081</v>
      </c>
    </row>
    <row r="113" spans="1:2" x14ac:dyDescent="0.25">
      <c r="A113" s="65"/>
      <c r="B113" s="2919"/>
    </row>
    <row r="114" spans="1:2" x14ac:dyDescent="0.25">
      <c r="A114" s="64" t="s">
        <v>135</v>
      </c>
    </row>
  </sheetData>
  <hyperlinks>
    <hyperlink ref="A113:B113" location="Index!A1" display="Back to index" xr:uid="{F377E6DD-9EE3-4B1F-8999-73CE2E9DDD95}"/>
    <hyperlink ref="A114" location="Index!A1" display="Back to index" xr:uid="{3836F959-8020-4620-A5BC-2125B2C59D17}"/>
  </hyperlinks>
  <pageMargins left="0.7" right="0.7" top="0.75" bottom="0.75" header="0.3" footer="0.3"/>
  <pageSetup paperSize="9" orientation="portrait" r:id="rId1"/>
  <ignoredErrors>
    <ignoredError sqref="B5:B106" numberStoredAsText="1"/>
  </ignoredError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D27C-98EF-45F2-B8EA-00C816F23B5A}">
  <dimension ref="A1:B41"/>
  <sheetViews>
    <sheetView showGridLines="0" workbookViewId="0"/>
  </sheetViews>
  <sheetFormatPr defaultRowHeight="15" x14ac:dyDescent="0.25"/>
  <sheetData>
    <row r="1" spans="1:1" x14ac:dyDescent="0.25">
      <c r="A1" s="66" t="s">
        <v>2082</v>
      </c>
    </row>
    <row r="41" spans="1:2" s="23" customFormat="1" x14ac:dyDescent="0.25">
      <c r="A41" s="199" t="s">
        <v>135</v>
      </c>
      <c r="B41" s="199"/>
    </row>
  </sheetData>
  <hyperlinks>
    <hyperlink ref="A41:B41" location="Index!A1" display="Back to index" xr:uid="{0ED47F21-391D-4FE1-956C-CB45BA40BBB3}"/>
  </hyperlinks>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21F91-FE95-4366-9897-1874A3494FD5}">
  <dimension ref="A1:B30"/>
  <sheetViews>
    <sheetView showGridLines="0" workbookViewId="0"/>
  </sheetViews>
  <sheetFormatPr defaultRowHeight="15" x14ac:dyDescent="0.25"/>
  <sheetData>
    <row r="1" spans="1:1" x14ac:dyDescent="0.25">
      <c r="A1" s="66" t="s">
        <v>2083</v>
      </c>
    </row>
    <row r="30" spans="1:2" s="23" customFormat="1" x14ac:dyDescent="0.25">
      <c r="A30" s="199" t="s">
        <v>135</v>
      </c>
      <c r="B30" s="199"/>
    </row>
  </sheetData>
  <hyperlinks>
    <hyperlink ref="A30:B30" location="Index!A1" display="Back to index" xr:uid="{F63767B8-827B-40BF-A98E-2D62CFC094F4}"/>
  </hyperlink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EA6C-1A6D-405A-A50C-CBFD73045A16}">
  <dimension ref="A1:H34"/>
  <sheetViews>
    <sheetView showGridLines="0" zoomScaleNormal="100" workbookViewId="0">
      <selection activeCell="N7" sqref="N7"/>
    </sheetView>
  </sheetViews>
  <sheetFormatPr defaultColWidth="8.85546875" defaultRowHeight="15" x14ac:dyDescent="0.25"/>
  <cols>
    <col min="1" max="1" width="30.85546875" customWidth="1"/>
    <col min="2" max="2" width="13.7109375" customWidth="1"/>
    <col min="3" max="8" width="12.7109375" customWidth="1"/>
  </cols>
  <sheetData>
    <row r="1" spans="1:8" s="67" customFormat="1" x14ac:dyDescent="0.25">
      <c r="A1" s="2920" t="s">
        <v>2084</v>
      </c>
    </row>
    <row r="3" spans="1:8" ht="30" customHeight="1" x14ac:dyDescent="0.25">
      <c r="A3" s="2328"/>
      <c r="B3" s="673"/>
      <c r="C3" s="3802" t="s">
        <v>2085</v>
      </c>
      <c r="D3" s="3802"/>
      <c r="E3" s="3802" t="s">
        <v>2086</v>
      </c>
      <c r="F3" s="3802"/>
      <c r="G3" s="3802" t="s">
        <v>2087</v>
      </c>
      <c r="H3" s="3802"/>
    </row>
    <row r="4" spans="1:8" ht="30" customHeight="1" x14ac:dyDescent="0.25">
      <c r="A4" s="2302"/>
      <c r="B4" s="2806" t="s">
        <v>2088</v>
      </c>
      <c r="C4" s="2806" t="s">
        <v>2089</v>
      </c>
      <c r="D4" s="2806" t="s">
        <v>2090</v>
      </c>
      <c r="E4" s="2806" t="s">
        <v>2089</v>
      </c>
      <c r="F4" s="2806" t="s">
        <v>2090</v>
      </c>
      <c r="G4" s="2806" t="s">
        <v>2089</v>
      </c>
      <c r="H4" s="2806" t="s">
        <v>2090</v>
      </c>
    </row>
    <row r="5" spans="1:8" ht="30" x14ac:dyDescent="0.25">
      <c r="A5" s="2304" t="s">
        <v>2091</v>
      </c>
      <c r="B5" s="2103">
        <v>2194</v>
      </c>
      <c r="C5" s="2466">
        <v>381</v>
      </c>
      <c r="D5" s="2101">
        <v>0.17399999999999999</v>
      </c>
      <c r="E5" s="2466">
        <v>841</v>
      </c>
      <c r="F5" s="2101">
        <v>0.38300000000000001</v>
      </c>
      <c r="G5" s="2103">
        <v>1222</v>
      </c>
      <c r="H5" s="2101">
        <v>0.55700000000000005</v>
      </c>
    </row>
    <row r="6" spans="1:8" ht="30" x14ac:dyDescent="0.25">
      <c r="A6" s="2302" t="s">
        <v>2092</v>
      </c>
      <c r="B6" s="2099">
        <v>1110</v>
      </c>
      <c r="C6" s="2922">
        <v>118</v>
      </c>
      <c r="D6" s="2098">
        <v>0.106</v>
      </c>
      <c r="E6" s="2922">
        <v>548</v>
      </c>
      <c r="F6" s="2098">
        <v>0.49399999999999999</v>
      </c>
      <c r="G6" s="2922">
        <v>666</v>
      </c>
      <c r="H6" s="2098">
        <v>0.6</v>
      </c>
    </row>
    <row r="7" spans="1:8" ht="45" x14ac:dyDescent="0.25">
      <c r="A7" s="2304" t="s">
        <v>2093</v>
      </c>
      <c r="B7" s="2103">
        <v>1712</v>
      </c>
      <c r="C7" s="2466">
        <v>218</v>
      </c>
      <c r="D7" s="2101">
        <v>0.127</v>
      </c>
      <c r="E7" s="2466">
        <v>529</v>
      </c>
      <c r="F7" s="2101">
        <v>0.309</v>
      </c>
      <c r="G7" s="2466">
        <v>747</v>
      </c>
      <c r="H7" s="2101">
        <v>0.436</v>
      </c>
    </row>
    <row r="8" spans="1:8" x14ac:dyDescent="0.25">
      <c r="A8" s="2302" t="s">
        <v>2094</v>
      </c>
      <c r="B8" s="2099">
        <v>1435</v>
      </c>
      <c r="C8" s="2922">
        <v>207</v>
      </c>
      <c r="D8" s="2098">
        <v>0.14499999999999999</v>
      </c>
      <c r="E8" s="2922">
        <v>588</v>
      </c>
      <c r="F8" s="2098">
        <v>0.40899999999999997</v>
      </c>
      <c r="G8" s="2922">
        <v>795</v>
      </c>
      <c r="H8" s="2098">
        <v>0.55400000000000005</v>
      </c>
    </row>
    <row r="9" spans="1:8" ht="30" x14ac:dyDescent="0.25">
      <c r="A9" s="2304" t="s">
        <v>2095</v>
      </c>
      <c r="B9" s="2103">
        <v>1686</v>
      </c>
      <c r="C9" s="2466">
        <v>171</v>
      </c>
      <c r="D9" s="2101">
        <v>0.10100000000000001</v>
      </c>
      <c r="E9" s="2466">
        <v>750</v>
      </c>
      <c r="F9" s="2101">
        <v>0.44500000000000001</v>
      </c>
      <c r="G9" s="2466">
        <v>920</v>
      </c>
      <c r="H9" s="2101">
        <v>0.54600000000000004</v>
      </c>
    </row>
    <row r="10" spans="1:8" ht="30" x14ac:dyDescent="0.25">
      <c r="A10" s="2302" t="s">
        <v>2096</v>
      </c>
      <c r="B10" s="2099">
        <v>1763</v>
      </c>
      <c r="C10" s="2922">
        <v>279</v>
      </c>
      <c r="D10" s="2098">
        <v>0.158</v>
      </c>
      <c r="E10" s="2922">
        <v>764</v>
      </c>
      <c r="F10" s="2098">
        <v>0.434</v>
      </c>
      <c r="G10" s="2099">
        <v>1043</v>
      </c>
      <c r="H10" s="2098">
        <v>0.59199999999999997</v>
      </c>
    </row>
    <row r="11" spans="1:8" ht="45" x14ac:dyDescent="0.25">
      <c r="A11" s="2304" t="s">
        <v>2097</v>
      </c>
      <c r="B11" s="2466">
        <v>575</v>
      </c>
      <c r="C11" s="2466">
        <v>30</v>
      </c>
      <c r="D11" s="2101">
        <v>5.2999999999999999E-2</v>
      </c>
      <c r="E11" s="2466">
        <v>176</v>
      </c>
      <c r="F11" s="2101">
        <v>0.30599999999999999</v>
      </c>
      <c r="G11" s="2466">
        <v>206</v>
      </c>
      <c r="H11" s="2101">
        <v>0.35899999999999999</v>
      </c>
    </row>
    <row r="12" spans="1:8" ht="30" x14ac:dyDescent="0.25">
      <c r="A12" s="2302" t="s">
        <v>2098</v>
      </c>
      <c r="B12" s="2922">
        <v>489</v>
      </c>
      <c r="C12" s="2922">
        <v>77</v>
      </c>
      <c r="D12" s="2098">
        <v>0.157</v>
      </c>
      <c r="E12" s="2922">
        <v>191</v>
      </c>
      <c r="F12" s="2098">
        <v>0.39100000000000001</v>
      </c>
      <c r="G12" s="2922">
        <v>267</v>
      </c>
      <c r="H12" s="2098">
        <v>0.54800000000000004</v>
      </c>
    </row>
    <row r="13" spans="1:8" ht="30" x14ac:dyDescent="0.25">
      <c r="A13" s="2304" t="s">
        <v>2099</v>
      </c>
      <c r="B13" s="2466">
        <v>376</v>
      </c>
      <c r="C13" s="2466">
        <v>-13</v>
      </c>
      <c r="D13" s="2101">
        <v>-3.4000000000000002E-2</v>
      </c>
      <c r="E13" s="2466">
        <v>92</v>
      </c>
      <c r="F13" s="2101">
        <v>0.24399999999999999</v>
      </c>
      <c r="G13" s="2466">
        <v>79</v>
      </c>
      <c r="H13" s="2101">
        <v>0.21</v>
      </c>
    </row>
    <row r="14" spans="1:8" ht="30" x14ac:dyDescent="0.25">
      <c r="A14" s="2302" t="s">
        <v>2100</v>
      </c>
      <c r="B14" s="2922">
        <v>738</v>
      </c>
      <c r="C14" s="2922">
        <v>95</v>
      </c>
      <c r="D14" s="2098">
        <v>0.129</v>
      </c>
      <c r="E14" s="2922">
        <v>318</v>
      </c>
      <c r="F14" s="2098">
        <v>0.43099999999999999</v>
      </c>
      <c r="G14" s="2922">
        <v>413</v>
      </c>
      <c r="H14" s="2098">
        <v>0.56000000000000005</v>
      </c>
    </row>
    <row r="15" spans="1:8" ht="30" x14ac:dyDescent="0.25">
      <c r="A15" s="2304" t="s">
        <v>2101</v>
      </c>
      <c r="B15" s="2103">
        <v>2459</v>
      </c>
      <c r="C15" s="2466">
        <v>349</v>
      </c>
      <c r="D15" s="2101">
        <v>0.14199999999999999</v>
      </c>
      <c r="E15" s="2466">
        <v>947</v>
      </c>
      <c r="F15" s="2101">
        <v>0.38500000000000001</v>
      </c>
      <c r="G15" s="2103">
        <v>1295</v>
      </c>
      <c r="H15" s="2101">
        <v>0.52700000000000002</v>
      </c>
    </row>
    <row r="16" spans="1:8" x14ac:dyDescent="0.25">
      <c r="A16" s="2302" t="s">
        <v>2102</v>
      </c>
      <c r="B16" s="2099">
        <v>2762</v>
      </c>
      <c r="C16" s="2922">
        <v>-113</v>
      </c>
      <c r="D16" s="2098">
        <v>-4.1000000000000002E-2</v>
      </c>
      <c r="E16" s="2099">
        <v>1156</v>
      </c>
      <c r="F16" s="2098">
        <v>0.41799999999999998</v>
      </c>
      <c r="G16" s="2099">
        <v>1042</v>
      </c>
      <c r="H16" s="2098">
        <v>0.377</v>
      </c>
    </row>
    <row r="17" spans="1:8" ht="30" x14ac:dyDescent="0.25">
      <c r="A17" s="2304" t="s">
        <v>2103</v>
      </c>
      <c r="B17" s="2466">
        <v>804</v>
      </c>
      <c r="C17" s="2466">
        <v>-276</v>
      </c>
      <c r="D17" s="2101">
        <v>-0.34399999999999997</v>
      </c>
      <c r="E17" s="2466">
        <v>348</v>
      </c>
      <c r="F17" s="2101">
        <v>0.433</v>
      </c>
      <c r="G17" s="2466">
        <v>72</v>
      </c>
      <c r="H17" s="2101">
        <v>0.09</v>
      </c>
    </row>
    <row r="18" spans="1:8" ht="30" x14ac:dyDescent="0.25">
      <c r="A18" s="2302" t="s">
        <v>2104</v>
      </c>
      <c r="B18" s="2922">
        <v>419</v>
      </c>
      <c r="C18" s="2922">
        <v>13</v>
      </c>
      <c r="D18" s="2098">
        <v>3.2000000000000001E-2</v>
      </c>
      <c r="E18" s="2922">
        <v>236</v>
      </c>
      <c r="F18" s="2098">
        <v>0.56399999999999995</v>
      </c>
      <c r="G18" s="2922">
        <v>249</v>
      </c>
      <c r="H18" s="2098">
        <v>0.59599999999999997</v>
      </c>
    </row>
    <row r="19" spans="1:8" ht="30" x14ac:dyDescent="0.25">
      <c r="A19" s="2304" t="s">
        <v>2105</v>
      </c>
      <c r="B19" s="2103">
        <v>1258</v>
      </c>
      <c r="C19" s="2466">
        <v>-119</v>
      </c>
      <c r="D19" s="2101">
        <v>-9.5000000000000001E-2</v>
      </c>
      <c r="E19" s="2466">
        <v>374</v>
      </c>
      <c r="F19" s="2101">
        <v>0.29799999999999999</v>
      </c>
      <c r="G19" s="2466">
        <v>255</v>
      </c>
      <c r="H19" s="2101">
        <v>0.20300000000000001</v>
      </c>
    </row>
    <row r="20" spans="1:8" ht="30" x14ac:dyDescent="0.25">
      <c r="A20" s="2302" t="s">
        <v>2106</v>
      </c>
      <c r="B20" s="2099">
        <v>1176</v>
      </c>
      <c r="C20" s="2922">
        <v>76</v>
      </c>
      <c r="D20" s="2098">
        <v>6.5000000000000002E-2</v>
      </c>
      <c r="E20" s="2922">
        <v>399</v>
      </c>
      <c r="F20" s="2098">
        <v>0.34</v>
      </c>
      <c r="G20" s="2922">
        <v>476</v>
      </c>
      <c r="H20" s="2098">
        <v>0.40500000000000003</v>
      </c>
    </row>
    <row r="21" spans="1:8" ht="30" x14ac:dyDescent="0.25">
      <c r="A21" s="2304" t="s">
        <v>2107</v>
      </c>
      <c r="B21" s="2466">
        <v>760</v>
      </c>
      <c r="C21" s="2466">
        <v>-68</v>
      </c>
      <c r="D21" s="2101">
        <v>-8.8999999999999996E-2</v>
      </c>
      <c r="E21" s="2466">
        <v>290</v>
      </c>
      <c r="F21" s="2101">
        <v>0.38200000000000001</v>
      </c>
      <c r="G21" s="2466">
        <v>222</v>
      </c>
      <c r="H21" s="2101">
        <v>0.29199999999999998</v>
      </c>
    </row>
    <row r="22" spans="1:8" ht="30" x14ac:dyDescent="0.25">
      <c r="A22" s="2302" t="s">
        <v>2108</v>
      </c>
      <c r="B22" s="2099">
        <v>2464</v>
      </c>
      <c r="C22" s="2922">
        <v>394</v>
      </c>
      <c r="D22" s="2098">
        <v>0.16</v>
      </c>
      <c r="E22" s="2099">
        <v>1080</v>
      </c>
      <c r="F22" s="2098">
        <v>0.438</v>
      </c>
      <c r="G22" s="2099">
        <v>1473</v>
      </c>
      <c r="H22" s="2098">
        <v>0.59799999999999998</v>
      </c>
    </row>
    <row r="23" spans="1:8" ht="30" x14ac:dyDescent="0.25">
      <c r="A23" s="2304" t="s">
        <v>2109</v>
      </c>
      <c r="B23" s="2466">
        <v>670</v>
      </c>
      <c r="C23" s="2466">
        <v>15</v>
      </c>
      <c r="D23" s="2101">
        <v>2.3E-2</v>
      </c>
      <c r="E23" s="2466">
        <v>307</v>
      </c>
      <c r="F23" s="2101">
        <v>0.45800000000000002</v>
      </c>
      <c r="G23" s="2466">
        <v>322</v>
      </c>
      <c r="H23" s="2101">
        <v>0.48099999999999998</v>
      </c>
    </row>
    <row r="24" spans="1:8" x14ac:dyDescent="0.25">
      <c r="A24" s="2302" t="s">
        <v>2110</v>
      </c>
      <c r="B24" s="2099">
        <v>2014</v>
      </c>
      <c r="C24" s="2922">
        <v>-101</v>
      </c>
      <c r="D24" s="2098">
        <v>-0.05</v>
      </c>
      <c r="E24" s="2922">
        <v>740</v>
      </c>
      <c r="F24" s="2098">
        <v>0.36799999999999999</v>
      </c>
      <c r="G24" s="2922">
        <v>639</v>
      </c>
      <c r="H24" s="2098">
        <v>0.317</v>
      </c>
    </row>
    <row r="25" spans="1:8" x14ac:dyDescent="0.25">
      <c r="A25" s="2304" t="s">
        <v>2111</v>
      </c>
      <c r="B25" s="2466">
        <v>586</v>
      </c>
      <c r="C25" s="2466">
        <v>104</v>
      </c>
      <c r="D25" s="2101">
        <v>0.17799999999999999</v>
      </c>
      <c r="E25" s="2466">
        <v>206</v>
      </c>
      <c r="F25" s="2101">
        <v>0.35199999999999998</v>
      </c>
      <c r="G25" s="2466">
        <v>310</v>
      </c>
      <c r="H25" s="2101">
        <v>0.53</v>
      </c>
    </row>
    <row r="26" spans="1:8" ht="30" x14ac:dyDescent="0.25">
      <c r="A26" s="2302" t="s">
        <v>2112</v>
      </c>
      <c r="B26" s="2922">
        <v>904</v>
      </c>
      <c r="C26" s="2922">
        <v>-154</v>
      </c>
      <c r="D26" s="2098">
        <v>-0.17100000000000001</v>
      </c>
      <c r="E26" s="2922">
        <v>266</v>
      </c>
      <c r="F26" s="2098">
        <v>0.29499999999999998</v>
      </c>
      <c r="G26" s="2922">
        <v>112</v>
      </c>
      <c r="H26" s="2098">
        <v>0.124</v>
      </c>
    </row>
    <row r="27" spans="1:8" ht="30" x14ac:dyDescent="0.25">
      <c r="A27" s="2304" t="s">
        <v>2113</v>
      </c>
      <c r="B27" s="2103">
        <v>1163</v>
      </c>
      <c r="C27" s="2466">
        <v>23</v>
      </c>
      <c r="D27" s="2101">
        <v>0.02</v>
      </c>
      <c r="E27" s="2466">
        <v>509</v>
      </c>
      <c r="F27" s="2101">
        <v>0.438</v>
      </c>
      <c r="G27" s="2466">
        <v>532</v>
      </c>
      <c r="H27" s="2101">
        <v>0.45800000000000002</v>
      </c>
    </row>
    <row r="28" spans="1:8" ht="30" x14ac:dyDescent="0.25">
      <c r="A28" s="2302" t="s">
        <v>2114</v>
      </c>
      <c r="B28" s="2922">
        <v>584</v>
      </c>
      <c r="C28" s="2922">
        <v>6</v>
      </c>
      <c r="D28" s="2098">
        <v>8.9999999999999993E-3</v>
      </c>
      <c r="E28" s="2922">
        <v>200</v>
      </c>
      <c r="F28" s="2098">
        <v>0.34300000000000003</v>
      </c>
      <c r="G28" s="2922">
        <v>206</v>
      </c>
      <c r="H28" s="2098">
        <v>0.35199999999999998</v>
      </c>
    </row>
    <row r="29" spans="1:8" ht="30" x14ac:dyDescent="0.25">
      <c r="A29" s="2304" t="s">
        <v>2115</v>
      </c>
      <c r="B29" s="2103">
        <v>3068</v>
      </c>
      <c r="C29" s="2466">
        <v>114</v>
      </c>
      <c r="D29" s="2101">
        <v>3.6999999999999998E-2</v>
      </c>
      <c r="E29" s="2103">
        <v>1254</v>
      </c>
      <c r="F29" s="2101">
        <v>0.40899999999999997</v>
      </c>
      <c r="G29" s="2103">
        <v>1368</v>
      </c>
      <c r="H29" s="2101">
        <v>0.44600000000000001</v>
      </c>
    </row>
    <row r="30" spans="1:8" x14ac:dyDescent="0.25">
      <c r="A30" s="2305" t="s">
        <v>2116</v>
      </c>
      <c r="B30" s="2923">
        <v>33167</v>
      </c>
      <c r="C30" s="2923">
        <v>1825</v>
      </c>
      <c r="D30" s="2924">
        <v>5.5E-2</v>
      </c>
      <c r="E30" s="2923">
        <v>13110</v>
      </c>
      <c r="F30" s="2924">
        <v>0.39500000000000002</v>
      </c>
      <c r="G30" s="2923">
        <v>14936</v>
      </c>
      <c r="H30" s="2924">
        <v>0.45</v>
      </c>
    </row>
    <row r="32" spans="1:8" x14ac:dyDescent="0.25">
      <c r="A32" s="2925" t="s">
        <v>2117</v>
      </c>
    </row>
    <row r="34" spans="1:2" s="23" customFormat="1" x14ac:dyDescent="0.25">
      <c r="A34" s="199" t="s">
        <v>135</v>
      </c>
      <c r="B34" s="199"/>
    </row>
  </sheetData>
  <mergeCells count="3">
    <mergeCell ref="C3:D3"/>
    <mergeCell ref="E3:F3"/>
    <mergeCell ref="G3:H3"/>
  </mergeCells>
  <hyperlinks>
    <hyperlink ref="A34:B34" location="Index!A1" display="Back to index" xr:uid="{6EA95225-909A-444F-8479-EADBC9A99C9F}"/>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D1753-F039-4590-96C6-05E714F666A0}">
  <dimension ref="A1:B21"/>
  <sheetViews>
    <sheetView showGridLines="0" workbookViewId="0"/>
  </sheetViews>
  <sheetFormatPr defaultRowHeight="15" x14ac:dyDescent="0.25"/>
  <sheetData>
    <row r="1" spans="1:1" x14ac:dyDescent="0.25">
      <c r="A1" s="66" t="s">
        <v>2118</v>
      </c>
    </row>
    <row r="21" spans="1:2" s="23" customFormat="1" x14ac:dyDescent="0.25">
      <c r="A21" s="199" t="s">
        <v>135</v>
      </c>
      <c r="B21" s="199"/>
    </row>
  </sheetData>
  <hyperlinks>
    <hyperlink ref="A21:B21" location="Index!A1" display="Back to index" xr:uid="{6B541D02-A6C8-4CAC-9905-BA20B7868889}"/>
  </hyperlink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2BE7-7FA3-49AE-8DFD-8436C10896AB}">
  <dimension ref="A1:B33"/>
  <sheetViews>
    <sheetView showGridLines="0" workbookViewId="0"/>
  </sheetViews>
  <sheetFormatPr defaultRowHeight="15" x14ac:dyDescent="0.25"/>
  <sheetData>
    <row r="1" spans="1:1" x14ac:dyDescent="0.25">
      <c r="A1" s="66" t="s">
        <v>2119</v>
      </c>
    </row>
    <row r="33" spans="1:2" s="23" customFormat="1" x14ac:dyDescent="0.25">
      <c r="A33" s="199" t="s">
        <v>135</v>
      </c>
      <c r="B33" s="199"/>
    </row>
  </sheetData>
  <hyperlinks>
    <hyperlink ref="A33:B33" location="Index!A1" display="Back to index" xr:uid="{17D8ED28-A194-4398-B4AB-28677C85C26E}"/>
  </hyperlink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A8505-9149-4145-837A-318027B4E892}">
  <dimension ref="A1:D19"/>
  <sheetViews>
    <sheetView showGridLines="0" workbookViewId="0">
      <selection activeCell="F13" sqref="F13"/>
    </sheetView>
  </sheetViews>
  <sheetFormatPr defaultRowHeight="15" x14ac:dyDescent="0.25"/>
  <cols>
    <col min="1" max="1" width="16.5703125" customWidth="1"/>
    <col min="2" max="2" width="35.85546875" customWidth="1"/>
    <col min="3" max="3" width="10.7109375" customWidth="1"/>
    <col min="4" max="4" width="12.42578125" customWidth="1"/>
  </cols>
  <sheetData>
    <row r="1" spans="1:4" x14ac:dyDescent="0.25">
      <c r="A1" s="66" t="s">
        <v>2120</v>
      </c>
    </row>
    <row r="3" spans="1:4" ht="45" x14ac:dyDescent="0.25">
      <c r="A3" s="2926"/>
      <c r="B3" s="2926"/>
      <c r="C3" s="2927" t="s">
        <v>2121</v>
      </c>
      <c r="D3" s="2928" t="s">
        <v>2122</v>
      </c>
    </row>
    <row r="4" spans="1:4" ht="18.75" customHeight="1" x14ac:dyDescent="0.25">
      <c r="A4" s="3824" t="s">
        <v>2123</v>
      </c>
      <c r="B4" s="2929" t="s">
        <v>2124</v>
      </c>
      <c r="C4" s="2930">
        <v>111658.25913344458</v>
      </c>
      <c r="D4" s="2930">
        <v>288866.9800676314</v>
      </c>
    </row>
    <row r="5" spans="1:4" x14ac:dyDescent="0.25">
      <c r="A5" s="3824"/>
      <c r="B5" s="2931" t="s">
        <v>2125</v>
      </c>
      <c r="C5" s="2932">
        <v>166955.15313953752</v>
      </c>
      <c r="D5" s="2932">
        <v>446273.13021282328</v>
      </c>
    </row>
    <row r="6" spans="1:4" x14ac:dyDescent="0.25">
      <c r="A6" s="3824"/>
      <c r="B6" s="2929" t="s">
        <v>2126</v>
      </c>
      <c r="C6" s="2930">
        <v>95409.310880793651</v>
      </c>
      <c r="D6" s="2930">
        <v>313758.46226669993</v>
      </c>
    </row>
    <row r="7" spans="1:4" x14ac:dyDescent="0.25">
      <c r="A7" s="3824"/>
      <c r="B7" s="2933" t="s">
        <v>2127</v>
      </c>
      <c r="C7" s="2934">
        <v>-39674.89090501285</v>
      </c>
      <c r="D7" s="2934">
        <v>550831.80353242811</v>
      </c>
    </row>
    <row r="8" spans="1:4" ht="25.5" x14ac:dyDescent="0.25">
      <c r="A8" s="3824"/>
      <c r="B8" s="2935" t="s">
        <v>2128</v>
      </c>
      <c r="C8" s="2936">
        <v>-25573.819936690245</v>
      </c>
      <c r="D8" s="2936">
        <v>232404.46194493212</v>
      </c>
    </row>
    <row r="9" spans="1:4" ht="25.5" x14ac:dyDescent="0.25">
      <c r="A9" s="3824"/>
      <c r="B9" s="2937" t="s">
        <v>2129</v>
      </c>
      <c r="C9" s="2934">
        <v>17996.642445609625</v>
      </c>
      <c r="D9" s="2934">
        <v>31107.791867930337</v>
      </c>
    </row>
    <row r="10" spans="1:4" x14ac:dyDescent="0.25">
      <c r="A10" s="3824"/>
      <c r="B10" s="2929" t="s">
        <v>2130</v>
      </c>
      <c r="C10" s="2936">
        <v>14583.924441544945</v>
      </c>
      <c r="D10" s="2936">
        <v>78305.912535976429</v>
      </c>
    </row>
    <row r="11" spans="1:4" x14ac:dyDescent="0.25">
      <c r="A11" s="3824"/>
      <c r="B11" s="2933" t="s">
        <v>2131</v>
      </c>
      <c r="C11" s="2934">
        <v>-87808.55193577359</v>
      </c>
      <c r="D11" s="2934">
        <v>240431.49682189015</v>
      </c>
    </row>
    <row r="12" spans="1:4" ht="25.5" x14ac:dyDescent="0.25">
      <c r="A12" s="3824"/>
      <c r="B12" s="2935" t="s">
        <v>2132</v>
      </c>
      <c r="C12" s="2930">
        <v>-6951.3649195373364</v>
      </c>
      <c r="D12" s="2930">
        <v>126035.25992619626</v>
      </c>
    </row>
    <row r="13" spans="1:4" ht="30" customHeight="1" x14ac:dyDescent="0.25">
      <c r="A13" s="3825" t="s">
        <v>2133</v>
      </c>
      <c r="B13" s="2938" t="s">
        <v>2134</v>
      </c>
      <c r="C13" s="2939">
        <v>439646.19425993523</v>
      </c>
      <c r="D13" s="2939">
        <v>867291.85835316102</v>
      </c>
    </row>
    <row r="14" spans="1:4" x14ac:dyDescent="0.25">
      <c r="A14" s="3825"/>
      <c r="B14" s="2940" t="s">
        <v>841</v>
      </c>
      <c r="C14" s="2941">
        <v>-115712.84543199865</v>
      </c>
      <c r="D14" s="2941">
        <v>599791.71685091977</v>
      </c>
    </row>
    <row r="15" spans="1:4" x14ac:dyDescent="0.25">
      <c r="A15" s="3825"/>
      <c r="B15" s="2938" t="s">
        <v>2135</v>
      </c>
      <c r="C15" s="2942">
        <v>-77338.686484020276</v>
      </c>
      <c r="D15" s="2942">
        <v>840931.72397242684</v>
      </c>
    </row>
    <row r="16" spans="1:4" x14ac:dyDescent="0.25">
      <c r="B16" s="673"/>
      <c r="C16" s="673"/>
      <c r="D16" s="673"/>
    </row>
    <row r="17" spans="1:2" x14ac:dyDescent="0.25">
      <c r="A17" s="65" t="s">
        <v>2136</v>
      </c>
    </row>
    <row r="19" spans="1:2" s="23" customFormat="1" x14ac:dyDescent="0.25">
      <c r="A19" s="199" t="s">
        <v>135</v>
      </c>
      <c r="B19" s="199"/>
    </row>
  </sheetData>
  <mergeCells count="2">
    <mergeCell ref="A4:A12"/>
    <mergeCell ref="A13:A15"/>
  </mergeCells>
  <hyperlinks>
    <hyperlink ref="A19:B19" location="Index!A1" display="Back to index" xr:uid="{F2E9F06A-0088-4C45-A05A-D2853563EF53}"/>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6646-CB76-4451-A2D0-F15B72D08425}">
  <dimension ref="A1:E21"/>
  <sheetViews>
    <sheetView showGridLines="0" workbookViewId="0"/>
  </sheetViews>
  <sheetFormatPr defaultColWidth="15.7109375" defaultRowHeight="15" x14ac:dyDescent="0.25"/>
  <cols>
    <col min="1" max="1" width="32.7109375" customWidth="1"/>
  </cols>
  <sheetData>
    <row r="1" spans="1:5" x14ac:dyDescent="0.25">
      <c r="A1" s="365" t="s">
        <v>2137</v>
      </c>
    </row>
    <row r="3" spans="1:5" ht="60" x14ac:dyDescent="0.25">
      <c r="A3" s="2328"/>
      <c r="B3" s="2943" t="s">
        <v>2085</v>
      </c>
      <c r="C3" s="2943" t="s">
        <v>2086</v>
      </c>
      <c r="D3" s="2943" t="s">
        <v>2138</v>
      </c>
      <c r="E3" s="2944" t="s">
        <v>2139</v>
      </c>
    </row>
    <row r="4" spans="1:5" x14ac:dyDescent="0.25">
      <c r="A4" s="2302" t="s">
        <v>2140</v>
      </c>
      <c r="B4" s="2922">
        <v>0</v>
      </c>
      <c r="C4" s="2922">
        <v>0</v>
      </c>
      <c r="D4" s="2922">
        <v>0</v>
      </c>
      <c r="E4" s="2098">
        <v>0</v>
      </c>
    </row>
    <row r="5" spans="1:5" ht="30" x14ac:dyDescent="0.25">
      <c r="A5" s="2304" t="s">
        <v>1785</v>
      </c>
      <c r="B5" s="2466">
        <v>347</v>
      </c>
      <c r="C5" s="2103">
        <v>3485</v>
      </c>
      <c r="D5" s="2103">
        <v>3832</v>
      </c>
      <c r="E5" s="2101">
        <v>2E-3</v>
      </c>
    </row>
    <row r="6" spans="1:5" x14ac:dyDescent="0.25">
      <c r="A6" s="2302" t="s">
        <v>162</v>
      </c>
      <c r="B6" s="2099">
        <v>217319</v>
      </c>
      <c r="C6" s="2099">
        <v>542721</v>
      </c>
      <c r="D6" s="2099">
        <v>760039</v>
      </c>
      <c r="E6" s="2098">
        <v>0.29799999999999999</v>
      </c>
    </row>
    <row r="7" spans="1:5" ht="30" x14ac:dyDescent="0.25">
      <c r="A7" s="2304" t="s">
        <v>2141</v>
      </c>
      <c r="B7" s="2103">
        <v>18277</v>
      </c>
      <c r="C7" s="2103">
        <v>41707</v>
      </c>
      <c r="D7" s="2103">
        <v>59984</v>
      </c>
      <c r="E7" s="2101">
        <v>2.3E-2</v>
      </c>
    </row>
    <row r="8" spans="1:5" x14ac:dyDescent="0.25">
      <c r="A8" s="2302" t="s">
        <v>1788</v>
      </c>
      <c r="B8" s="2099">
        <v>145474</v>
      </c>
      <c r="C8" s="2099">
        <v>336580</v>
      </c>
      <c r="D8" s="2099">
        <v>482054</v>
      </c>
      <c r="E8" s="2098">
        <v>0.189</v>
      </c>
    </row>
    <row r="9" spans="1:5" x14ac:dyDescent="0.25">
      <c r="A9" s="2304" t="s">
        <v>163</v>
      </c>
      <c r="B9" s="2103">
        <v>-239855</v>
      </c>
      <c r="C9" s="2103">
        <v>870537</v>
      </c>
      <c r="D9" s="2103">
        <v>630682</v>
      </c>
      <c r="E9" s="2101">
        <v>0.247</v>
      </c>
    </row>
    <row r="10" spans="1:5" x14ac:dyDescent="0.25">
      <c r="A10" s="2302" t="s">
        <v>174</v>
      </c>
      <c r="B10" s="2099">
        <v>4181</v>
      </c>
      <c r="C10" s="2099">
        <v>25119</v>
      </c>
      <c r="D10" s="2099">
        <v>29300</v>
      </c>
      <c r="E10" s="2098">
        <v>1.0999999999999999E-2</v>
      </c>
    </row>
    <row r="11" spans="1:5" ht="30" x14ac:dyDescent="0.25">
      <c r="A11" s="2304" t="s">
        <v>2142</v>
      </c>
      <c r="B11" s="2103">
        <v>96257</v>
      </c>
      <c r="C11" s="2103">
        <v>306303</v>
      </c>
      <c r="D11" s="2103">
        <v>402560</v>
      </c>
      <c r="E11" s="2101">
        <v>0.158</v>
      </c>
    </row>
    <row r="12" spans="1:5" ht="30" x14ac:dyDescent="0.25">
      <c r="A12" s="2302" t="s">
        <v>2143</v>
      </c>
      <c r="B12" s="2099">
        <v>-1985</v>
      </c>
      <c r="C12" s="2099">
        <v>23156</v>
      </c>
      <c r="D12" s="2099">
        <v>21171</v>
      </c>
      <c r="E12" s="2098">
        <v>8.0000000000000002E-3</v>
      </c>
    </row>
    <row r="13" spans="1:5" x14ac:dyDescent="0.25">
      <c r="A13" s="2304" t="s">
        <v>2144</v>
      </c>
      <c r="B13" s="2466">
        <v>-155</v>
      </c>
      <c r="C13" s="2466">
        <v>649</v>
      </c>
      <c r="D13" s="2466">
        <v>494</v>
      </c>
      <c r="E13" s="2101">
        <v>0</v>
      </c>
    </row>
    <row r="14" spans="1:5" ht="30" x14ac:dyDescent="0.25">
      <c r="A14" s="2302" t="s">
        <v>2145</v>
      </c>
      <c r="B14" s="2099">
        <v>8831</v>
      </c>
      <c r="C14" s="2099">
        <v>48801</v>
      </c>
      <c r="D14" s="2099">
        <v>57632</v>
      </c>
      <c r="E14" s="2098">
        <v>2.3E-2</v>
      </c>
    </row>
    <row r="15" spans="1:5" ht="30" x14ac:dyDescent="0.25">
      <c r="A15" s="2304" t="s">
        <v>2146</v>
      </c>
      <c r="B15" s="2103">
        <v>-4818</v>
      </c>
      <c r="C15" s="2103">
        <v>90521</v>
      </c>
      <c r="D15" s="2103">
        <v>85702</v>
      </c>
      <c r="E15" s="2101">
        <v>3.4000000000000002E-2</v>
      </c>
    </row>
    <row r="16" spans="1:5" x14ac:dyDescent="0.25">
      <c r="A16" s="2302" t="s">
        <v>182</v>
      </c>
      <c r="B16" s="2099">
        <v>2724</v>
      </c>
      <c r="C16" s="2099">
        <v>18437</v>
      </c>
      <c r="D16" s="2099">
        <v>21160</v>
      </c>
      <c r="E16" s="2098">
        <v>8.0000000000000002E-3</v>
      </c>
    </row>
    <row r="17" spans="1:5" x14ac:dyDescent="0.25">
      <c r="A17" s="2328" t="s">
        <v>2147</v>
      </c>
      <c r="B17" s="2114">
        <v>246595</v>
      </c>
      <c r="C17" s="2114">
        <v>2308015</v>
      </c>
      <c r="D17" s="2114">
        <v>2554610</v>
      </c>
      <c r="E17" s="2112">
        <v>1</v>
      </c>
    </row>
    <row r="19" spans="1:5" x14ac:dyDescent="0.25">
      <c r="A19" s="2925" t="s">
        <v>2117</v>
      </c>
    </row>
    <row r="21" spans="1:5" s="23" customFormat="1" x14ac:dyDescent="0.25">
      <c r="A21" s="199" t="s">
        <v>135</v>
      </c>
      <c r="B21" s="199"/>
    </row>
  </sheetData>
  <hyperlinks>
    <hyperlink ref="A21:B21" location="Index!A1" display="Back to index" xr:uid="{FD8C469E-CD84-4A98-B37F-6C3B18E5C17D}"/>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5144E-47F1-45A6-99B0-2A3BFC5DF205}">
  <dimension ref="A1:B18"/>
  <sheetViews>
    <sheetView showGridLines="0" workbookViewId="0"/>
  </sheetViews>
  <sheetFormatPr defaultRowHeight="15" x14ac:dyDescent="0.25"/>
  <sheetData>
    <row r="1" spans="1:1" x14ac:dyDescent="0.25">
      <c r="A1" s="66" t="s">
        <v>2148</v>
      </c>
    </row>
    <row r="18" spans="1:2" s="23" customFormat="1" x14ac:dyDescent="0.25">
      <c r="A18" s="199" t="s">
        <v>135</v>
      </c>
      <c r="B18" s="199"/>
    </row>
  </sheetData>
  <hyperlinks>
    <hyperlink ref="A18:B18" location="Index!A1" display="Back to index" xr:uid="{C9D28BB3-3499-4C06-99CC-02AB9352FB8E}"/>
  </hyperlink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68405-7C3F-44E1-98BD-ADA36A680E7C}">
  <dimension ref="A1:B37"/>
  <sheetViews>
    <sheetView showGridLines="0" workbookViewId="0"/>
  </sheetViews>
  <sheetFormatPr defaultRowHeight="15" x14ac:dyDescent="0.25"/>
  <sheetData>
    <row r="1" spans="1:1" x14ac:dyDescent="0.25">
      <c r="A1" s="66" t="s">
        <v>2149</v>
      </c>
    </row>
    <row r="37" spans="1:2" s="23" customFormat="1" x14ac:dyDescent="0.25">
      <c r="A37" s="199" t="s">
        <v>135</v>
      </c>
      <c r="B37" s="199"/>
    </row>
  </sheetData>
  <hyperlinks>
    <hyperlink ref="A37:B37" location="Index!A1" display="Back to index" xr:uid="{5BC3CC76-1DB4-4BFA-8A76-202A752C5E9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2A94-3B7E-4C26-B4EA-11F1F92E52E6}">
  <dimension ref="A1:G33"/>
  <sheetViews>
    <sheetView showGridLines="0" workbookViewId="0">
      <selection activeCell="B14" sqref="B14"/>
    </sheetView>
  </sheetViews>
  <sheetFormatPr defaultRowHeight="15" x14ac:dyDescent="0.25"/>
  <cols>
    <col min="1" max="1" width="23.85546875" customWidth="1"/>
    <col min="2" max="2" width="19.140625" bestFit="1" customWidth="1"/>
    <col min="3" max="3" width="13.140625" customWidth="1"/>
    <col min="4" max="4" width="14.140625" customWidth="1"/>
    <col min="5" max="5" width="13.28515625" customWidth="1"/>
    <col min="6" max="6" width="13.140625" customWidth="1"/>
    <col min="7" max="7" width="13.42578125" customWidth="1"/>
  </cols>
  <sheetData>
    <row r="1" spans="1:7" x14ac:dyDescent="0.25">
      <c r="A1" s="66" t="s">
        <v>379</v>
      </c>
      <c r="E1" s="83"/>
    </row>
    <row r="3" spans="1:7" ht="37.5" customHeight="1" x14ac:dyDescent="0.25">
      <c r="A3" s="3041" t="s">
        <v>380</v>
      </c>
      <c r="B3" s="3038" t="s">
        <v>373</v>
      </c>
    </row>
    <row r="4" spans="1:7" x14ac:dyDescent="0.25">
      <c r="A4" s="214" t="s">
        <v>163</v>
      </c>
      <c r="B4" s="153">
        <v>534.95652600000005</v>
      </c>
      <c r="D4" s="23"/>
      <c r="E4" s="23"/>
    </row>
    <row r="5" spans="1:7" x14ac:dyDescent="0.25">
      <c r="A5" s="216" t="s">
        <v>343</v>
      </c>
      <c r="B5" s="149">
        <v>221.586815</v>
      </c>
    </row>
    <row r="6" spans="1:7" x14ac:dyDescent="0.25">
      <c r="A6" s="214" t="s">
        <v>162</v>
      </c>
      <c r="B6" s="153">
        <v>202.35803899999999</v>
      </c>
    </row>
    <row r="7" spans="1:7" x14ac:dyDescent="0.25">
      <c r="A7" s="216" t="s">
        <v>339</v>
      </c>
      <c r="B7" s="149">
        <v>92.609656999999999</v>
      </c>
    </row>
    <row r="8" spans="1:7" x14ac:dyDescent="0.25">
      <c r="A8" s="214" t="s">
        <v>338</v>
      </c>
      <c r="B8" s="153">
        <v>28.279546</v>
      </c>
    </row>
    <row r="9" spans="1:7" x14ac:dyDescent="0.25">
      <c r="F9" s="227"/>
      <c r="G9" s="227"/>
    </row>
    <row r="10" spans="1:7" x14ac:dyDescent="0.25">
      <c r="A10" s="176" t="s">
        <v>319</v>
      </c>
      <c r="F10" s="227"/>
      <c r="G10" s="227"/>
    </row>
    <row r="11" spans="1:7" x14ac:dyDescent="0.25">
      <c r="A11" s="176"/>
      <c r="F11" s="227"/>
      <c r="G11" s="227"/>
    </row>
    <row r="12" spans="1:7" x14ac:dyDescent="0.25">
      <c r="A12" s="199" t="s">
        <v>135</v>
      </c>
      <c r="B12" s="199"/>
      <c r="C12" s="23"/>
      <c r="F12" s="227"/>
      <c r="G12" s="227"/>
    </row>
    <row r="13" spans="1:7" s="23" customFormat="1" x14ac:dyDescent="0.25">
      <c r="A13"/>
      <c r="B13"/>
      <c r="C13"/>
      <c r="F13" s="227"/>
      <c r="G13" s="227"/>
    </row>
    <row r="14" spans="1:7" x14ac:dyDescent="0.25">
      <c r="F14" s="227"/>
      <c r="G14" s="227"/>
    </row>
    <row r="15" spans="1:7" x14ac:dyDescent="0.25">
      <c r="F15" s="227"/>
      <c r="G15" s="227"/>
    </row>
    <row r="16" spans="1:7" x14ac:dyDescent="0.25">
      <c r="F16" s="227"/>
      <c r="G16" s="227"/>
    </row>
    <row r="17" spans="3:7" x14ac:dyDescent="0.25">
      <c r="C17" s="227"/>
      <c r="F17" s="227"/>
      <c r="G17" s="227"/>
    </row>
    <row r="18" spans="3:7" x14ac:dyDescent="0.25">
      <c r="C18" s="227"/>
      <c r="D18" s="227"/>
      <c r="E18" s="227"/>
      <c r="F18" s="227"/>
      <c r="G18" s="227"/>
    </row>
    <row r="19" spans="3:7" x14ac:dyDescent="0.25">
      <c r="C19" s="227"/>
      <c r="D19" s="227"/>
      <c r="E19" s="227"/>
      <c r="F19" s="227"/>
      <c r="G19" s="227"/>
    </row>
    <row r="20" spans="3:7" x14ac:dyDescent="0.25">
      <c r="C20" s="227"/>
      <c r="D20" s="227"/>
      <c r="E20" s="227"/>
      <c r="F20" s="227"/>
      <c r="G20" s="227"/>
    </row>
    <row r="21" spans="3:7" x14ac:dyDescent="0.25">
      <c r="C21" s="227"/>
      <c r="D21" s="227"/>
      <c r="E21" s="227"/>
      <c r="F21" s="227"/>
      <c r="G21" s="227"/>
    </row>
    <row r="22" spans="3:7" x14ac:dyDescent="0.25">
      <c r="C22" s="227"/>
      <c r="D22" s="227"/>
      <c r="E22" s="227"/>
      <c r="F22" s="227"/>
      <c r="G22" s="227"/>
    </row>
    <row r="23" spans="3:7" x14ac:dyDescent="0.25">
      <c r="C23" s="227"/>
      <c r="D23" s="227"/>
      <c r="E23" s="227"/>
      <c r="F23" s="227"/>
      <c r="G23" s="227"/>
    </row>
    <row r="24" spans="3:7" x14ac:dyDescent="0.25">
      <c r="C24" s="227"/>
      <c r="D24" s="227"/>
      <c r="E24" s="227"/>
      <c r="F24" s="227"/>
      <c r="G24" s="227"/>
    </row>
    <row r="25" spans="3:7" x14ac:dyDescent="0.25">
      <c r="C25" s="227"/>
      <c r="D25" s="227"/>
      <c r="E25" s="227"/>
      <c r="F25" s="227"/>
      <c r="G25" s="227"/>
    </row>
    <row r="26" spans="3:7" x14ac:dyDescent="0.25">
      <c r="C26" s="227"/>
      <c r="D26" s="227"/>
      <c r="E26" s="227"/>
    </row>
    <row r="27" spans="3:7" x14ac:dyDescent="0.25">
      <c r="C27" s="227"/>
      <c r="D27" s="227"/>
      <c r="E27" s="227"/>
    </row>
    <row r="28" spans="3:7" x14ac:dyDescent="0.25">
      <c r="C28" s="227"/>
      <c r="D28" s="227"/>
      <c r="E28" s="227"/>
    </row>
    <row r="29" spans="3:7" x14ac:dyDescent="0.25">
      <c r="C29" s="227"/>
      <c r="D29" s="227"/>
      <c r="E29" s="227"/>
    </row>
    <row r="30" spans="3:7" x14ac:dyDescent="0.25">
      <c r="C30" s="227"/>
      <c r="D30" s="227"/>
      <c r="E30" s="227"/>
    </row>
    <row r="31" spans="3:7" x14ac:dyDescent="0.25">
      <c r="C31" s="227"/>
      <c r="D31" s="227"/>
      <c r="E31" s="227"/>
    </row>
    <row r="32" spans="3:7" x14ac:dyDescent="0.25">
      <c r="C32" s="227"/>
      <c r="D32" s="227"/>
      <c r="E32" s="227"/>
    </row>
    <row r="33" spans="4:5" x14ac:dyDescent="0.25">
      <c r="D33" s="227"/>
      <c r="E33" s="227"/>
    </row>
  </sheetData>
  <hyperlinks>
    <hyperlink ref="A12:B12" location="Index!A1" display="Back to index" xr:uid="{6902CFA4-7BAB-42B1-9AAE-F568F3F05E8F}"/>
  </hyperlinks>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43A90-96E4-4048-9A6A-88AD347A47B2}">
  <dimension ref="A1:G19"/>
  <sheetViews>
    <sheetView showGridLines="0" workbookViewId="0">
      <selection activeCell="A30" sqref="A30"/>
    </sheetView>
  </sheetViews>
  <sheetFormatPr defaultColWidth="8.85546875" defaultRowHeight="15" x14ac:dyDescent="0.25"/>
  <cols>
    <col min="1" max="1" width="36.140625" style="177" customWidth="1"/>
    <col min="2" max="7" width="12.7109375" customWidth="1"/>
  </cols>
  <sheetData>
    <row r="1" spans="1:7" s="161" customFormat="1" x14ac:dyDescent="0.25">
      <c r="A1" s="365" t="s">
        <v>2150</v>
      </c>
    </row>
    <row r="3" spans="1:7" ht="45" x14ac:dyDescent="0.25">
      <c r="A3" s="2960"/>
      <c r="B3" s="3484" t="s">
        <v>1817</v>
      </c>
      <c r="C3" s="3484" t="s">
        <v>1825</v>
      </c>
      <c r="D3" s="3484" t="s">
        <v>1378</v>
      </c>
      <c r="E3" s="3484" t="s">
        <v>2151</v>
      </c>
      <c r="F3" s="3484" t="s">
        <v>2152</v>
      </c>
      <c r="G3" s="3484" t="s">
        <v>2153</v>
      </c>
    </row>
    <row r="4" spans="1:7" x14ac:dyDescent="0.25">
      <c r="A4" s="3826" t="s">
        <v>796</v>
      </c>
      <c r="B4" s="3826"/>
      <c r="C4" s="3826"/>
      <c r="D4" s="3826"/>
      <c r="E4" s="3826"/>
      <c r="F4" s="3826"/>
      <c r="G4" s="3826"/>
    </row>
    <row r="5" spans="1:7" x14ac:dyDescent="0.25">
      <c r="A5" s="2945" t="s">
        <v>2154</v>
      </c>
      <c r="B5" s="1115">
        <v>241430</v>
      </c>
      <c r="C5" s="2946">
        <v>186749</v>
      </c>
      <c r="D5" s="2946">
        <v>428179</v>
      </c>
      <c r="E5" s="2947">
        <v>0.21099999999999999</v>
      </c>
      <c r="F5" s="2948">
        <v>55900</v>
      </c>
      <c r="G5" s="2946">
        <v>484079</v>
      </c>
    </row>
    <row r="6" spans="1:7" x14ac:dyDescent="0.25">
      <c r="A6" s="2949" t="s">
        <v>2155</v>
      </c>
      <c r="B6" s="2950">
        <v>515949</v>
      </c>
      <c r="C6" s="2950">
        <v>225791</v>
      </c>
      <c r="D6" s="2950">
        <v>741740</v>
      </c>
      <c r="E6" s="2951">
        <v>0.36599999999999999</v>
      </c>
      <c r="F6" s="2952">
        <v>565198</v>
      </c>
      <c r="G6" s="2950">
        <v>1306938</v>
      </c>
    </row>
    <row r="7" spans="1:7" ht="30" x14ac:dyDescent="0.25">
      <c r="A7" s="2953" t="s">
        <v>2156</v>
      </c>
      <c r="B7" s="2954">
        <v>757379</v>
      </c>
      <c r="C7" s="2954">
        <v>412540</v>
      </c>
      <c r="D7" s="2954">
        <v>1169919</v>
      </c>
      <c r="E7" s="2955">
        <v>0.57699999999999996</v>
      </c>
      <c r="F7" s="2954">
        <v>621098</v>
      </c>
      <c r="G7" s="2954">
        <v>1791017</v>
      </c>
    </row>
    <row r="8" spans="1:7" x14ac:dyDescent="0.25">
      <c r="A8" s="3826" t="s">
        <v>2157</v>
      </c>
      <c r="B8" s="3826"/>
      <c r="C8" s="3826"/>
      <c r="D8" s="3826"/>
      <c r="E8" s="3826"/>
      <c r="F8" s="3826"/>
      <c r="G8" s="3826"/>
    </row>
    <row r="9" spans="1:7" ht="30" x14ac:dyDescent="0.25">
      <c r="A9" s="2945" t="s">
        <v>2158</v>
      </c>
      <c r="B9" s="2946">
        <v>125859</v>
      </c>
      <c r="C9" s="2946">
        <v>106100</v>
      </c>
      <c r="D9" s="2946">
        <v>231959</v>
      </c>
      <c r="E9" s="2947">
        <v>0.114</v>
      </c>
      <c r="F9" s="2948">
        <v>302492</v>
      </c>
      <c r="G9" s="2946">
        <v>534451</v>
      </c>
    </row>
    <row r="10" spans="1:7" ht="30" x14ac:dyDescent="0.25">
      <c r="A10" s="2956" t="s">
        <v>2159</v>
      </c>
      <c r="B10" s="2950">
        <v>354657</v>
      </c>
      <c r="C10" s="2950">
        <v>272786</v>
      </c>
      <c r="D10" s="2950">
        <v>627443</v>
      </c>
      <c r="E10" s="2951">
        <v>0.309</v>
      </c>
      <c r="F10" s="2952">
        <v>3371219</v>
      </c>
      <c r="G10" s="2950">
        <v>3998662</v>
      </c>
    </row>
    <row r="11" spans="1:7" ht="30" x14ac:dyDescent="0.25">
      <c r="A11" s="2953" t="s">
        <v>2160</v>
      </c>
      <c r="B11" s="2954">
        <v>480516</v>
      </c>
      <c r="C11" s="2954">
        <v>378886</v>
      </c>
      <c r="D11" s="2954">
        <v>859402</v>
      </c>
      <c r="E11" s="2955">
        <v>0.42299999999999999</v>
      </c>
      <c r="F11" s="2954">
        <v>3673710</v>
      </c>
      <c r="G11" s="2954">
        <v>4533112</v>
      </c>
    </row>
    <row r="12" spans="1:7" x14ac:dyDescent="0.25">
      <c r="A12" s="3826" t="s">
        <v>797</v>
      </c>
      <c r="B12" s="3826"/>
      <c r="C12" s="3826"/>
      <c r="D12" s="3826"/>
      <c r="E12" s="3826"/>
      <c r="F12" s="3826"/>
      <c r="G12" s="3826"/>
    </row>
    <row r="13" spans="1:7" x14ac:dyDescent="0.25">
      <c r="A13" s="2945" t="s">
        <v>2161</v>
      </c>
      <c r="B13" s="2946">
        <v>367289</v>
      </c>
      <c r="C13" s="2946">
        <v>292849</v>
      </c>
      <c r="D13" s="2946">
        <v>660138</v>
      </c>
      <c r="E13" s="2947">
        <v>0.32500000000000001</v>
      </c>
      <c r="F13" s="2946">
        <v>358392</v>
      </c>
      <c r="G13" s="2946">
        <v>1018530</v>
      </c>
    </row>
    <row r="14" spans="1:7" x14ac:dyDescent="0.25">
      <c r="A14" s="2957" t="s">
        <v>2162</v>
      </c>
      <c r="B14" s="2099">
        <v>870606</v>
      </c>
      <c r="C14" s="2099">
        <v>498577</v>
      </c>
      <c r="D14" s="2099">
        <v>1369183</v>
      </c>
      <c r="E14" s="2951">
        <v>0.67500000000000004</v>
      </c>
      <c r="F14" s="2099">
        <v>3936417</v>
      </c>
      <c r="G14" s="2099">
        <v>5305600</v>
      </c>
    </row>
    <row r="15" spans="1:7" x14ac:dyDescent="0.25">
      <c r="A15" s="2953" t="s">
        <v>2163</v>
      </c>
      <c r="B15" s="2954">
        <v>1237895</v>
      </c>
      <c r="C15" s="2954">
        <v>791426</v>
      </c>
      <c r="D15" s="2954">
        <v>2029321</v>
      </c>
      <c r="E15" s="2955">
        <v>1</v>
      </c>
      <c r="F15" s="2954">
        <v>4294809</v>
      </c>
      <c r="G15" s="2954">
        <v>6324130</v>
      </c>
    </row>
    <row r="17" spans="1:2" ht="22.5" x14ac:dyDescent="0.25">
      <c r="A17" s="2958" t="s">
        <v>2117</v>
      </c>
    </row>
    <row r="19" spans="1:2" s="23" customFormat="1" x14ac:dyDescent="0.25">
      <c r="A19" s="199" t="s">
        <v>135</v>
      </c>
      <c r="B19" s="199"/>
    </row>
  </sheetData>
  <mergeCells count="3">
    <mergeCell ref="A4:G4"/>
    <mergeCell ref="A8:G8"/>
    <mergeCell ref="A12:G12"/>
  </mergeCells>
  <hyperlinks>
    <hyperlink ref="A19:B19" location="Index!A1" display="Back to index" xr:uid="{931EFA84-4371-4F22-B960-3D4A3817E89F}"/>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EF306-EE7B-4B86-8684-FADCA5A2F023}">
  <dimension ref="A1:F59"/>
  <sheetViews>
    <sheetView showGridLines="0" workbookViewId="0">
      <selection activeCell="G12" sqref="G12:H12"/>
    </sheetView>
  </sheetViews>
  <sheetFormatPr defaultColWidth="12" defaultRowHeight="15" x14ac:dyDescent="0.25"/>
  <cols>
    <col min="1" max="1" width="13.140625" customWidth="1"/>
    <col min="2" max="2" width="49.140625" style="177" customWidth="1"/>
  </cols>
  <sheetData>
    <row r="1" spans="1:6" x14ac:dyDescent="0.25">
      <c r="A1" s="67" t="s">
        <v>2384</v>
      </c>
    </row>
    <row r="3" spans="1:6" x14ac:dyDescent="0.25">
      <c r="A3" s="2188"/>
      <c r="B3" s="2959"/>
      <c r="C3" s="3828" t="s">
        <v>2164</v>
      </c>
      <c r="D3" s="3828"/>
      <c r="E3" s="3828"/>
      <c r="F3" s="3828"/>
    </row>
    <row r="4" spans="1:6" ht="30" customHeight="1" x14ac:dyDescent="0.25">
      <c r="A4" s="1104"/>
      <c r="B4" s="2961" t="s">
        <v>2165</v>
      </c>
      <c r="C4" s="2961" t="s">
        <v>2166</v>
      </c>
      <c r="D4" s="2961" t="s">
        <v>2167</v>
      </c>
      <c r="E4" s="2961" t="s">
        <v>2168</v>
      </c>
      <c r="F4" s="2961" t="s">
        <v>2169</v>
      </c>
    </row>
    <row r="5" spans="1:6" x14ac:dyDescent="0.25">
      <c r="A5" s="3829" t="s">
        <v>842</v>
      </c>
      <c r="B5" s="2962" t="s">
        <v>2124</v>
      </c>
      <c r="C5" s="2963">
        <v>244672</v>
      </c>
      <c r="D5" s="2963">
        <v>47036</v>
      </c>
      <c r="E5" s="2963">
        <v>291708</v>
      </c>
      <c r="F5" s="2963">
        <v>29171</v>
      </c>
    </row>
    <row r="6" spans="1:6" x14ac:dyDescent="0.25">
      <c r="A6" s="3829"/>
      <c r="B6" s="2964" t="s">
        <v>2170</v>
      </c>
      <c r="C6" s="2965">
        <v>244672</v>
      </c>
      <c r="D6" s="2965">
        <v>41627</v>
      </c>
      <c r="E6" s="2965">
        <v>286299</v>
      </c>
      <c r="F6" s="2965">
        <v>28630</v>
      </c>
    </row>
    <row r="7" spans="1:6" x14ac:dyDescent="0.25">
      <c r="A7" s="3829"/>
      <c r="B7" s="2964" t="s">
        <v>2171</v>
      </c>
      <c r="C7" s="2966">
        <v>0</v>
      </c>
      <c r="D7" s="2965">
        <v>5409</v>
      </c>
      <c r="E7" s="2965">
        <v>5409</v>
      </c>
      <c r="F7" s="2966">
        <v>541</v>
      </c>
    </row>
    <row r="8" spans="1:6" x14ac:dyDescent="0.25">
      <c r="A8" s="3829"/>
      <c r="B8" s="2962" t="s">
        <v>2125</v>
      </c>
      <c r="C8" s="2963">
        <v>530016</v>
      </c>
      <c r="D8" s="2963">
        <v>305072</v>
      </c>
      <c r="E8" s="2963">
        <v>835089</v>
      </c>
      <c r="F8" s="2963">
        <v>83509</v>
      </c>
    </row>
    <row r="9" spans="1:6" ht="30" x14ac:dyDescent="0.25">
      <c r="A9" s="3829"/>
      <c r="B9" s="2964" t="s">
        <v>2172</v>
      </c>
      <c r="C9" s="2965">
        <v>462791</v>
      </c>
      <c r="D9" s="2965">
        <v>169518</v>
      </c>
      <c r="E9" s="2965">
        <v>632309</v>
      </c>
      <c r="F9" s="2965">
        <v>63231</v>
      </c>
    </row>
    <row r="10" spans="1:6" x14ac:dyDescent="0.25">
      <c r="A10" s="3829"/>
      <c r="B10" s="2964" t="s">
        <v>2173</v>
      </c>
      <c r="C10" s="2966">
        <v>0</v>
      </c>
      <c r="D10" s="2966">
        <v>0</v>
      </c>
      <c r="E10" s="2966">
        <v>0</v>
      </c>
      <c r="F10" s="2966">
        <v>0</v>
      </c>
    </row>
    <row r="11" spans="1:6" x14ac:dyDescent="0.25">
      <c r="A11" s="3829"/>
      <c r="B11" s="2964" t="s">
        <v>2174</v>
      </c>
      <c r="C11" s="2966">
        <v>0</v>
      </c>
      <c r="D11" s="2966">
        <v>0</v>
      </c>
      <c r="E11" s="2966">
        <v>0</v>
      </c>
      <c r="F11" s="2966">
        <v>0</v>
      </c>
    </row>
    <row r="12" spans="1:6" x14ac:dyDescent="0.25">
      <c r="A12" s="3829"/>
      <c r="B12" s="2964" t="s">
        <v>2175</v>
      </c>
      <c r="C12" s="2965">
        <v>67226</v>
      </c>
      <c r="D12" s="2965">
        <v>135554</v>
      </c>
      <c r="E12" s="2965">
        <v>202780</v>
      </c>
      <c r="F12" s="2965">
        <v>20278</v>
      </c>
    </row>
    <row r="13" spans="1:6" x14ac:dyDescent="0.25">
      <c r="A13" s="3830" t="s">
        <v>2176</v>
      </c>
      <c r="B13" s="2340" t="s">
        <v>2126</v>
      </c>
      <c r="C13" s="2967">
        <v>100616</v>
      </c>
      <c r="D13" s="2967">
        <v>156082</v>
      </c>
      <c r="E13" s="2967">
        <v>256697</v>
      </c>
      <c r="F13" s="2967">
        <v>25670</v>
      </c>
    </row>
    <row r="14" spans="1:6" x14ac:dyDescent="0.25">
      <c r="A14" s="3830"/>
      <c r="B14" s="2474" t="s">
        <v>2171</v>
      </c>
      <c r="C14" s="2968">
        <v>0</v>
      </c>
      <c r="D14" s="2969">
        <v>5409</v>
      </c>
      <c r="E14" s="2970">
        <v>5409</v>
      </c>
      <c r="F14" s="2971">
        <v>541</v>
      </c>
    </row>
    <row r="15" spans="1:6" x14ac:dyDescent="0.25">
      <c r="A15" s="3830"/>
      <c r="B15" s="2972" t="s">
        <v>2177</v>
      </c>
      <c r="C15" s="2973">
        <v>0</v>
      </c>
      <c r="D15" s="2974">
        <v>4336</v>
      </c>
      <c r="E15" s="2975">
        <v>4336</v>
      </c>
      <c r="F15" s="2976">
        <v>434</v>
      </c>
    </row>
    <row r="16" spans="1:6" x14ac:dyDescent="0.25">
      <c r="A16" s="3830"/>
      <c r="B16" s="2972" t="s">
        <v>2178</v>
      </c>
      <c r="C16" s="2973">
        <v>0</v>
      </c>
      <c r="D16" s="2974">
        <v>1073</v>
      </c>
      <c r="E16" s="2975">
        <v>1073</v>
      </c>
      <c r="F16" s="2976">
        <v>107</v>
      </c>
    </row>
    <row r="17" spans="1:6" ht="30" x14ac:dyDescent="0.25">
      <c r="A17" s="3830"/>
      <c r="B17" s="2474" t="s">
        <v>2179</v>
      </c>
      <c r="C17" s="2970">
        <v>82663</v>
      </c>
      <c r="D17" s="2970">
        <v>92552</v>
      </c>
      <c r="E17" s="2970">
        <v>175215</v>
      </c>
      <c r="F17" s="2970">
        <v>17521</v>
      </c>
    </row>
    <row r="18" spans="1:6" s="2977" customFormat="1" x14ac:dyDescent="0.25">
      <c r="A18" s="3830"/>
      <c r="B18" s="2972" t="s">
        <v>2180</v>
      </c>
      <c r="C18" s="2975">
        <v>79690</v>
      </c>
      <c r="D18" s="2975">
        <v>88807</v>
      </c>
      <c r="E18" s="2975">
        <v>168497</v>
      </c>
      <c r="F18" s="2975">
        <v>16850</v>
      </c>
    </row>
    <row r="19" spans="1:6" s="2977" customFormat="1" x14ac:dyDescent="0.25">
      <c r="A19" s="3830"/>
      <c r="B19" s="2972" t="s">
        <v>2181</v>
      </c>
      <c r="C19" s="2975">
        <v>2972</v>
      </c>
      <c r="D19" s="2975">
        <v>3745</v>
      </c>
      <c r="E19" s="2975">
        <v>6717</v>
      </c>
      <c r="F19" s="2976">
        <v>672</v>
      </c>
    </row>
    <row r="20" spans="1:6" x14ac:dyDescent="0.25">
      <c r="A20" s="3830"/>
      <c r="B20" s="2474" t="s">
        <v>2182</v>
      </c>
      <c r="C20" s="2971">
        <v>0</v>
      </c>
      <c r="D20" s="2971">
        <v>0</v>
      </c>
      <c r="E20" s="2971">
        <v>0</v>
      </c>
      <c r="F20" s="2971">
        <v>0</v>
      </c>
    </row>
    <row r="21" spans="1:6" s="2977" customFormat="1" x14ac:dyDescent="0.25">
      <c r="A21" s="3830"/>
      <c r="B21" s="2972" t="s">
        <v>2183</v>
      </c>
      <c r="C21" s="2976">
        <v>0</v>
      </c>
      <c r="D21" s="2976">
        <v>0</v>
      </c>
      <c r="E21" s="2976">
        <v>0</v>
      </c>
      <c r="F21" s="2976">
        <v>0</v>
      </c>
    </row>
    <row r="22" spans="1:6" s="2977" customFormat="1" x14ac:dyDescent="0.25">
      <c r="A22" s="3830"/>
      <c r="B22" s="2972" t="s">
        <v>2184</v>
      </c>
      <c r="C22" s="2976">
        <v>0</v>
      </c>
      <c r="D22" s="2976">
        <v>0</v>
      </c>
      <c r="E22" s="2976">
        <v>0</v>
      </c>
      <c r="F22" s="2976">
        <v>0</v>
      </c>
    </row>
    <row r="23" spans="1:6" x14ac:dyDescent="0.25">
      <c r="A23" s="3830"/>
      <c r="B23" s="2474" t="s">
        <v>2185</v>
      </c>
      <c r="C23" s="2971">
        <v>0</v>
      </c>
      <c r="D23" s="2971">
        <v>0</v>
      </c>
      <c r="E23" s="2971">
        <v>0</v>
      </c>
      <c r="F23" s="2971">
        <v>0</v>
      </c>
    </row>
    <row r="24" spans="1:6" s="2977" customFormat="1" x14ac:dyDescent="0.25">
      <c r="A24" s="3830"/>
      <c r="B24" s="2972" t="s">
        <v>2186</v>
      </c>
      <c r="C24" s="2976">
        <v>0</v>
      </c>
      <c r="D24" s="2976">
        <v>0</v>
      </c>
      <c r="E24" s="2976">
        <v>0</v>
      </c>
      <c r="F24" s="2976">
        <v>0</v>
      </c>
    </row>
    <row r="25" spans="1:6" s="2977" customFormat="1" x14ac:dyDescent="0.25">
      <c r="A25" s="3830"/>
      <c r="B25" s="2972" t="s">
        <v>2187</v>
      </c>
      <c r="C25" s="2976">
        <v>0</v>
      </c>
      <c r="D25" s="2976">
        <v>0</v>
      </c>
      <c r="E25" s="2976">
        <v>0</v>
      </c>
      <c r="F25" s="2976">
        <v>0</v>
      </c>
    </row>
    <row r="26" spans="1:6" x14ac:dyDescent="0.25">
      <c r="A26" s="3830"/>
      <c r="B26" s="2474" t="s">
        <v>2188</v>
      </c>
      <c r="C26" s="2971">
        <v>0</v>
      </c>
      <c r="D26" s="2970">
        <v>48060</v>
      </c>
      <c r="E26" s="2970">
        <v>48060</v>
      </c>
      <c r="F26" s="2970">
        <v>4806</v>
      </c>
    </row>
    <row r="27" spans="1:6" s="2977" customFormat="1" x14ac:dyDescent="0.25">
      <c r="A27" s="3830"/>
      <c r="B27" s="2972" t="s">
        <v>2189</v>
      </c>
      <c r="C27" s="2976">
        <v>0</v>
      </c>
      <c r="D27" s="2975">
        <v>44830</v>
      </c>
      <c r="E27" s="2975">
        <v>44830</v>
      </c>
      <c r="F27" s="2975">
        <v>4483</v>
      </c>
    </row>
    <row r="28" spans="1:6" s="2977" customFormat="1" x14ac:dyDescent="0.25">
      <c r="A28" s="3830"/>
      <c r="B28" s="2972" t="s">
        <v>2190</v>
      </c>
      <c r="C28" s="2976">
        <v>0</v>
      </c>
      <c r="D28" s="2975">
        <v>3230</v>
      </c>
      <c r="E28" s="2975">
        <v>3230</v>
      </c>
      <c r="F28" s="2976">
        <v>323</v>
      </c>
    </row>
    <row r="29" spans="1:6" ht="15.75" customHeight="1" x14ac:dyDescent="0.25">
      <c r="A29" s="3830"/>
      <c r="B29" s="2474" t="s">
        <v>2191</v>
      </c>
      <c r="C29" s="2970">
        <v>17953</v>
      </c>
      <c r="D29" s="2970">
        <v>15470</v>
      </c>
      <c r="E29" s="2970">
        <v>33423</v>
      </c>
      <c r="F29" s="2970">
        <v>3342</v>
      </c>
    </row>
    <row r="30" spans="1:6" s="2977" customFormat="1" x14ac:dyDescent="0.25">
      <c r="A30" s="3830"/>
      <c r="B30" s="2972" t="s">
        <v>2192</v>
      </c>
      <c r="C30" s="2975">
        <v>16227</v>
      </c>
      <c r="D30" s="2975">
        <v>13905</v>
      </c>
      <c r="E30" s="2975">
        <v>30132</v>
      </c>
      <c r="F30" s="2975">
        <v>3013</v>
      </c>
    </row>
    <row r="31" spans="1:6" s="2977" customFormat="1" x14ac:dyDescent="0.25">
      <c r="A31" s="3830"/>
      <c r="B31" s="2972" t="s">
        <v>2193</v>
      </c>
      <c r="C31" s="2975">
        <v>1725</v>
      </c>
      <c r="D31" s="2975">
        <v>1566</v>
      </c>
      <c r="E31" s="2975">
        <v>3291</v>
      </c>
      <c r="F31" s="2976">
        <v>329</v>
      </c>
    </row>
    <row r="32" spans="1:6" x14ac:dyDescent="0.25">
      <c r="A32" s="3829" t="s">
        <v>841</v>
      </c>
      <c r="B32" s="2962" t="s">
        <v>2127</v>
      </c>
      <c r="C32" s="2963">
        <v>362591</v>
      </c>
      <c r="D32" s="2963">
        <v>283236</v>
      </c>
      <c r="E32" s="2963">
        <v>645827</v>
      </c>
      <c r="F32" s="2963">
        <v>64583</v>
      </c>
    </row>
    <row r="33" spans="1:6" x14ac:dyDescent="0.25">
      <c r="A33" s="3829"/>
      <c r="B33" s="2964" t="s">
        <v>2194</v>
      </c>
      <c r="C33" s="2966">
        <v>0</v>
      </c>
      <c r="D33" s="2966">
        <v>0</v>
      </c>
      <c r="E33" s="2966">
        <v>0</v>
      </c>
      <c r="F33" s="2966">
        <v>0</v>
      </c>
    </row>
    <row r="34" spans="1:6" x14ac:dyDescent="0.25">
      <c r="A34" s="3829"/>
      <c r="B34" s="2964" t="s">
        <v>2195</v>
      </c>
      <c r="C34" s="2965">
        <v>252356</v>
      </c>
      <c r="D34" s="2965">
        <v>2581</v>
      </c>
      <c r="E34" s="2965">
        <v>254937</v>
      </c>
      <c r="F34" s="2965">
        <v>25494</v>
      </c>
    </row>
    <row r="35" spans="1:6" x14ac:dyDescent="0.25">
      <c r="A35" s="3829"/>
      <c r="B35" s="2964" t="s">
        <v>2196</v>
      </c>
      <c r="C35" s="2965">
        <v>110235</v>
      </c>
      <c r="D35" s="2965">
        <v>280655</v>
      </c>
      <c r="E35" s="2965">
        <v>390890</v>
      </c>
      <c r="F35" s="2965">
        <v>39089</v>
      </c>
    </row>
    <row r="36" spans="1:6" x14ac:dyDescent="0.25">
      <c r="A36" s="3829"/>
      <c r="B36" s="2964" t="s">
        <v>2197</v>
      </c>
      <c r="C36" s="2966">
        <v>0</v>
      </c>
      <c r="D36" s="2966">
        <v>0</v>
      </c>
      <c r="E36" s="2966">
        <v>0</v>
      </c>
      <c r="F36" s="2966">
        <v>0</v>
      </c>
    </row>
    <row r="37" spans="1:6" x14ac:dyDescent="0.25">
      <c r="A37" s="3830" t="s">
        <v>840</v>
      </c>
      <c r="B37" s="2340" t="s">
        <v>2128</v>
      </c>
      <c r="C37" s="2978">
        <v>0</v>
      </c>
      <c r="D37" s="2978">
        <v>0</v>
      </c>
      <c r="E37" s="2978">
        <v>0</v>
      </c>
      <c r="F37" s="2978">
        <v>0</v>
      </c>
    </row>
    <row r="38" spans="1:6" x14ac:dyDescent="0.25">
      <c r="A38" s="3830"/>
      <c r="B38" s="2474" t="s">
        <v>2198</v>
      </c>
      <c r="C38" s="2971">
        <v>0</v>
      </c>
      <c r="D38" s="2971">
        <v>0</v>
      </c>
      <c r="E38" s="2971">
        <v>0</v>
      </c>
      <c r="F38" s="2971">
        <v>0</v>
      </c>
    </row>
    <row r="39" spans="1:6" x14ac:dyDescent="0.25">
      <c r="A39" s="3830"/>
      <c r="B39" s="2474" t="s">
        <v>2199</v>
      </c>
      <c r="C39" s="2971">
        <v>0</v>
      </c>
      <c r="D39" s="2971">
        <v>0</v>
      </c>
      <c r="E39" s="2971">
        <v>0</v>
      </c>
      <c r="F39" s="2971">
        <v>0</v>
      </c>
    </row>
    <row r="40" spans="1:6" x14ac:dyDescent="0.25">
      <c r="A40" s="3830"/>
      <c r="B40" s="2340" t="s">
        <v>2129</v>
      </c>
      <c r="C40" s="2978">
        <v>0</v>
      </c>
      <c r="D40" s="2978">
        <v>0</v>
      </c>
      <c r="E40" s="2978">
        <v>0</v>
      </c>
      <c r="F40" s="2978">
        <v>0</v>
      </c>
    </row>
    <row r="41" spans="1:6" x14ac:dyDescent="0.25">
      <c r="A41" s="3830"/>
      <c r="B41" s="2474" t="s">
        <v>2200</v>
      </c>
      <c r="C41" s="2971">
        <v>0</v>
      </c>
      <c r="D41" s="2971">
        <v>0</v>
      </c>
      <c r="E41" s="2971">
        <v>0</v>
      </c>
      <c r="F41" s="2971">
        <v>0</v>
      </c>
    </row>
    <row r="42" spans="1:6" ht="30" x14ac:dyDescent="0.25">
      <c r="A42" s="3830"/>
      <c r="B42" s="2474" t="s">
        <v>2201</v>
      </c>
      <c r="C42" s="2971">
        <v>0</v>
      </c>
      <c r="D42" s="2971">
        <v>0</v>
      </c>
      <c r="E42" s="2971">
        <v>0</v>
      </c>
      <c r="F42" s="2971">
        <v>0</v>
      </c>
    </row>
    <row r="43" spans="1:6" x14ac:dyDescent="0.25">
      <c r="A43" s="3830"/>
      <c r="B43" s="2340" t="s">
        <v>2130</v>
      </c>
      <c r="C43" s="2978">
        <v>0</v>
      </c>
      <c r="D43" s="2978">
        <v>0</v>
      </c>
      <c r="E43" s="2978">
        <v>0</v>
      </c>
      <c r="F43" s="2978">
        <v>0</v>
      </c>
    </row>
    <row r="44" spans="1:6" x14ac:dyDescent="0.25">
      <c r="A44" s="3830"/>
      <c r="B44" s="2474" t="s">
        <v>2202</v>
      </c>
      <c r="C44" s="2971">
        <v>0</v>
      </c>
      <c r="D44" s="2971">
        <v>0</v>
      </c>
      <c r="E44" s="2971">
        <v>0</v>
      </c>
      <c r="F44" s="2971">
        <v>0</v>
      </c>
    </row>
    <row r="45" spans="1:6" x14ac:dyDescent="0.25">
      <c r="A45" s="3830"/>
      <c r="B45" s="2474" t="s">
        <v>2203</v>
      </c>
      <c r="C45" s="2971">
        <v>0</v>
      </c>
      <c r="D45" s="2971">
        <v>0</v>
      </c>
      <c r="E45" s="2971">
        <v>0</v>
      </c>
      <c r="F45" s="2971">
        <v>0</v>
      </c>
    </row>
    <row r="46" spans="1:6" x14ac:dyDescent="0.25">
      <c r="A46" s="3830"/>
      <c r="B46" s="2340" t="s">
        <v>2131</v>
      </c>
      <c r="C46" s="2967">
        <v>29603</v>
      </c>
      <c r="D46" s="2967">
        <v>81859</v>
      </c>
      <c r="E46" s="2967">
        <v>111462</v>
      </c>
      <c r="F46" s="2967">
        <v>11146</v>
      </c>
    </row>
    <row r="47" spans="1:6" x14ac:dyDescent="0.25">
      <c r="A47" s="3830"/>
      <c r="B47" s="2474" t="s">
        <v>2204</v>
      </c>
      <c r="C47" s="2970">
        <v>29603</v>
      </c>
      <c r="D47" s="2970">
        <v>70574</v>
      </c>
      <c r="E47" s="2970">
        <v>100177</v>
      </c>
      <c r="F47" s="2970">
        <v>10018</v>
      </c>
    </row>
    <row r="48" spans="1:6" ht="30" x14ac:dyDescent="0.25">
      <c r="A48" s="3830"/>
      <c r="B48" s="2474" t="s">
        <v>2205</v>
      </c>
      <c r="C48" s="2971">
        <v>0</v>
      </c>
      <c r="D48" s="2970">
        <v>11285</v>
      </c>
      <c r="E48" s="2970">
        <v>11285</v>
      </c>
      <c r="F48" s="2970">
        <v>1129</v>
      </c>
    </row>
    <row r="49" spans="1:6" x14ac:dyDescent="0.25">
      <c r="A49" s="3829" t="s">
        <v>2206</v>
      </c>
      <c r="B49" s="2962" t="s">
        <v>2207</v>
      </c>
      <c r="C49" s="2979">
        <v>0</v>
      </c>
      <c r="D49" s="2979">
        <v>0</v>
      </c>
      <c r="E49" s="2979">
        <v>0</v>
      </c>
      <c r="F49" s="2979">
        <v>0</v>
      </c>
    </row>
    <row r="50" spans="1:6" x14ac:dyDescent="0.25">
      <c r="A50" s="3829"/>
      <c r="B50" s="2964" t="s">
        <v>2208</v>
      </c>
      <c r="C50" s="2966">
        <v>0</v>
      </c>
      <c r="D50" s="2966">
        <v>0</v>
      </c>
      <c r="E50" s="2966">
        <v>0</v>
      </c>
      <c r="F50" s="2966">
        <v>0</v>
      </c>
    </row>
    <row r="51" spans="1:6" ht="30" x14ac:dyDescent="0.25">
      <c r="A51" s="3829"/>
      <c r="B51" s="2964" t="s">
        <v>2209</v>
      </c>
      <c r="C51" s="2966">
        <v>0</v>
      </c>
      <c r="D51" s="2966">
        <v>0</v>
      </c>
      <c r="E51" s="2966">
        <v>0</v>
      </c>
      <c r="F51" s="2966">
        <v>0</v>
      </c>
    </row>
    <row r="52" spans="1:6" x14ac:dyDescent="0.25">
      <c r="A52" s="2041" t="s">
        <v>2210</v>
      </c>
      <c r="B52" s="2340"/>
      <c r="C52" s="2967">
        <v>1267498</v>
      </c>
      <c r="D52" s="2967">
        <v>873284</v>
      </c>
      <c r="E52" s="2967">
        <v>2140783</v>
      </c>
      <c r="F52" s="2967">
        <v>214078</v>
      </c>
    </row>
    <row r="53" spans="1:6" x14ac:dyDescent="0.25">
      <c r="A53" s="2980" t="s">
        <v>2211</v>
      </c>
      <c r="B53" s="2962"/>
      <c r="C53" s="2963">
        <v>1237895</v>
      </c>
      <c r="D53" s="2963">
        <v>791426</v>
      </c>
      <c r="E53" s="2963">
        <v>2029321</v>
      </c>
      <c r="F53" s="2963">
        <v>202932</v>
      </c>
    </row>
    <row r="54" spans="1:6" x14ac:dyDescent="0.25">
      <c r="A54" s="3827"/>
      <c r="B54" s="2340" t="s">
        <v>2212</v>
      </c>
      <c r="C54" s="2967">
        <v>870606</v>
      </c>
      <c r="D54" s="2967">
        <v>498577</v>
      </c>
      <c r="E54" s="2967">
        <v>1369183</v>
      </c>
      <c r="F54" s="2967">
        <v>136918</v>
      </c>
    </row>
    <row r="55" spans="1:6" x14ac:dyDescent="0.25">
      <c r="A55" s="3827"/>
      <c r="B55" s="2340" t="s">
        <v>2213</v>
      </c>
      <c r="C55" s="2967">
        <v>367289</v>
      </c>
      <c r="D55" s="2967">
        <v>292849</v>
      </c>
      <c r="E55" s="2967">
        <v>660138</v>
      </c>
      <c r="F55" s="2967">
        <v>66014</v>
      </c>
    </row>
    <row r="57" spans="1:6" x14ac:dyDescent="0.25">
      <c r="A57" s="2925" t="s">
        <v>2117</v>
      </c>
    </row>
    <row r="59" spans="1:6" s="23" customFormat="1" x14ac:dyDescent="0.25">
      <c r="A59" s="199" t="s">
        <v>135</v>
      </c>
      <c r="B59" s="199"/>
    </row>
  </sheetData>
  <mergeCells count="7">
    <mergeCell ref="A54:A55"/>
    <mergeCell ref="C3:F3"/>
    <mergeCell ref="A5:A12"/>
    <mergeCell ref="A13:A31"/>
    <mergeCell ref="A32:A36"/>
    <mergeCell ref="A37:A48"/>
    <mergeCell ref="A49:A51"/>
  </mergeCells>
  <hyperlinks>
    <hyperlink ref="A59:B59" location="Index!A1" display="Back to index" xr:uid="{048843BA-5AB0-4FD3-82B0-FF2745B40B02}"/>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610D-E994-43F2-BFF0-D28815A8677C}">
  <dimension ref="A1:B21"/>
  <sheetViews>
    <sheetView showGridLines="0" workbookViewId="0"/>
  </sheetViews>
  <sheetFormatPr defaultRowHeight="15" x14ac:dyDescent="0.25"/>
  <sheetData>
    <row r="1" spans="1:1" x14ac:dyDescent="0.25">
      <c r="A1" s="66" t="s">
        <v>2214</v>
      </c>
    </row>
    <row r="21" spans="1:2" s="23" customFormat="1" x14ac:dyDescent="0.25">
      <c r="A21" s="199" t="s">
        <v>135</v>
      </c>
      <c r="B21" s="199"/>
    </row>
  </sheetData>
  <hyperlinks>
    <hyperlink ref="A21:B21" location="Index!A1" display="Back to index" xr:uid="{0907B496-C924-480E-87D0-649ECB23FE4E}"/>
  </hyperlinks>
  <pageMargins left="0.7" right="0.7" top="0.75" bottom="0.75" header="0.3" footer="0.3"/>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64369-3213-4B55-BD50-72AE2C812C70}">
  <dimension ref="A1:B19"/>
  <sheetViews>
    <sheetView showGridLines="0" workbookViewId="0"/>
  </sheetViews>
  <sheetFormatPr defaultRowHeight="15" x14ac:dyDescent="0.25"/>
  <sheetData>
    <row r="1" spans="1:1" x14ac:dyDescent="0.25">
      <c r="A1" s="66" t="s">
        <v>2215</v>
      </c>
    </row>
    <row r="19" spans="1:2" s="23" customFormat="1" x14ac:dyDescent="0.25">
      <c r="A19" s="199" t="s">
        <v>135</v>
      </c>
      <c r="B19" s="199"/>
    </row>
  </sheetData>
  <hyperlinks>
    <hyperlink ref="A19:B19" location="Index!A1" display="Back to index" xr:uid="{516D56A4-91A8-4D21-8A2B-2CB37992E62A}"/>
  </hyperlinks>
  <pageMargins left="0.7" right="0.7" top="0.75" bottom="0.75" header="0.3" footer="0.3"/>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6C75-F88D-48A1-8476-5F05A1F4C970}">
  <dimension ref="A1:H22"/>
  <sheetViews>
    <sheetView showGridLines="0" workbookViewId="0"/>
  </sheetViews>
  <sheetFormatPr defaultColWidth="8.85546875" defaultRowHeight="15" x14ac:dyDescent="0.25"/>
  <cols>
    <col min="1" max="1" width="27.42578125" customWidth="1"/>
    <col min="2" max="8" width="12.7109375" customWidth="1"/>
  </cols>
  <sheetData>
    <row r="1" spans="1:8" x14ac:dyDescent="0.25">
      <c r="A1" s="2920" t="s">
        <v>2216</v>
      </c>
    </row>
    <row r="3" spans="1:8" ht="75" x14ac:dyDescent="0.25">
      <c r="A3" s="2328"/>
      <c r="B3" s="3831" t="s">
        <v>2217</v>
      </c>
      <c r="C3" s="3831"/>
      <c r="D3" s="2981" t="s">
        <v>2218</v>
      </c>
      <c r="E3" s="2921" t="s">
        <v>2219</v>
      </c>
      <c r="F3" s="2981" t="s">
        <v>2220</v>
      </c>
      <c r="G3" s="2921" t="s">
        <v>2221</v>
      </c>
      <c r="H3" s="2981" t="s">
        <v>2222</v>
      </c>
    </row>
    <row r="4" spans="1:8" ht="30" x14ac:dyDescent="0.25">
      <c r="A4" s="2953"/>
      <c r="B4" s="2990" t="s">
        <v>2166</v>
      </c>
      <c r="C4" s="2990" t="s">
        <v>2167</v>
      </c>
      <c r="D4" s="2990"/>
      <c r="E4" s="2990"/>
      <c r="F4" s="2990"/>
      <c r="G4" s="2990"/>
      <c r="H4" s="2990"/>
    </row>
    <row r="5" spans="1:8" x14ac:dyDescent="0.25">
      <c r="A5" s="2302" t="s">
        <v>2223</v>
      </c>
      <c r="B5" s="2099">
        <v>1065865</v>
      </c>
      <c r="C5" s="2099">
        <v>706571</v>
      </c>
      <c r="D5" s="2099">
        <v>5571848</v>
      </c>
      <c r="E5" s="2098">
        <v>0.318</v>
      </c>
      <c r="F5" s="2099">
        <v>12798859</v>
      </c>
      <c r="G5" s="2098">
        <v>0.13800000000000001</v>
      </c>
      <c r="H5" s="2098">
        <v>0.873</v>
      </c>
    </row>
    <row r="6" spans="1:8" x14ac:dyDescent="0.25">
      <c r="A6" s="2945" t="s">
        <v>2224</v>
      </c>
      <c r="B6" s="2102">
        <v>36732</v>
      </c>
      <c r="C6" s="2102">
        <v>24301</v>
      </c>
      <c r="D6" s="2102">
        <v>175061</v>
      </c>
      <c r="E6" s="2982">
        <v>0.34899999999999998</v>
      </c>
      <c r="F6" s="2102">
        <v>511935</v>
      </c>
      <c r="G6" s="2982">
        <v>0.11899999999999999</v>
      </c>
      <c r="H6" s="2982">
        <v>0.03</v>
      </c>
    </row>
    <row r="7" spans="1:8" x14ac:dyDescent="0.25">
      <c r="A7" s="2302" t="s">
        <v>2225</v>
      </c>
      <c r="B7" s="2099">
        <v>121450</v>
      </c>
      <c r="C7" s="2099">
        <v>77151</v>
      </c>
      <c r="D7" s="2099">
        <v>584190</v>
      </c>
      <c r="E7" s="2098">
        <v>0.34</v>
      </c>
      <c r="F7" s="2099">
        <v>1578622</v>
      </c>
      <c r="G7" s="2098">
        <v>0.126</v>
      </c>
      <c r="H7" s="2098">
        <v>9.8000000000000004E-2</v>
      </c>
    </row>
    <row r="8" spans="1:8" x14ac:dyDescent="0.25">
      <c r="A8" s="2945" t="s">
        <v>2226</v>
      </c>
      <c r="B8" s="2102">
        <v>89450</v>
      </c>
      <c r="C8" s="2102">
        <v>52006</v>
      </c>
      <c r="D8" s="2102">
        <v>415118</v>
      </c>
      <c r="E8" s="2982">
        <v>0.34100000000000003</v>
      </c>
      <c r="F8" s="2102">
        <v>1095237</v>
      </c>
      <c r="G8" s="2982">
        <v>0.129</v>
      </c>
      <c r="H8" s="2982">
        <v>7.0000000000000007E-2</v>
      </c>
    </row>
    <row r="9" spans="1:8" x14ac:dyDescent="0.25">
      <c r="A9" s="2302" t="s">
        <v>2227</v>
      </c>
      <c r="B9" s="2099">
        <v>92859</v>
      </c>
      <c r="C9" s="2099">
        <v>44386</v>
      </c>
      <c r="D9" s="2099">
        <v>387905</v>
      </c>
      <c r="E9" s="2098">
        <v>0.35399999999999998</v>
      </c>
      <c r="F9" s="2099">
        <v>984239</v>
      </c>
      <c r="G9" s="2098">
        <v>0.13900000000000001</v>
      </c>
      <c r="H9" s="2098">
        <v>6.8000000000000005E-2</v>
      </c>
    </row>
    <row r="10" spans="1:8" x14ac:dyDescent="0.25">
      <c r="A10" s="2945" t="s">
        <v>2228</v>
      </c>
      <c r="B10" s="2102">
        <v>111065</v>
      </c>
      <c r="C10" s="2102">
        <v>62731</v>
      </c>
      <c r="D10" s="2102">
        <v>486658</v>
      </c>
      <c r="E10" s="2982">
        <v>0.35699999999999998</v>
      </c>
      <c r="F10" s="2102">
        <v>1239157</v>
      </c>
      <c r="G10" s="2982">
        <v>0.14000000000000001</v>
      </c>
      <c r="H10" s="2982">
        <v>8.5999999999999993E-2</v>
      </c>
    </row>
    <row r="11" spans="1:8" x14ac:dyDescent="0.25">
      <c r="A11" s="2302" t="s">
        <v>2229</v>
      </c>
      <c r="B11" s="2099">
        <v>107419</v>
      </c>
      <c r="C11" s="2099">
        <v>77918</v>
      </c>
      <c r="D11" s="2099">
        <v>586057</v>
      </c>
      <c r="E11" s="2098">
        <v>0.316</v>
      </c>
      <c r="F11" s="2099">
        <v>6298597</v>
      </c>
      <c r="G11" s="2098">
        <v>2.9000000000000001E-2</v>
      </c>
      <c r="H11" s="2098">
        <v>9.0999999999999998E-2</v>
      </c>
    </row>
    <row r="12" spans="1:8" x14ac:dyDescent="0.25">
      <c r="A12" s="2945" t="s">
        <v>2230</v>
      </c>
      <c r="B12" s="2102">
        <v>193763</v>
      </c>
      <c r="C12" s="2102">
        <v>171536</v>
      </c>
      <c r="D12" s="2102">
        <v>1409358</v>
      </c>
      <c r="E12" s="2982">
        <v>0.25900000000000001</v>
      </c>
      <c r="F12" s="2102">
        <v>2571373</v>
      </c>
      <c r="G12" s="2982">
        <v>0.14199999999999999</v>
      </c>
      <c r="H12" s="2982">
        <v>0.18</v>
      </c>
    </row>
    <row r="13" spans="1:8" x14ac:dyDescent="0.25">
      <c r="A13" s="2302" t="s">
        <v>2231</v>
      </c>
      <c r="B13" s="2099">
        <v>202070</v>
      </c>
      <c r="C13" s="2099">
        <v>128478</v>
      </c>
      <c r="D13" s="2099">
        <v>989575</v>
      </c>
      <c r="E13" s="2098">
        <v>0.33400000000000002</v>
      </c>
      <c r="F13" s="2099">
        <v>2125616</v>
      </c>
      <c r="G13" s="2098">
        <v>0.156</v>
      </c>
      <c r="H13" s="2098">
        <v>0.16300000000000001</v>
      </c>
    </row>
    <row r="14" spans="1:8" x14ac:dyDescent="0.25">
      <c r="A14" s="2945" t="s">
        <v>2232</v>
      </c>
      <c r="B14" s="2102">
        <v>108944</v>
      </c>
      <c r="C14" s="2102">
        <v>69649</v>
      </c>
      <c r="D14" s="2102">
        <v>537927</v>
      </c>
      <c r="E14" s="2982">
        <v>0.33200000000000002</v>
      </c>
      <c r="F14" s="2102">
        <v>965466</v>
      </c>
      <c r="G14" s="2982">
        <v>0.185</v>
      </c>
      <c r="H14" s="2982">
        <v>8.7999999999999995E-2</v>
      </c>
    </row>
    <row r="15" spans="1:8" x14ac:dyDescent="0.25">
      <c r="A15" s="2302" t="s">
        <v>2233</v>
      </c>
      <c r="B15" s="2099">
        <v>45948</v>
      </c>
      <c r="C15" s="2099">
        <v>23208</v>
      </c>
      <c r="D15" s="2099">
        <v>202315</v>
      </c>
      <c r="E15" s="2098">
        <v>0.34200000000000003</v>
      </c>
      <c r="F15" s="2099">
        <v>606977</v>
      </c>
      <c r="G15" s="2098">
        <v>0.114</v>
      </c>
      <c r="H15" s="2098">
        <v>3.4000000000000002E-2</v>
      </c>
    </row>
    <row r="16" spans="1:8" x14ac:dyDescent="0.25">
      <c r="A16" s="2945" t="s">
        <v>2234</v>
      </c>
      <c r="B16" s="2102">
        <v>95902</v>
      </c>
      <c r="C16" s="2102">
        <v>46761</v>
      </c>
      <c r="D16" s="2102">
        <v>426368</v>
      </c>
      <c r="E16" s="2982">
        <v>0.33500000000000002</v>
      </c>
      <c r="F16" s="2102">
        <v>1178376</v>
      </c>
      <c r="G16" s="2982">
        <v>0.121</v>
      </c>
      <c r="H16" s="2982">
        <v>7.0000000000000007E-2</v>
      </c>
    </row>
    <row r="17" spans="1:8" x14ac:dyDescent="0.25">
      <c r="A17" s="2302" t="s">
        <v>2235</v>
      </c>
      <c r="B17" s="2099">
        <v>28811</v>
      </c>
      <c r="C17" s="2099">
        <v>15843</v>
      </c>
      <c r="D17" s="2099">
        <v>123598</v>
      </c>
      <c r="E17" s="2098">
        <v>0.36099999999999999</v>
      </c>
      <c r="F17" s="2099">
        <v>351396</v>
      </c>
      <c r="G17" s="2098">
        <v>0.127</v>
      </c>
      <c r="H17" s="2098">
        <v>2.1999999999999999E-2</v>
      </c>
    </row>
    <row r="18" spans="1:8" x14ac:dyDescent="0.25">
      <c r="A18" s="2953" t="s">
        <v>318</v>
      </c>
      <c r="B18" s="2983">
        <v>1237895</v>
      </c>
      <c r="C18" s="2983">
        <v>791426</v>
      </c>
      <c r="D18" s="2983">
        <v>6324129</v>
      </c>
      <c r="E18" s="2984">
        <v>0.32100000000000001</v>
      </c>
      <c r="F18" s="2983">
        <v>14935607</v>
      </c>
      <c r="G18" s="2984">
        <v>0.13600000000000001</v>
      </c>
      <c r="H18" s="2984">
        <v>1</v>
      </c>
    </row>
    <row r="20" spans="1:8" x14ac:dyDescent="0.25">
      <c r="A20" s="2925" t="s">
        <v>2117</v>
      </c>
    </row>
    <row r="22" spans="1:8" s="23" customFormat="1" x14ac:dyDescent="0.25">
      <c r="A22" s="199" t="s">
        <v>135</v>
      </c>
      <c r="B22" s="199"/>
    </row>
  </sheetData>
  <mergeCells count="1">
    <mergeCell ref="B3:C3"/>
  </mergeCells>
  <hyperlinks>
    <hyperlink ref="A22:B22" location="Index!A1" display="Back to index" xr:uid="{217272C3-ECC4-43D8-B717-51595D6FC152}"/>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AAEF-D112-4FA2-9A6A-E8616AB738AE}">
  <dimension ref="A1:F20"/>
  <sheetViews>
    <sheetView showGridLines="0" workbookViewId="0"/>
  </sheetViews>
  <sheetFormatPr defaultColWidth="8.85546875" defaultRowHeight="15" x14ac:dyDescent="0.25"/>
  <cols>
    <col min="1" max="1" width="22.140625" customWidth="1"/>
    <col min="2" max="5" width="9" bestFit="1" customWidth="1"/>
    <col min="6" max="6" width="9.140625" bestFit="1" customWidth="1"/>
  </cols>
  <sheetData>
    <row r="1" spans="1:6" x14ac:dyDescent="0.25">
      <c r="A1" s="365" t="s">
        <v>2385</v>
      </c>
    </row>
    <row r="3" spans="1:6" ht="30" x14ac:dyDescent="0.25">
      <c r="A3" s="1233"/>
      <c r="B3" s="2990" t="s">
        <v>756</v>
      </c>
      <c r="C3" s="2990" t="s">
        <v>316</v>
      </c>
      <c r="D3" s="2990" t="s">
        <v>317</v>
      </c>
      <c r="E3" s="2990" t="s">
        <v>315</v>
      </c>
      <c r="F3" s="2990" t="s">
        <v>2236</v>
      </c>
    </row>
    <row r="4" spans="1:6" x14ac:dyDescent="0.25">
      <c r="A4" s="2980" t="s">
        <v>841</v>
      </c>
      <c r="B4" s="2980"/>
      <c r="C4" s="2980"/>
      <c r="D4" s="2980"/>
      <c r="E4" s="2980"/>
      <c r="F4" s="2980"/>
    </row>
    <row r="5" spans="1:6" x14ac:dyDescent="0.25">
      <c r="A5" s="2985" t="s">
        <v>2237</v>
      </c>
      <c r="B5" s="1058">
        <v>17780</v>
      </c>
      <c r="C5" s="1058">
        <v>2411</v>
      </c>
      <c r="D5" s="1058">
        <v>845</v>
      </c>
      <c r="E5" s="1058">
        <v>1238</v>
      </c>
      <c r="F5" s="1058">
        <f>SUM(B5:E5)</f>
        <v>22274</v>
      </c>
    </row>
    <row r="6" spans="1:6" x14ac:dyDescent="0.25">
      <c r="A6" s="2986" t="s">
        <v>2238</v>
      </c>
      <c r="B6" s="2868">
        <v>8020</v>
      </c>
      <c r="C6" s="2868">
        <v>1893</v>
      </c>
      <c r="D6" s="2868">
        <v>890</v>
      </c>
      <c r="E6" s="2868">
        <v>406</v>
      </c>
      <c r="F6" s="2868">
        <f>SUM(B6:E6)</f>
        <v>11209</v>
      </c>
    </row>
    <row r="7" spans="1:6" x14ac:dyDescent="0.25">
      <c r="A7" s="2987" t="s">
        <v>2239</v>
      </c>
      <c r="B7" s="2988">
        <v>25800</v>
      </c>
      <c r="C7" s="2988">
        <f>SUM(C5:C6)</f>
        <v>4304</v>
      </c>
      <c r="D7" s="2988">
        <v>1735</v>
      </c>
      <c r="E7" s="2988">
        <v>1644</v>
      </c>
      <c r="F7" s="2988">
        <f>SUM(B7:E7)</f>
        <v>33483</v>
      </c>
    </row>
    <row r="8" spans="1:6" x14ac:dyDescent="0.25">
      <c r="A8" s="3025" t="s">
        <v>2134</v>
      </c>
      <c r="B8" s="2980"/>
      <c r="C8" s="2980"/>
      <c r="D8" s="2980"/>
      <c r="E8" s="2980"/>
      <c r="F8" s="2980"/>
    </row>
    <row r="9" spans="1:6" x14ac:dyDescent="0.25">
      <c r="A9" s="2985" t="s">
        <v>2237</v>
      </c>
      <c r="B9" s="1058">
        <v>170</v>
      </c>
      <c r="C9" s="1058">
        <v>0</v>
      </c>
      <c r="D9" s="1058">
        <v>25</v>
      </c>
      <c r="E9" s="1058">
        <v>0</v>
      </c>
      <c r="F9" s="1058">
        <f>SUM(B9:E9)</f>
        <v>195</v>
      </c>
    </row>
    <row r="10" spans="1:6" x14ac:dyDescent="0.25">
      <c r="A10" s="2989" t="s">
        <v>2238</v>
      </c>
      <c r="B10" s="2868">
        <v>530</v>
      </c>
      <c r="C10" s="2868">
        <v>436</v>
      </c>
      <c r="D10" s="2868">
        <v>10</v>
      </c>
      <c r="E10" s="2868">
        <v>0</v>
      </c>
      <c r="F10" s="2868">
        <f>SUM(B10:E10)</f>
        <v>976</v>
      </c>
    </row>
    <row r="11" spans="1:6" x14ac:dyDescent="0.25">
      <c r="A11" s="2987" t="s">
        <v>2240</v>
      </c>
      <c r="B11" s="2988">
        <v>700</v>
      </c>
      <c r="C11" s="2988">
        <f>SUM(C9:C10)</f>
        <v>436</v>
      </c>
      <c r="D11" s="2988">
        <v>35</v>
      </c>
      <c r="E11" s="2988">
        <v>0</v>
      </c>
      <c r="F11" s="2988">
        <f>SUM(B11:E11)</f>
        <v>1171</v>
      </c>
    </row>
    <row r="12" spans="1:6" x14ac:dyDescent="0.25">
      <c r="A12" s="3025" t="s">
        <v>2241</v>
      </c>
      <c r="B12" s="2980"/>
      <c r="C12" s="2980"/>
      <c r="D12" s="2980"/>
      <c r="E12" s="2980"/>
      <c r="F12" s="2980"/>
    </row>
    <row r="13" spans="1:6" x14ac:dyDescent="0.25">
      <c r="A13" s="2985" t="s">
        <v>2237</v>
      </c>
      <c r="B13" s="1058">
        <v>17950</v>
      </c>
      <c r="C13" s="1058">
        <v>2411</v>
      </c>
      <c r="D13" s="1058">
        <v>870</v>
      </c>
      <c r="E13" s="1058">
        <v>1238</v>
      </c>
      <c r="F13" s="1058">
        <f>SUM(B13:E13)</f>
        <v>22469</v>
      </c>
    </row>
    <row r="14" spans="1:6" x14ac:dyDescent="0.25">
      <c r="A14" s="2989" t="s">
        <v>2238</v>
      </c>
      <c r="B14" s="2868">
        <v>8550</v>
      </c>
      <c r="C14" s="2868">
        <v>2329</v>
      </c>
      <c r="D14" s="2868">
        <v>900</v>
      </c>
      <c r="E14" s="2868">
        <v>406</v>
      </c>
      <c r="F14" s="2868">
        <f>SUM(B14:E14)</f>
        <v>12185</v>
      </c>
    </row>
    <row r="15" spans="1:6" x14ac:dyDescent="0.25">
      <c r="A15" s="1233" t="s">
        <v>2242</v>
      </c>
      <c r="B15" s="2988">
        <v>26500</v>
      </c>
      <c r="C15" s="2988">
        <f>SUM(C13:C14)</f>
        <v>4740</v>
      </c>
      <c r="D15" s="2988">
        <v>1770</v>
      </c>
      <c r="E15" s="2988">
        <v>1644</v>
      </c>
      <c r="F15" s="2988">
        <f>SUM(B15:E15)</f>
        <v>34654</v>
      </c>
    </row>
    <row r="17" spans="1:2" x14ac:dyDescent="0.25">
      <c r="A17" s="2925" t="s">
        <v>2243</v>
      </c>
    </row>
    <row r="18" spans="1:2" x14ac:dyDescent="0.25">
      <c r="A18" s="2925" t="s">
        <v>2244</v>
      </c>
    </row>
    <row r="20" spans="1:2" s="23" customFormat="1" x14ac:dyDescent="0.25">
      <c r="A20" s="199" t="s">
        <v>135</v>
      </c>
      <c r="B20" s="199"/>
    </row>
  </sheetData>
  <hyperlinks>
    <hyperlink ref="A20:B20" location="Index!A1" display="Back to index" xr:uid="{27050609-477B-448D-80EC-F71ABEF8D716}"/>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406-2AD9-4B00-B7DF-ED89D33B95A9}">
  <dimension ref="A1:B26"/>
  <sheetViews>
    <sheetView showGridLines="0" workbookViewId="0"/>
  </sheetViews>
  <sheetFormatPr defaultRowHeight="15" x14ac:dyDescent="0.25"/>
  <sheetData>
    <row r="1" spans="1:1" x14ac:dyDescent="0.25">
      <c r="A1" s="67" t="s">
        <v>2245</v>
      </c>
    </row>
    <row r="26" spans="1:2" s="23" customFormat="1" x14ac:dyDescent="0.25">
      <c r="A26" s="199" t="s">
        <v>135</v>
      </c>
      <c r="B26" s="199"/>
    </row>
  </sheetData>
  <hyperlinks>
    <hyperlink ref="A26:B26" location="Index!A1" display="Back to index" xr:uid="{BBD30D0B-632F-4BD8-B831-E0218F9EA2D9}"/>
  </hyperlinks>
  <pageMargins left="0.7" right="0.7" top="0.75" bottom="0.75" header="0.3" footer="0.3"/>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C2AFE-BE8D-496D-9E4C-101547F58C13}">
  <dimension ref="A1:J117"/>
  <sheetViews>
    <sheetView showGridLines="0" zoomScaleNormal="100" workbookViewId="0">
      <pane ySplit="4" topLeftCell="A95" activePane="bottomLeft" state="frozen"/>
      <selection pane="bottomLeft" activeCell="G3" sqref="G3:H3"/>
    </sheetView>
  </sheetViews>
  <sheetFormatPr defaultColWidth="10.7109375" defaultRowHeight="15" x14ac:dyDescent="0.25"/>
  <cols>
    <col min="1" max="1" width="27.28515625" style="23" customWidth="1"/>
    <col min="2" max="2" width="24" style="35" customWidth="1"/>
    <col min="3" max="16384" width="10.7109375" style="23"/>
  </cols>
  <sheetData>
    <row r="1" spans="1:9" s="67" customFormat="1" x14ac:dyDescent="0.25">
      <c r="A1" s="67" t="s">
        <v>2711</v>
      </c>
      <c r="B1" s="1842"/>
    </row>
    <row r="3" spans="1:9" ht="15" customHeight="1" x14ac:dyDescent="0.25">
      <c r="A3" s="3837"/>
      <c r="B3" s="3837"/>
      <c r="C3" s="3781" t="s">
        <v>1402</v>
      </c>
      <c r="D3" s="3781"/>
      <c r="E3" s="3832" t="s">
        <v>1403</v>
      </c>
      <c r="F3" s="3832"/>
      <c r="G3" s="3781" t="s">
        <v>2246</v>
      </c>
      <c r="H3" s="3781"/>
      <c r="I3" s="3832" t="s">
        <v>2247</v>
      </c>
    </row>
    <row r="4" spans="1:9" ht="15" customHeight="1" x14ac:dyDescent="0.25">
      <c r="A4" s="2991"/>
      <c r="B4" s="2992"/>
      <c r="C4" s="2990" t="s">
        <v>2248</v>
      </c>
      <c r="D4" s="2990" t="s">
        <v>2249</v>
      </c>
      <c r="E4" s="2990" t="s">
        <v>2248</v>
      </c>
      <c r="F4" s="2990" t="s">
        <v>2249</v>
      </c>
      <c r="G4" s="2990" t="s">
        <v>2248</v>
      </c>
      <c r="H4" s="2990" t="s">
        <v>2249</v>
      </c>
      <c r="I4" s="3832"/>
    </row>
    <row r="5" spans="1:9" ht="15" customHeight="1" x14ac:dyDescent="0.25">
      <c r="A5" s="2980" t="s">
        <v>2250</v>
      </c>
      <c r="B5" s="3025"/>
      <c r="C5" s="2980"/>
      <c r="D5" s="2980"/>
      <c r="E5" s="2980"/>
      <c r="F5" s="2980"/>
      <c r="G5" s="2980"/>
      <c r="H5" s="2980"/>
      <c r="I5" s="2980"/>
    </row>
    <row r="6" spans="1:9" ht="15" customHeight="1" x14ac:dyDescent="0.25">
      <c r="A6" s="3836" t="s">
        <v>1115</v>
      </c>
      <c r="B6" s="2993" t="s">
        <v>1003</v>
      </c>
      <c r="C6" s="2994">
        <v>18385</v>
      </c>
      <c r="D6" s="2994">
        <v>8605</v>
      </c>
      <c r="E6" s="2994">
        <v>1910</v>
      </c>
      <c r="F6" s="2994">
        <v>460</v>
      </c>
      <c r="G6" s="2994">
        <v>6525</v>
      </c>
      <c r="H6" s="2994">
        <v>1580</v>
      </c>
      <c r="I6" s="2994">
        <v>10640</v>
      </c>
    </row>
    <row r="7" spans="1:9" ht="15" customHeight="1" x14ac:dyDescent="0.25">
      <c r="A7" s="3836"/>
      <c r="B7" s="2995" t="s">
        <v>1004</v>
      </c>
      <c r="C7" s="2994">
        <v>3745</v>
      </c>
      <c r="D7" s="2994">
        <v>1650</v>
      </c>
      <c r="E7" s="2994">
        <v>55</v>
      </c>
      <c r="F7" s="2994">
        <v>0</v>
      </c>
      <c r="G7" s="2994">
        <v>445</v>
      </c>
      <c r="H7" s="2994">
        <v>15</v>
      </c>
      <c r="I7" s="2994">
        <v>1665</v>
      </c>
    </row>
    <row r="8" spans="1:9" ht="15" customHeight="1" x14ac:dyDescent="0.25">
      <c r="A8" s="3836"/>
      <c r="B8" s="2995" t="s">
        <v>1047</v>
      </c>
      <c r="C8" s="2994">
        <v>4020</v>
      </c>
      <c r="D8" s="2994">
        <v>1905</v>
      </c>
      <c r="E8" s="2994">
        <v>2295</v>
      </c>
      <c r="F8" s="2994">
        <v>525</v>
      </c>
      <c r="G8" s="2994">
        <v>9155</v>
      </c>
      <c r="H8" s="2994">
        <v>2085</v>
      </c>
      <c r="I8" s="2994">
        <v>4510</v>
      </c>
    </row>
    <row r="9" spans="1:9" ht="15" customHeight="1" x14ac:dyDescent="0.25">
      <c r="A9" s="3836"/>
      <c r="B9" s="2996" t="s">
        <v>1022</v>
      </c>
      <c r="C9" s="2994">
        <v>1430</v>
      </c>
      <c r="D9" s="2994">
        <v>520</v>
      </c>
      <c r="E9" s="2994">
        <v>515</v>
      </c>
      <c r="F9" s="2994">
        <v>125</v>
      </c>
      <c r="G9" s="2994">
        <v>1615</v>
      </c>
      <c r="H9" s="2994">
        <v>385</v>
      </c>
      <c r="I9" s="2994">
        <v>1030</v>
      </c>
    </row>
    <row r="10" spans="1:9" s="448" customFormat="1" ht="15" customHeight="1" x14ac:dyDescent="0.25">
      <c r="A10" s="2997" t="s">
        <v>2251</v>
      </c>
      <c r="B10" s="2997" t="s">
        <v>2252</v>
      </c>
      <c r="C10" s="2998">
        <v>27580</v>
      </c>
      <c r="D10" s="2998">
        <v>12675</v>
      </c>
      <c r="E10" s="2998">
        <v>4780</v>
      </c>
      <c r="F10" s="2998">
        <v>1110</v>
      </c>
      <c r="G10" s="2998">
        <v>17740</v>
      </c>
      <c r="H10" s="2998">
        <v>4065</v>
      </c>
      <c r="I10" s="2998">
        <v>17855</v>
      </c>
    </row>
    <row r="11" spans="1:9" ht="15" customHeight="1" x14ac:dyDescent="0.25">
      <c r="A11" s="3025" t="s">
        <v>2253</v>
      </c>
      <c r="B11" s="3025"/>
      <c r="C11" s="2980"/>
      <c r="D11" s="2980"/>
      <c r="E11" s="2980"/>
      <c r="F11" s="2980"/>
      <c r="G11" s="2980"/>
      <c r="H11" s="2980"/>
      <c r="I11" s="2980"/>
    </row>
    <row r="12" spans="1:9" ht="15" customHeight="1" x14ac:dyDescent="0.25">
      <c r="A12" s="3834" t="s">
        <v>1071</v>
      </c>
      <c r="B12" s="2999" t="s">
        <v>1003</v>
      </c>
      <c r="C12" s="3000">
        <v>6405</v>
      </c>
      <c r="D12" s="3000">
        <v>4030</v>
      </c>
      <c r="E12" s="3000">
        <v>600</v>
      </c>
      <c r="F12" s="3000">
        <v>215</v>
      </c>
      <c r="G12" s="3000">
        <v>1345</v>
      </c>
      <c r="H12" s="3000">
        <v>480</v>
      </c>
      <c r="I12" s="3000">
        <v>4725</v>
      </c>
    </row>
    <row r="13" spans="1:9" ht="15" customHeight="1" x14ac:dyDescent="0.25">
      <c r="A13" s="3834"/>
      <c r="B13" s="2999" t="s">
        <v>1004</v>
      </c>
      <c r="C13" s="3000">
        <v>1340</v>
      </c>
      <c r="D13" s="3000">
        <v>655</v>
      </c>
      <c r="E13" s="3000">
        <v>65</v>
      </c>
      <c r="F13" s="3000">
        <v>30</v>
      </c>
      <c r="G13" s="3000">
        <v>135</v>
      </c>
      <c r="H13" s="3000">
        <v>55</v>
      </c>
      <c r="I13" s="3000">
        <v>740</v>
      </c>
    </row>
    <row r="14" spans="1:9" ht="15" customHeight="1" x14ac:dyDescent="0.25">
      <c r="A14" s="3834"/>
      <c r="B14" s="2999" t="s">
        <v>1047</v>
      </c>
      <c r="C14" s="3000">
        <v>4040</v>
      </c>
      <c r="D14" s="3000">
        <v>2585</v>
      </c>
      <c r="E14" s="3000">
        <v>575</v>
      </c>
      <c r="F14" s="3000">
        <v>220</v>
      </c>
      <c r="G14" s="3000">
        <v>2810</v>
      </c>
      <c r="H14" s="3000">
        <v>1065</v>
      </c>
      <c r="I14" s="3000">
        <v>3870</v>
      </c>
    </row>
    <row r="15" spans="1:9" ht="15" customHeight="1" x14ac:dyDescent="0.25">
      <c r="A15" s="3834"/>
      <c r="B15" s="2999" t="s">
        <v>1022</v>
      </c>
      <c r="C15" s="3000">
        <v>190</v>
      </c>
      <c r="D15" s="3000">
        <v>35</v>
      </c>
      <c r="E15" s="3000">
        <v>55</v>
      </c>
      <c r="F15" s="3000">
        <v>5</v>
      </c>
      <c r="G15" s="3000">
        <v>205</v>
      </c>
      <c r="H15" s="3000">
        <v>15</v>
      </c>
      <c r="I15" s="3000">
        <v>55</v>
      </c>
    </row>
    <row r="16" spans="1:9" s="67" customFormat="1" ht="15" customHeight="1" x14ac:dyDescent="0.25">
      <c r="A16" s="3834"/>
      <c r="B16" s="3001" t="s">
        <v>1023</v>
      </c>
      <c r="C16" s="3002">
        <v>11975</v>
      </c>
      <c r="D16" s="3002">
        <v>7310</v>
      </c>
      <c r="E16" s="3002">
        <v>1300</v>
      </c>
      <c r="F16" s="3002">
        <v>465</v>
      </c>
      <c r="G16" s="3002">
        <v>4490</v>
      </c>
      <c r="H16" s="3002">
        <v>1615</v>
      </c>
      <c r="I16" s="3002">
        <v>9395</v>
      </c>
    </row>
    <row r="17" spans="1:10" ht="15" customHeight="1" x14ac:dyDescent="0.25">
      <c r="A17" s="3833" t="s">
        <v>1073</v>
      </c>
      <c r="B17" s="3003" t="s">
        <v>1003</v>
      </c>
      <c r="C17" s="3004">
        <v>14420</v>
      </c>
      <c r="D17" s="3004">
        <v>6960</v>
      </c>
      <c r="E17" s="3004">
        <v>1210</v>
      </c>
      <c r="F17" s="3004">
        <v>450</v>
      </c>
      <c r="G17" s="3004">
        <v>1530</v>
      </c>
      <c r="H17" s="3004">
        <v>570</v>
      </c>
      <c r="I17" s="3004">
        <v>7975</v>
      </c>
      <c r="J17" s="30"/>
    </row>
    <row r="18" spans="1:10" ht="15" customHeight="1" x14ac:dyDescent="0.25">
      <c r="A18" s="3833"/>
      <c r="B18" s="3003" t="s">
        <v>1004</v>
      </c>
      <c r="C18" s="3004">
        <v>1355</v>
      </c>
      <c r="D18" s="3004">
        <v>280</v>
      </c>
      <c r="E18" s="3004">
        <v>20</v>
      </c>
      <c r="F18" s="3004">
        <v>0</v>
      </c>
      <c r="G18" s="3004">
        <v>15</v>
      </c>
      <c r="H18" s="3004">
        <v>0</v>
      </c>
      <c r="I18" s="3004">
        <v>285</v>
      </c>
      <c r="J18" s="30"/>
    </row>
    <row r="19" spans="1:10" ht="15" customHeight="1" x14ac:dyDescent="0.25">
      <c r="A19" s="3833"/>
      <c r="B19" s="3003" t="s">
        <v>1047</v>
      </c>
      <c r="C19" s="3004">
        <v>2465</v>
      </c>
      <c r="D19" s="3004">
        <v>1250</v>
      </c>
      <c r="E19" s="3004">
        <v>740</v>
      </c>
      <c r="F19" s="3004">
        <v>225</v>
      </c>
      <c r="G19" s="3004">
        <v>3500</v>
      </c>
      <c r="H19" s="3004">
        <v>1060</v>
      </c>
      <c r="I19" s="3004">
        <v>2535</v>
      </c>
      <c r="J19" s="30"/>
    </row>
    <row r="20" spans="1:10" ht="15" customHeight="1" x14ac:dyDescent="0.25">
      <c r="A20" s="3833"/>
      <c r="B20" s="3005" t="s">
        <v>1022</v>
      </c>
      <c r="C20" s="3004">
        <v>495</v>
      </c>
      <c r="D20" s="3004">
        <v>165</v>
      </c>
      <c r="E20" s="3004">
        <v>210</v>
      </c>
      <c r="F20" s="3004">
        <v>25</v>
      </c>
      <c r="G20" s="3004">
        <v>460</v>
      </c>
      <c r="H20" s="3004">
        <v>55</v>
      </c>
      <c r="I20" s="3004">
        <v>250</v>
      </c>
      <c r="J20" s="30"/>
    </row>
    <row r="21" spans="1:10" s="67" customFormat="1" ht="15" customHeight="1" x14ac:dyDescent="0.25">
      <c r="A21" s="3833"/>
      <c r="B21" s="3006" t="s">
        <v>1023</v>
      </c>
      <c r="C21" s="3007">
        <v>18730</v>
      </c>
      <c r="D21" s="3007">
        <v>8660</v>
      </c>
      <c r="E21" s="3007">
        <v>2180</v>
      </c>
      <c r="F21" s="3007">
        <v>700</v>
      </c>
      <c r="G21" s="3007">
        <v>5505</v>
      </c>
      <c r="H21" s="3007">
        <v>1685</v>
      </c>
      <c r="I21" s="3007">
        <v>11040</v>
      </c>
      <c r="J21" s="448"/>
    </row>
    <row r="22" spans="1:10" ht="15" customHeight="1" x14ac:dyDescent="0.25">
      <c r="A22" s="3834" t="s">
        <v>1096</v>
      </c>
      <c r="B22" s="3008" t="s">
        <v>1003</v>
      </c>
      <c r="C22" s="3009">
        <v>7190</v>
      </c>
      <c r="D22" s="3009">
        <v>650</v>
      </c>
      <c r="E22" s="3009">
        <v>370</v>
      </c>
      <c r="F22" s="3009">
        <v>5</v>
      </c>
      <c r="G22" s="3009">
        <v>1415</v>
      </c>
      <c r="H22" s="3009">
        <v>20</v>
      </c>
      <c r="I22" s="3009">
        <v>675</v>
      </c>
    </row>
    <row r="23" spans="1:10" ht="15" customHeight="1" x14ac:dyDescent="0.25">
      <c r="A23" s="3834"/>
      <c r="B23" s="3008" t="s">
        <v>1004</v>
      </c>
      <c r="C23" s="3009">
        <v>210</v>
      </c>
      <c r="D23" s="3009">
        <v>10</v>
      </c>
      <c r="E23" s="3009">
        <v>10</v>
      </c>
      <c r="F23" s="3009">
        <v>0</v>
      </c>
      <c r="G23" s="3009">
        <v>15</v>
      </c>
      <c r="H23" s="3009">
        <v>0</v>
      </c>
      <c r="I23" s="3009">
        <v>10</v>
      </c>
    </row>
    <row r="24" spans="1:10" ht="15" customHeight="1" x14ac:dyDescent="0.25">
      <c r="A24" s="3834"/>
      <c r="B24" s="3008" t="s">
        <v>1047</v>
      </c>
      <c r="C24" s="3009">
        <v>685</v>
      </c>
      <c r="D24" s="3009">
        <v>70</v>
      </c>
      <c r="E24" s="3009">
        <v>360</v>
      </c>
      <c r="F24" s="3009">
        <v>10</v>
      </c>
      <c r="G24" s="3009">
        <v>1255</v>
      </c>
      <c r="H24" s="3009">
        <v>35</v>
      </c>
      <c r="I24" s="3009">
        <v>110</v>
      </c>
    </row>
    <row r="25" spans="1:10" ht="15" customHeight="1" x14ac:dyDescent="0.25">
      <c r="A25" s="3834"/>
      <c r="B25" s="3008" t="s">
        <v>1022</v>
      </c>
      <c r="C25" s="3009">
        <v>355</v>
      </c>
      <c r="D25" s="3009">
        <v>30</v>
      </c>
      <c r="E25" s="3009">
        <v>140</v>
      </c>
      <c r="F25" s="3009">
        <v>5</v>
      </c>
      <c r="G25" s="3009">
        <v>210</v>
      </c>
      <c r="H25" s="3009">
        <v>10</v>
      </c>
      <c r="I25" s="3009">
        <v>40</v>
      </c>
    </row>
    <row r="26" spans="1:10" s="67" customFormat="1" ht="15" customHeight="1" x14ac:dyDescent="0.25">
      <c r="A26" s="3834"/>
      <c r="B26" s="3010" t="s">
        <v>1023</v>
      </c>
      <c r="C26" s="3011">
        <v>8440</v>
      </c>
      <c r="D26" s="3011">
        <v>760</v>
      </c>
      <c r="E26" s="3011">
        <v>880</v>
      </c>
      <c r="F26" s="3011">
        <v>20</v>
      </c>
      <c r="G26" s="3011">
        <v>2895</v>
      </c>
      <c r="H26" s="3011">
        <v>60</v>
      </c>
      <c r="I26" s="3011">
        <v>840</v>
      </c>
    </row>
    <row r="27" spans="1:10" ht="15" customHeight="1" x14ac:dyDescent="0.25">
      <c r="A27" s="3833" t="s">
        <v>1098</v>
      </c>
      <c r="B27" s="3003" t="s">
        <v>1003</v>
      </c>
      <c r="C27" s="3004">
        <v>16195</v>
      </c>
      <c r="D27" s="3004">
        <v>1685</v>
      </c>
      <c r="E27" s="3004">
        <v>690</v>
      </c>
      <c r="F27" s="3004">
        <v>30</v>
      </c>
      <c r="G27" s="3004">
        <v>1115</v>
      </c>
      <c r="H27" s="3004">
        <v>45</v>
      </c>
      <c r="I27" s="3004">
        <v>1760</v>
      </c>
    </row>
    <row r="28" spans="1:10" ht="15" customHeight="1" x14ac:dyDescent="0.25">
      <c r="A28" s="3833"/>
      <c r="B28" s="3003" t="s">
        <v>1004</v>
      </c>
      <c r="C28" s="3004">
        <v>660</v>
      </c>
      <c r="D28" s="3004">
        <v>50</v>
      </c>
      <c r="E28" s="3004">
        <v>45</v>
      </c>
      <c r="F28" s="3004">
        <v>0</v>
      </c>
      <c r="G28" s="3004">
        <v>30</v>
      </c>
      <c r="H28" s="3004">
        <v>0</v>
      </c>
      <c r="I28" s="3004">
        <v>50</v>
      </c>
    </row>
    <row r="29" spans="1:10" ht="15" customHeight="1" x14ac:dyDescent="0.25">
      <c r="A29" s="3833"/>
      <c r="B29" s="3003" t="s">
        <v>1047</v>
      </c>
      <c r="C29" s="3004">
        <v>2600</v>
      </c>
      <c r="D29" s="3004">
        <v>510</v>
      </c>
      <c r="E29" s="3004">
        <v>575</v>
      </c>
      <c r="F29" s="3004">
        <v>50</v>
      </c>
      <c r="G29" s="3004">
        <v>1920</v>
      </c>
      <c r="H29" s="3004">
        <v>160</v>
      </c>
      <c r="I29" s="3004">
        <v>720</v>
      </c>
    </row>
    <row r="30" spans="1:10" ht="15" customHeight="1" x14ac:dyDescent="0.25">
      <c r="A30" s="3833"/>
      <c r="B30" s="3005" t="s">
        <v>1022</v>
      </c>
      <c r="C30" s="3004">
        <v>2100</v>
      </c>
      <c r="D30" s="3004">
        <v>295</v>
      </c>
      <c r="E30" s="3004">
        <v>485</v>
      </c>
      <c r="F30" s="3004">
        <v>30</v>
      </c>
      <c r="G30" s="3004">
        <v>800</v>
      </c>
      <c r="H30" s="3004">
        <v>55</v>
      </c>
      <c r="I30" s="3004">
        <v>380</v>
      </c>
    </row>
    <row r="31" spans="1:10" s="67" customFormat="1" ht="15" customHeight="1" x14ac:dyDescent="0.25">
      <c r="A31" s="3833"/>
      <c r="B31" s="3006" t="s">
        <v>1023</v>
      </c>
      <c r="C31" s="3007">
        <v>21560</v>
      </c>
      <c r="D31" s="3007">
        <v>2540</v>
      </c>
      <c r="E31" s="3007">
        <v>1800</v>
      </c>
      <c r="F31" s="3007">
        <v>110</v>
      </c>
      <c r="G31" s="3007">
        <v>3865</v>
      </c>
      <c r="H31" s="3007">
        <v>260</v>
      </c>
      <c r="I31" s="3007">
        <v>2910</v>
      </c>
    </row>
    <row r="32" spans="1:10" ht="15" customHeight="1" x14ac:dyDescent="0.25">
      <c r="A32" s="3835" t="s">
        <v>2254</v>
      </c>
      <c r="B32" s="2999" t="s">
        <v>1003</v>
      </c>
      <c r="C32" s="3000">
        <v>44210</v>
      </c>
      <c r="D32" s="3000">
        <v>13325</v>
      </c>
      <c r="E32" s="3000">
        <v>2875</v>
      </c>
      <c r="F32" s="3000">
        <v>695</v>
      </c>
      <c r="G32" s="3000">
        <v>5405</v>
      </c>
      <c r="H32" s="3000">
        <v>1115</v>
      </c>
      <c r="I32" s="3000">
        <v>15140</v>
      </c>
    </row>
    <row r="33" spans="1:9" ht="15" customHeight="1" x14ac:dyDescent="0.25">
      <c r="A33" s="3835"/>
      <c r="B33" s="2999" t="s">
        <v>1004</v>
      </c>
      <c r="C33" s="3000">
        <v>3560</v>
      </c>
      <c r="D33" s="3000">
        <v>1000</v>
      </c>
      <c r="E33" s="3000">
        <v>145</v>
      </c>
      <c r="F33" s="3000">
        <v>30</v>
      </c>
      <c r="G33" s="3000">
        <v>190</v>
      </c>
      <c r="H33" s="3000">
        <v>55</v>
      </c>
      <c r="I33" s="3000">
        <v>1085</v>
      </c>
    </row>
    <row r="34" spans="1:9" ht="15" customHeight="1" x14ac:dyDescent="0.25">
      <c r="A34" s="3835"/>
      <c r="B34" s="2999" t="s">
        <v>1047</v>
      </c>
      <c r="C34" s="3000">
        <v>9790</v>
      </c>
      <c r="D34" s="3000">
        <v>4420</v>
      </c>
      <c r="E34" s="3000">
        <v>2250</v>
      </c>
      <c r="F34" s="3000">
        <v>500</v>
      </c>
      <c r="G34" s="3000">
        <v>9485</v>
      </c>
      <c r="H34" s="3000">
        <v>2320</v>
      </c>
      <c r="I34" s="3000">
        <v>7235</v>
      </c>
    </row>
    <row r="35" spans="1:9" ht="15" customHeight="1" x14ac:dyDescent="0.25">
      <c r="A35" s="3835"/>
      <c r="B35" s="2999" t="s">
        <v>1022</v>
      </c>
      <c r="C35" s="3000">
        <v>3145</v>
      </c>
      <c r="D35" s="3000">
        <v>525</v>
      </c>
      <c r="E35" s="3000">
        <v>890</v>
      </c>
      <c r="F35" s="3000">
        <v>70</v>
      </c>
      <c r="G35" s="3000">
        <v>1675</v>
      </c>
      <c r="H35" s="3000">
        <v>135</v>
      </c>
      <c r="I35" s="3000">
        <v>725</v>
      </c>
    </row>
    <row r="36" spans="1:9" s="67" customFormat="1" ht="15" customHeight="1" x14ac:dyDescent="0.25">
      <c r="A36" s="3835"/>
      <c r="B36" s="3001" t="s">
        <v>2255</v>
      </c>
      <c r="C36" s="3002">
        <v>60710</v>
      </c>
      <c r="D36" s="3002">
        <v>19265</v>
      </c>
      <c r="E36" s="3002">
        <v>6160</v>
      </c>
      <c r="F36" s="3002">
        <v>1295</v>
      </c>
      <c r="G36" s="3002">
        <v>16760</v>
      </c>
      <c r="H36" s="3002">
        <v>3625</v>
      </c>
      <c r="I36" s="3002">
        <v>24185</v>
      </c>
    </row>
    <row r="37" spans="1:9" ht="15" customHeight="1" x14ac:dyDescent="0.25">
      <c r="A37" s="3025" t="s">
        <v>2256</v>
      </c>
      <c r="B37" s="3025"/>
      <c r="C37" s="2980"/>
      <c r="D37" s="2980"/>
      <c r="E37" s="2980"/>
      <c r="F37" s="2980"/>
      <c r="G37" s="2980"/>
      <c r="H37" s="2980"/>
      <c r="I37" s="2980"/>
    </row>
    <row r="38" spans="1:9" ht="15" customHeight="1" x14ac:dyDescent="0.25">
      <c r="A38" s="3833" t="s">
        <v>1070</v>
      </c>
      <c r="B38" s="3003" t="s">
        <v>1003</v>
      </c>
      <c r="C38" s="3004">
        <v>2705</v>
      </c>
      <c r="D38" s="3004">
        <v>235</v>
      </c>
      <c r="E38" s="3004">
        <v>80</v>
      </c>
      <c r="F38" s="3004">
        <v>5</v>
      </c>
      <c r="G38" s="3004">
        <v>190</v>
      </c>
      <c r="H38" s="3004">
        <v>15</v>
      </c>
      <c r="I38" s="3004">
        <v>260</v>
      </c>
    </row>
    <row r="39" spans="1:9" ht="15" customHeight="1" x14ac:dyDescent="0.25">
      <c r="A39" s="3833"/>
      <c r="B39" s="3003" t="s">
        <v>1004</v>
      </c>
      <c r="C39" s="3004">
        <v>1275</v>
      </c>
      <c r="D39" s="3004">
        <v>45</v>
      </c>
      <c r="E39" s="3004">
        <v>25</v>
      </c>
      <c r="F39" s="3004">
        <v>0</v>
      </c>
      <c r="G39" s="3004">
        <v>30</v>
      </c>
      <c r="H39" s="3004">
        <v>0</v>
      </c>
      <c r="I39" s="3004">
        <v>50</v>
      </c>
    </row>
    <row r="40" spans="1:9" ht="15" customHeight="1" x14ac:dyDescent="0.25">
      <c r="A40" s="3833"/>
      <c r="B40" s="3003" t="s">
        <v>1047</v>
      </c>
      <c r="C40" s="3004">
        <v>720</v>
      </c>
      <c r="D40" s="3004">
        <v>105</v>
      </c>
      <c r="E40" s="3004">
        <v>145</v>
      </c>
      <c r="F40" s="3004">
        <v>20</v>
      </c>
      <c r="G40" s="3004">
        <v>470</v>
      </c>
      <c r="H40" s="3004">
        <v>60</v>
      </c>
      <c r="I40" s="3004">
        <v>180</v>
      </c>
    </row>
    <row r="41" spans="1:9" ht="15" customHeight="1" x14ac:dyDescent="0.25">
      <c r="A41" s="3833"/>
      <c r="B41" s="3005" t="s">
        <v>1022</v>
      </c>
      <c r="C41" s="3004">
        <v>115</v>
      </c>
      <c r="D41" s="3004">
        <v>10</v>
      </c>
      <c r="E41" s="3004">
        <v>35</v>
      </c>
      <c r="F41" s="3004">
        <v>0</v>
      </c>
      <c r="G41" s="3004">
        <v>105</v>
      </c>
      <c r="H41" s="3004">
        <v>0</v>
      </c>
      <c r="I41" s="3004">
        <v>10</v>
      </c>
    </row>
    <row r="42" spans="1:9" s="67" customFormat="1" ht="15" customHeight="1" x14ac:dyDescent="0.25">
      <c r="A42" s="3833"/>
      <c r="B42" s="3006" t="s">
        <v>1023</v>
      </c>
      <c r="C42" s="3007">
        <v>4820</v>
      </c>
      <c r="D42" s="3007">
        <v>395</v>
      </c>
      <c r="E42" s="3007">
        <v>285</v>
      </c>
      <c r="F42" s="3007">
        <v>25</v>
      </c>
      <c r="G42" s="3007">
        <v>800</v>
      </c>
      <c r="H42" s="3007">
        <v>75</v>
      </c>
      <c r="I42" s="3007">
        <v>495</v>
      </c>
    </row>
    <row r="43" spans="1:9" ht="15" customHeight="1" x14ac:dyDescent="0.25">
      <c r="A43" s="3834" t="s">
        <v>1072</v>
      </c>
      <c r="B43" s="3008" t="s">
        <v>1003</v>
      </c>
      <c r="C43" s="3012">
        <v>41145</v>
      </c>
      <c r="D43" s="3012">
        <v>855</v>
      </c>
      <c r="E43" s="3012">
        <v>1940</v>
      </c>
      <c r="F43" s="3012">
        <v>10</v>
      </c>
      <c r="G43" s="3012">
        <v>1890</v>
      </c>
      <c r="H43" s="3012">
        <v>10</v>
      </c>
      <c r="I43" s="3012">
        <v>875</v>
      </c>
    </row>
    <row r="44" spans="1:9" ht="15" customHeight="1" x14ac:dyDescent="0.25">
      <c r="A44" s="3834"/>
      <c r="B44" s="3008" t="s">
        <v>1004</v>
      </c>
      <c r="C44" s="3009">
        <v>2310</v>
      </c>
      <c r="D44" s="3009">
        <v>20</v>
      </c>
      <c r="E44" s="3009">
        <v>55</v>
      </c>
      <c r="F44" s="3009">
        <v>0</v>
      </c>
      <c r="G44" s="3009">
        <v>45</v>
      </c>
      <c r="H44" s="3009">
        <v>0</v>
      </c>
      <c r="I44" s="3009">
        <v>20</v>
      </c>
    </row>
    <row r="45" spans="1:9" ht="15" customHeight="1" x14ac:dyDescent="0.25">
      <c r="A45" s="3834"/>
      <c r="B45" s="3008" t="s">
        <v>1047</v>
      </c>
      <c r="C45" s="3009">
        <v>8385</v>
      </c>
      <c r="D45" s="3009">
        <v>220</v>
      </c>
      <c r="E45" s="3009">
        <v>1100</v>
      </c>
      <c r="F45" s="3009">
        <v>10</v>
      </c>
      <c r="G45" s="3009">
        <v>2215</v>
      </c>
      <c r="H45" s="3009">
        <v>20</v>
      </c>
      <c r="I45" s="3009">
        <v>250</v>
      </c>
    </row>
    <row r="46" spans="1:9" ht="15" customHeight="1" x14ac:dyDescent="0.25">
      <c r="A46" s="3834"/>
      <c r="B46" s="3008" t="s">
        <v>1022</v>
      </c>
      <c r="C46" s="3009">
        <v>2580</v>
      </c>
      <c r="D46" s="3009">
        <v>90</v>
      </c>
      <c r="E46" s="3009">
        <v>480</v>
      </c>
      <c r="F46" s="3009">
        <v>15</v>
      </c>
      <c r="G46" s="3009">
        <v>740</v>
      </c>
      <c r="H46" s="3009">
        <v>20</v>
      </c>
      <c r="I46" s="3009">
        <v>120</v>
      </c>
    </row>
    <row r="47" spans="1:9" s="67" customFormat="1" ht="15" customHeight="1" x14ac:dyDescent="0.25">
      <c r="A47" s="3834"/>
      <c r="B47" s="3010" t="s">
        <v>1023</v>
      </c>
      <c r="C47" s="3011">
        <v>54420</v>
      </c>
      <c r="D47" s="3011">
        <v>1185</v>
      </c>
      <c r="E47" s="3011">
        <v>3570</v>
      </c>
      <c r="F47" s="3011">
        <v>35</v>
      </c>
      <c r="G47" s="3011">
        <v>4895</v>
      </c>
      <c r="H47" s="3011">
        <v>50</v>
      </c>
      <c r="I47" s="3011">
        <v>1270</v>
      </c>
    </row>
    <row r="48" spans="1:9" ht="15" customHeight="1" x14ac:dyDescent="0.25">
      <c r="A48" s="3833" t="s">
        <v>1103</v>
      </c>
      <c r="B48" s="3003" t="s">
        <v>1003</v>
      </c>
      <c r="C48" s="3004">
        <v>40420</v>
      </c>
      <c r="D48" s="3004">
        <v>1730</v>
      </c>
      <c r="E48" s="3004">
        <v>4635</v>
      </c>
      <c r="F48" s="3004">
        <v>120</v>
      </c>
      <c r="G48" s="3004">
        <v>18320</v>
      </c>
      <c r="H48" s="3004">
        <v>470</v>
      </c>
      <c r="I48" s="3004">
        <v>2315</v>
      </c>
    </row>
    <row r="49" spans="1:9" ht="15" customHeight="1" x14ac:dyDescent="0.25">
      <c r="A49" s="3833"/>
      <c r="B49" s="3003" t="s">
        <v>1004</v>
      </c>
      <c r="C49" s="3004">
        <v>4865</v>
      </c>
      <c r="D49" s="3004">
        <v>245</v>
      </c>
      <c r="E49" s="3004">
        <v>185</v>
      </c>
      <c r="F49" s="3004">
        <v>5</v>
      </c>
      <c r="G49" s="3004">
        <v>850</v>
      </c>
      <c r="H49" s="3004">
        <v>20</v>
      </c>
      <c r="I49" s="3004">
        <v>270</v>
      </c>
    </row>
    <row r="50" spans="1:9" ht="15" customHeight="1" x14ac:dyDescent="0.25">
      <c r="A50" s="3833"/>
      <c r="B50" s="3003" t="s">
        <v>1047</v>
      </c>
      <c r="C50" s="3004">
        <v>16240</v>
      </c>
      <c r="D50" s="3004">
        <v>1545</v>
      </c>
      <c r="E50" s="3004">
        <v>5355</v>
      </c>
      <c r="F50" s="3004">
        <v>140</v>
      </c>
      <c r="G50" s="3004">
        <v>36200</v>
      </c>
      <c r="H50" s="3004">
        <v>930</v>
      </c>
      <c r="I50" s="3004">
        <v>2615</v>
      </c>
    </row>
    <row r="51" spans="1:9" ht="15" customHeight="1" x14ac:dyDescent="0.25">
      <c r="A51" s="3833"/>
      <c r="B51" s="3005" t="s">
        <v>1022</v>
      </c>
      <c r="C51" s="3004">
        <v>495</v>
      </c>
      <c r="D51" s="3004">
        <v>20</v>
      </c>
      <c r="E51" s="3004">
        <v>150</v>
      </c>
      <c r="F51" s="3004">
        <v>0</v>
      </c>
      <c r="G51" s="3004">
        <v>645</v>
      </c>
      <c r="H51" s="3004">
        <v>0</v>
      </c>
      <c r="I51" s="3004">
        <v>20</v>
      </c>
    </row>
    <row r="52" spans="1:9" s="67" customFormat="1" ht="15" customHeight="1" x14ac:dyDescent="0.25">
      <c r="A52" s="3833"/>
      <c r="B52" s="3006" t="s">
        <v>1023</v>
      </c>
      <c r="C52" s="3007">
        <v>62020</v>
      </c>
      <c r="D52" s="3007">
        <v>3545</v>
      </c>
      <c r="E52" s="3007">
        <v>10320</v>
      </c>
      <c r="F52" s="3007">
        <v>260</v>
      </c>
      <c r="G52" s="3007">
        <v>56015</v>
      </c>
      <c r="H52" s="3007">
        <v>1415</v>
      </c>
      <c r="I52" s="3007">
        <v>5220</v>
      </c>
    </row>
    <row r="53" spans="1:9" ht="15" customHeight="1" x14ac:dyDescent="0.25">
      <c r="A53" s="3834" t="s">
        <v>1104</v>
      </c>
      <c r="B53" s="3008" t="s">
        <v>1003</v>
      </c>
      <c r="C53" s="3012">
        <v>3610</v>
      </c>
      <c r="D53" s="3012">
        <v>255</v>
      </c>
      <c r="E53" s="3012">
        <v>30</v>
      </c>
      <c r="F53" s="3012">
        <v>0</v>
      </c>
      <c r="G53" s="3012">
        <v>85</v>
      </c>
      <c r="H53" s="3012">
        <v>0</v>
      </c>
      <c r="I53" s="3012">
        <v>255</v>
      </c>
    </row>
    <row r="54" spans="1:9" ht="15" customHeight="1" x14ac:dyDescent="0.25">
      <c r="A54" s="3834"/>
      <c r="B54" s="3008" t="s">
        <v>1004</v>
      </c>
      <c r="C54" s="3009">
        <v>845</v>
      </c>
      <c r="D54" s="3009">
        <v>45</v>
      </c>
      <c r="E54" s="3009">
        <v>115</v>
      </c>
      <c r="F54" s="3009">
        <v>0</v>
      </c>
      <c r="G54" s="3009">
        <v>115</v>
      </c>
      <c r="H54" s="3009">
        <v>0</v>
      </c>
      <c r="I54" s="3009">
        <v>45</v>
      </c>
    </row>
    <row r="55" spans="1:9" ht="15" customHeight="1" x14ac:dyDescent="0.25">
      <c r="A55" s="3834"/>
      <c r="B55" s="3008" t="s">
        <v>1047</v>
      </c>
      <c r="C55" s="3009">
        <v>150</v>
      </c>
      <c r="D55" s="3009">
        <v>10</v>
      </c>
      <c r="E55" s="3009">
        <v>5</v>
      </c>
      <c r="F55" s="3009">
        <v>0</v>
      </c>
      <c r="G55" s="3009">
        <v>0</v>
      </c>
      <c r="H55" s="3009">
        <v>0</v>
      </c>
      <c r="I55" s="3009">
        <v>10</v>
      </c>
    </row>
    <row r="56" spans="1:9" ht="15" customHeight="1" x14ac:dyDescent="0.25">
      <c r="A56" s="3834"/>
      <c r="B56" s="3008" t="s">
        <v>1022</v>
      </c>
      <c r="C56" s="3009">
        <v>5</v>
      </c>
      <c r="D56" s="3009">
        <v>0</v>
      </c>
      <c r="E56" s="3009">
        <v>0</v>
      </c>
      <c r="F56" s="3009">
        <v>0</v>
      </c>
      <c r="G56" s="3009">
        <v>0</v>
      </c>
      <c r="H56" s="3009">
        <v>0</v>
      </c>
      <c r="I56" s="3009">
        <v>0</v>
      </c>
    </row>
    <row r="57" spans="1:9" s="67" customFormat="1" ht="15" customHeight="1" x14ac:dyDescent="0.25">
      <c r="A57" s="3834"/>
      <c r="B57" s="3010" t="s">
        <v>1023</v>
      </c>
      <c r="C57" s="3011">
        <v>4605</v>
      </c>
      <c r="D57" s="3011">
        <v>315</v>
      </c>
      <c r="E57" s="3011">
        <v>150</v>
      </c>
      <c r="F57" s="3011">
        <v>0</v>
      </c>
      <c r="G57" s="3011">
        <v>205</v>
      </c>
      <c r="H57" s="3011">
        <v>0</v>
      </c>
      <c r="I57" s="3011">
        <v>315</v>
      </c>
    </row>
    <row r="58" spans="1:9" ht="15" customHeight="1" x14ac:dyDescent="0.25">
      <c r="A58" s="3833" t="s">
        <v>1105</v>
      </c>
      <c r="B58" s="3003" t="s">
        <v>1003</v>
      </c>
      <c r="C58" s="3004">
        <v>36750</v>
      </c>
      <c r="D58" s="3004">
        <v>3355</v>
      </c>
      <c r="E58" s="3004">
        <v>2220</v>
      </c>
      <c r="F58" s="3004">
        <v>180</v>
      </c>
      <c r="G58" s="3004">
        <v>3115</v>
      </c>
      <c r="H58" s="3004">
        <v>255</v>
      </c>
      <c r="I58" s="3004">
        <v>3790</v>
      </c>
    </row>
    <row r="59" spans="1:9" ht="15" customHeight="1" x14ac:dyDescent="0.25">
      <c r="A59" s="3833"/>
      <c r="B59" s="3003" t="s">
        <v>1004</v>
      </c>
      <c r="C59" s="3004">
        <v>2210</v>
      </c>
      <c r="D59" s="3004">
        <v>70</v>
      </c>
      <c r="E59" s="3004">
        <v>85</v>
      </c>
      <c r="F59" s="3004">
        <v>0</v>
      </c>
      <c r="G59" s="3004">
        <v>410</v>
      </c>
      <c r="H59" s="3004">
        <v>5</v>
      </c>
      <c r="I59" s="3004">
        <v>80</v>
      </c>
    </row>
    <row r="60" spans="1:9" ht="15" customHeight="1" x14ac:dyDescent="0.25">
      <c r="A60" s="3833"/>
      <c r="B60" s="3003" t="s">
        <v>1047</v>
      </c>
      <c r="C60" s="3004">
        <v>5200</v>
      </c>
      <c r="D60" s="3004">
        <v>365</v>
      </c>
      <c r="E60" s="3004">
        <v>1370</v>
      </c>
      <c r="F60" s="3004">
        <v>110</v>
      </c>
      <c r="G60" s="3004">
        <v>4525</v>
      </c>
      <c r="H60" s="3004">
        <v>360</v>
      </c>
      <c r="I60" s="3004">
        <v>835</v>
      </c>
    </row>
    <row r="61" spans="1:9" ht="15" customHeight="1" x14ac:dyDescent="0.25">
      <c r="A61" s="3833"/>
      <c r="B61" s="3005" t="s">
        <v>1022</v>
      </c>
      <c r="C61" s="3004">
        <v>560</v>
      </c>
      <c r="D61" s="3004">
        <v>25</v>
      </c>
      <c r="E61" s="3004">
        <v>135</v>
      </c>
      <c r="F61" s="3004">
        <v>0</v>
      </c>
      <c r="G61" s="3004">
        <v>175</v>
      </c>
      <c r="H61" s="3004">
        <v>5</v>
      </c>
      <c r="I61" s="3004">
        <v>30</v>
      </c>
    </row>
    <row r="62" spans="1:9" s="67" customFormat="1" ht="15" customHeight="1" x14ac:dyDescent="0.25">
      <c r="A62" s="3833"/>
      <c r="B62" s="3006" t="s">
        <v>1023</v>
      </c>
      <c r="C62" s="3007">
        <v>44720</v>
      </c>
      <c r="D62" s="3007">
        <v>3820</v>
      </c>
      <c r="E62" s="3007">
        <v>3810</v>
      </c>
      <c r="F62" s="3007">
        <v>295</v>
      </c>
      <c r="G62" s="3007">
        <v>8225</v>
      </c>
      <c r="H62" s="3007">
        <v>625</v>
      </c>
      <c r="I62" s="3007">
        <v>4735</v>
      </c>
    </row>
    <row r="63" spans="1:9" ht="15" customHeight="1" x14ac:dyDescent="0.25">
      <c r="A63" s="3834" t="s">
        <v>154</v>
      </c>
      <c r="B63" s="3008" t="s">
        <v>1003</v>
      </c>
      <c r="C63" s="3009">
        <v>18370</v>
      </c>
      <c r="D63" s="3009">
        <v>80</v>
      </c>
      <c r="E63" s="3009">
        <v>115</v>
      </c>
      <c r="F63" s="3009">
        <v>0</v>
      </c>
      <c r="G63" s="3009">
        <v>135</v>
      </c>
      <c r="H63" s="3009">
        <v>0</v>
      </c>
      <c r="I63" s="3009">
        <v>80</v>
      </c>
    </row>
    <row r="64" spans="1:9" ht="15" customHeight="1" x14ac:dyDescent="0.25">
      <c r="A64" s="3834"/>
      <c r="B64" s="3008" t="s">
        <v>1004</v>
      </c>
      <c r="C64" s="3009">
        <v>8360</v>
      </c>
      <c r="D64" s="3009">
        <v>40</v>
      </c>
      <c r="E64" s="3009">
        <v>60</v>
      </c>
      <c r="F64" s="3009">
        <v>0</v>
      </c>
      <c r="G64" s="3009">
        <v>130</v>
      </c>
      <c r="H64" s="3009">
        <v>0</v>
      </c>
      <c r="I64" s="3009">
        <v>40</v>
      </c>
    </row>
    <row r="65" spans="1:9" ht="15" customHeight="1" x14ac:dyDescent="0.25">
      <c r="A65" s="3834"/>
      <c r="B65" s="3008" t="s">
        <v>1047</v>
      </c>
      <c r="C65" s="3009">
        <v>36855</v>
      </c>
      <c r="D65" s="3009">
        <v>175</v>
      </c>
      <c r="E65" s="3009">
        <v>1120</v>
      </c>
      <c r="F65" s="3009">
        <v>5</v>
      </c>
      <c r="G65" s="3009">
        <v>2845</v>
      </c>
      <c r="H65" s="3009">
        <v>10</v>
      </c>
      <c r="I65" s="3009">
        <v>185</v>
      </c>
    </row>
    <row r="66" spans="1:9" ht="15" customHeight="1" x14ac:dyDescent="0.25">
      <c r="A66" s="3834"/>
      <c r="B66" s="3008" t="s">
        <v>1022</v>
      </c>
      <c r="C66" s="3009">
        <v>775</v>
      </c>
      <c r="D66" s="3009">
        <v>10</v>
      </c>
      <c r="E66" s="3009">
        <v>105</v>
      </c>
      <c r="F66" s="3009">
        <v>0</v>
      </c>
      <c r="G66" s="3009">
        <v>330</v>
      </c>
      <c r="H66" s="3009">
        <v>0</v>
      </c>
      <c r="I66" s="3009">
        <v>10</v>
      </c>
    </row>
    <row r="67" spans="1:9" s="67" customFormat="1" ht="15" customHeight="1" x14ac:dyDescent="0.25">
      <c r="A67" s="3834"/>
      <c r="B67" s="3010" t="s">
        <v>1023</v>
      </c>
      <c r="C67" s="3011">
        <v>64360</v>
      </c>
      <c r="D67" s="3011">
        <v>300</v>
      </c>
      <c r="E67" s="3011">
        <v>1400</v>
      </c>
      <c r="F67" s="3011">
        <v>5</v>
      </c>
      <c r="G67" s="3011">
        <v>3440</v>
      </c>
      <c r="H67" s="3011">
        <v>10</v>
      </c>
      <c r="I67" s="3011">
        <v>315</v>
      </c>
    </row>
    <row r="68" spans="1:9" ht="15" customHeight="1" x14ac:dyDescent="0.25">
      <c r="A68" s="3833" t="s">
        <v>1106</v>
      </c>
      <c r="B68" s="3003" t="s">
        <v>1003</v>
      </c>
      <c r="C68" s="3004">
        <v>17025</v>
      </c>
      <c r="D68" s="3004">
        <v>320</v>
      </c>
      <c r="E68" s="3004">
        <v>525</v>
      </c>
      <c r="F68" s="3004">
        <v>5</v>
      </c>
      <c r="G68" s="3004">
        <v>615</v>
      </c>
      <c r="H68" s="3004">
        <v>10</v>
      </c>
      <c r="I68" s="3004">
        <v>335</v>
      </c>
    </row>
    <row r="69" spans="1:9" ht="15" customHeight="1" x14ac:dyDescent="0.25">
      <c r="A69" s="3833"/>
      <c r="B69" s="3003" t="s">
        <v>1004</v>
      </c>
      <c r="C69" s="3004">
        <v>685</v>
      </c>
      <c r="D69" s="3004">
        <v>25</v>
      </c>
      <c r="E69" s="3004">
        <v>10</v>
      </c>
      <c r="F69" s="3004">
        <v>0</v>
      </c>
      <c r="G69" s="3004">
        <v>30</v>
      </c>
      <c r="H69" s="3004">
        <v>0</v>
      </c>
      <c r="I69" s="3004">
        <v>25</v>
      </c>
    </row>
    <row r="70" spans="1:9" ht="15" customHeight="1" x14ac:dyDescent="0.25">
      <c r="A70" s="3833"/>
      <c r="B70" s="3003" t="s">
        <v>1047</v>
      </c>
      <c r="C70" s="3004">
        <v>3380</v>
      </c>
      <c r="D70" s="3004">
        <v>70</v>
      </c>
      <c r="E70" s="3004">
        <v>480</v>
      </c>
      <c r="F70" s="3004">
        <v>5</v>
      </c>
      <c r="G70" s="3004">
        <v>1325</v>
      </c>
      <c r="H70" s="3004">
        <v>10</v>
      </c>
      <c r="I70" s="3004">
        <v>85</v>
      </c>
    </row>
    <row r="71" spans="1:9" ht="15" customHeight="1" x14ac:dyDescent="0.25">
      <c r="A71" s="3833"/>
      <c r="B71" s="3005" t="s">
        <v>1022</v>
      </c>
      <c r="C71" s="3004">
        <v>1160</v>
      </c>
      <c r="D71" s="3004">
        <v>15</v>
      </c>
      <c r="E71" s="3004">
        <v>265</v>
      </c>
      <c r="F71" s="3004">
        <v>5</v>
      </c>
      <c r="G71" s="3004">
        <v>515</v>
      </c>
      <c r="H71" s="3004">
        <v>5</v>
      </c>
      <c r="I71" s="3004">
        <v>25</v>
      </c>
    </row>
    <row r="72" spans="1:9" s="67" customFormat="1" ht="15" customHeight="1" x14ac:dyDescent="0.25">
      <c r="A72" s="3833"/>
      <c r="B72" s="3006" t="s">
        <v>1023</v>
      </c>
      <c r="C72" s="3007">
        <v>22250</v>
      </c>
      <c r="D72" s="3007">
        <v>435</v>
      </c>
      <c r="E72" s="3007">
        <v>1280</v>
      </c>
      <c r="F72" s="3007">
        <v>15</v>
      </c>
      <c r="G72" s="3007">
        <v>2490</v>
      </c>
      <c r="H72" s="3007">
        <v>25</v>
      </c>
      <c r="I72" s="3007">
        <v>470</v>
      </c>
    </row>
    <row r="73" spans="1:9" ht="15" customHeight="1" x14ac:dyDescent="0.25">
      <c r="A73" s="3834" t="s">
        <v>1107</v>
      </c>
      <c r="B73" s="3008" t="s">
        <v>1003</v>
      </c>
      <c r="C73" s="3012">
        <v>20235</v>
      </c>
      <c r="D73" s="3012">
        <v>300</v>
      </c>
      <c r="E73" s="3012">
        <v>1025</v>
      </c>
      <c r="F73" s="3012">
        <v>5</v>
      </c>
      <c r="G73" s="3012">
        <v>1095</v>
      </c>
      <c r="H73" s="3012">
        <v>10</v>
      </c>
      <c r="I73" s="3012">
        <v>315</v>
      </c>
    </row>
    <row r="74" spans="1:9" ht="15" customHeight="1" x14ac:dyDescent="0.25">
      <c r="A74" s="3834"/>
      <c r="B74" s="3008" t="s">
        <v>1004</v>
      </c>
      <c r="C74" s="3009">
        <v>855</v>
      </c>
      <c r="D74" s="3009">
        <v>10</v>
      </c>
      <c r="E74" s="3009">
        <v>105</v>
      </c>
      <c r="F74" s="3009">
        <v>0</v>
      </c>
      <c r="G74" s="3009">
        <v>1665</v>
      </c>
      <c r="H74" s="3009">
        <v>25</v>
      </c>
      <c r="I74" s="3009">
        <v>35</v>
      </c>
    </row>
    <row r="75" spans="1:9" ht="15" customHeight="1" x14ac:dyDescent="0.25">
      <c r="A75" s="3834"/>
      <c r="B75" s="3008" t="s">
        <v>1047</v>
      </c>
      <c r="C75" s="3009">
        <v>2975</v>
      </c>
      <c r="D75" s="3009">
        <v>50</v>
      </c>
      <c r="E75" s="3009">
        <v>875</v>
      </c>
      <c r="F75" s="3009">
        <v>10</v>
      </c>
      <c r="G75" s="3009">
        <v>2405</v>
      </c>
      <c r="H75" s="3009">
        <v>20</v>
      </c>
      <c r="I75" s="3009">
        <v>80</v>
      </c>
    </row>
    <row r="76" spans="1:9" ht="15" customHeight="1" x14ac:dyDescent="0.25">
      <c r="A76" s="3834"/>
      <c r="B76" s="3008" t="s">
        <v>1022</v>
      </c>
      <c r="C76" s="3009">
        <v>900</v>
      </c>
      <c r="D76" s="3009">
        <v>20</v>
      </c>
      <c r="E76" s="3009">
        <v>205</v>
      </c>
      <c r="F76" s="3009">
        <v>0</v>
      </c>
      <c r="G76" s="3009">
        <v>495</v>
      </c>
      <c r="H76" s="3009">
        <v>0</v>
      </c>
      <c r="I76" s="3009">
        <v>20</v>
      </c>
    </row>
    <row r="77" spans="1:9" s="67" customFormat="1" ht="15" customHeight="1" x14ac:dyDescent="0.25">
      <c r="A77" s="3834"/>
      <c r="B77" s="3010" t="s">
        <v>1023</v>
      </c>
      <c r="C77" s="3011">
        <v>24965</v>
      </c>
      <c r="D77" s="3011">
        <v>375</v>
      </c>
      <c r="E77" s="3011">
        <v>2215</v>
      </c>
      <c r="F77" s="3011">
        <v>15</v>
      </c>
      <c r="G77" s="3011">
        <v>5660</v>
      </c>
      <c r="H77" s="3011">
        <v>55</v>
      </c>
      <c r="I77" s="3011">
        <v>445</v>
      </c>
    </row>
    <row r="78" spans="1:9" ht="15" customHeight="1" x14ac:dyDescent="0.25">
      <c r="A78" s="3833" t="s">
        <v>1108</v>
      </c>
      <c r="B78" s="3003" t="s">
        <v>1003</v>
      </c>
      <c r="C78" s="3004">
        <v>13750</v>
      </c>
      <c r="D78" s="3004">
        <v>180</v>
      </c>
      <c r="E78" s="3004">
        <v>1070</v>
      </c>
      <c r="F78" s="3004">
        <v>5</v>
      </c>
      <c r="G78" s="3004">
        <v>3830</v>
      </c>
      <c r="H78" s="3004">
        <v>20</v>
      </c>
      <c r="I78" s="3004">
        <v>210</v>
      </c>
    </row>
    <row r="79" spans="1:9" ht="15" customHeight="1" x14ac:dyDescent="0.25">
      <c r="A79" s="3833"/>
      <c r="B79" s="3003" t="s">
        <v>1004</v>
      </c>
      <c r="C79" s="3004">
        <v>870</v>
      </c>
      <c r="D79" s="3004">
        <v>55</v>
      </c>
      <c r="E79" s="3004">
        <v>45</v>
      </c>
      <c r="F79" s="3004">
        <v>5</v>
      </c>
      <c r="G79" s="3004">
        <v>90</v>
      </c>
      <c r="H79" s="3004">
        <v>5</v>
      </c>
      <c r="I79" s="3004">
        <v>65</v>
      </c>
    </row>
    <row r="80" spans="1:9" ht="15" customHeight="1" x14ac:dyDescent="0.25">
      <c r="A80" s="3833"/>
      <c r="B80" s="3003" t="s">
        <v>1047</v>
      </c>
      <c r="C80" s="3004">
        <v>5370</v>
      </c>
      <c r="D80" s="3004">
        <v>350</v>
      </c>
      <c r="E80" s="3004">
        <v>1575</v>
      </c>
      <c r="F80" s="3004">
        <v>20</v>
      </c>
      <c r="G80" s="3004">
        <v>4390</v>
      </c>
      <c r="H80" s="3004">
        <v>55</v>
      </c>
      <c r="I80" s="3004">
        <v>425</v>
      </c>
    </row>
    <row r="81" spans="1:9" ht="15" customHeight="1" x14ac:dyDescent="0.25">
      <c r="A81" s="3833"/>
      <c r="B81" s="3005" t="s">
        <v>1022</v>
      </c>
      <c r="C81" s="3004">
        <v>220</v>
      </c>
      <c r="D81" s="3004">
        <v>0</v>
      </c>
      <c r="E81" s="3004">
        <v>85</v>
      </c>
      <c r="F81" s="3004">
        <v>0</v>
      </c>
      <c r="G81" s="3004">
        <v>220</v>
      </c>
      <c r="H81" s="3004">
        <v>5</v>
      </c>
      <c r="I81" s="3004">
        <v>10</v>
      </c>
    </row>
    <row r="82" spans="1:9" s="67" customFormat="1" ht="15" customHeight="1" x14ac:dyDescent="0.25">
      <c r="A82" s="3833"/>
      <c r="B82" s="3006" t="s">
        <v>1023</v>
      </c>
      <c r="C82" s="3007">
        <v>20205</v>
      </c>
      <c r="D82" s="3007">
        <v>590</v>
      </c>
      <c r="E82" s="3007">
        <v>2775</v>
      </c>
      <c r="F82" s="3007">
        <v>30</v>
      </c>
      <c r="G82" s="3007">
        <v>8525</v>
      </c>
      <c r="H82" s="3007">
        <v>85</v>
      </c>
      <c r="I82" s="3007">
        <v>705</v>
      </c>
    </row>
    <row r="83" spans="1:9" ht="15" customHeight="1" x14ac:dyDescent="0.25">
      <c r="A83" s="3834" t="s">
        <v>1109</v>
      </c>
      <c r="B83" s="3008" t="s">
        <v>1003</v>
      </c>
      <c r="C83" s="3012">
        <v>9665</v>
      </c>
      <c r="D83" s="3012">
        <v>270</v>
      </c>
      <c r="E83" s="3012">
        <v>815</v>
      </c>
      <c r="F83" s="3012">
        <v>15</v>
      </c>
      <c r="G83" s="3012">
        <v>1160</v>
      </c>
      <c r="H83" s="3012">
        <v>20</v>
      </c>
      <c r="I83" s="3012">
        <v>305</v>
      </c>
    </row>
    <row r="84" spans="1:9" ht="15" customHeight="1" x14ac:dyDescent="0.25">
      <c r="A84" s="3834"/>
      <c r="B84" s="3008" t="s">
        <v>1004</v>
      </c>
      <c r="C84" s="3009">
        <v>220</v>
      </c>
      <c r="D84" s="3009">
        <v>5</v>
      </c>
      <c r="E84" s="3009">
        <v>5</v>
      </c>
      <c r="F84" s="3009">
        <v>0</v>
      </c>
      <c r="G84" s="3009">
        <v>10</v>
      </c>
      <c r="H84" s="3009">
        <v>0</v>
      </c>
      <c r="I84" s="3009">
        <v>5</v>
      </c>
    </row>
    <row r="85" spans="1:9" ht="15" customHeight="1" x14ac:dyDescent="0.25">
      <c r="A85" s="3834"/>
      <c r="B85" s="3008" t="s">
        <v>1047</v>
      </c>
      <c r="C85" s="3009">
        <v>2310</v>
      </c>
      <c r="D85" s="3009">
        <v>85</v>
      </c>
      <c r="E85" s="3009">
        <v>660</v>
      </c>
      <c r="F85" s="3009">
        <v>15</v>
      </c>
      <c r="G85" s="3009">
        <v>3080</v>
      </c>
      <c r="H85" s="3009">
        <v>75</v>
      </c>
      <c r="I85" s="3009">
        <v>175</v>
      </c>
    </row>
    <row r="86" spans="1:9" ht="15" customHeight="1" x14ac:dyDescent="0.25">
      <c r="A86" s="3834"/>
      <c r="B86" s="3008" t="s">
        <v>1022</v>
      </c>
      <c r="C86" s="3009">
        <v>120</v>
      </c>
      <c r="D86" s="3009">
        <v>10</v>
      </c>
      <c r="E86" s="3009">
        <v>45</v>
      </c>
      <c r="F86" s="3009">
        <v>0</v>
      </c>
      <c r="G86" s="3009">
        <v>90</v>
      </c>
      <c r="H86" s="3009">
        <v>0</v>
      </c>
      <c r="I86" s="3009">
        <v>10</v>
      </c>
    </row>
    <row r="87" spans="1:9" s="67" customFormat="1" ht="15" customHeight="1" x14ac:dyDescent="0.25">
      <c r="A87" s="3834"/>
      <c r="B87" s="3010" t="s">
        <v>1023</v>
      </c>
      <c r="C87" s="3011">
        <v>12320</v>
      </c>
      <c r="D87" s="3011">
        <v>365</v>
      </c>
      <c r="E87" s="3011">
        <v>1525</v>
      </c>
      <c r="F87" s="3011">
        <v>30</v>
      </c>
      <c r="G87" s="3011">
        <v>4340</v>
      </c>
      <c r="H87" s="3011">
        <v>95</v>
      </c>
      <c r="I87" s="3011">
        <v>490</v>
      </c>
    </row>
    <row r="88" spans="1:9" ht="15" customHeight="1" x14ac:dyDescent="0.25">
      <c r="A88" s="3833" t="s">
        <v>1097</v>
      </c>
      <c r="B88" s="3003" t="s">
        <v>1003</v>
      </c>
      <c r="C88" s="3004">
        <v>8930</v>
      </c>
      <c r="D88" s="3004">
        <v>5</v>
      </c>
      <c r="E88" s="3004">
        <v>215</v>
      </c>
      <c r="F88" s="3004">
        <v>0</v>
      </c>
      <c r="G88" s="3004">
        <v>895</v>
      </c>
      <c r="H88" s="3004">
        <v>0</v>
      </c>
      <c r="I88" s="3004">
        <v>5</v>
      </c>
    </row>
    <row r="89" spans="1:9" ht="15" customHeight="1" x14ac:dyDescent="0.25">
      <c r="A89" s="3833"/>
      <c r="B89" s="3003" t="s">
        <v>1004</v>
      </c>
      <c r="C89" s="3004">
        <v>160</v>
      </c>
      <c r="D89" s="3004">
        <v>0</v>
      </c>
      <c r="E89" s="3004">
        <v>0</v>
      </c>
      <c r="F89" s="3004">
        <v>0</v>
      </c>
      <c r="G89" s="3004">
        <v>10</v>
      </c>
      <c r="H89" s="3004">
        <v>0</v>
      </c>
      <c r="I89" s="3004">
        <v>0</v>
      </c>
    </row>
    <row r="90" spans="1:9" ht="15" customHeight="1" x14ac:dyDescent="0.25">
      <c r="A90" s="3833"/>
      <c r="B90" s="3003" t="s">
        <v>1047</v>
      </c>
      <c r="C90" s="3004">
        <v>3870</v>
      </c>
      <c r="D90" s="3004">
        <v>70</v>
      </c>
      <c r="E90" s="3004">
        <v>470</v>
      </c>
      <c r="F90" s="3004">
        <v>0</v>
      </c>
      <c r="G90" s="3004">
        <v>1505</v>
      </c>
      <c r="H90" s="3004">
        <v>0</v>
      </c>
      <c r="I90" s="3004">
        <v>70</v>
      </c>
    </row>
    <row r="91" spans="1:9" ht="15" customHeight="1" x14ac:dyDescent="0.25">
      <c r="A91" s="3833"/>
      <c r="B91" s="3005" t="s">
        <v>1022</v>
      </c>
      <c r="C91" s="3004">
        <v>1690</v>
      </c>
      <c r="D91" s="3004">
        <v>40</v>
      </c>
      <c r="E91" s="3004">
        <v>270</v>
      </c>
      <c r="F91" s="3004">
        <v>5</v>
      </c>
      <c r="G91" s="3004">
        <v>485</v>
      </c>
      <c r="H91" s="3004">
        <v>5</v>
      </c>
      <c r="I91" s="3004">
        <v>55</v>
      </c>
    </row>
    <row r="92" spans="1:9" s="67" customFormat="1" ht="15" customHeight="1" x14ac:dyDescent="0.25">
      <c r="A92" s="3833"/>
      <c r="B92" s="3006" t="s">
        <v>1023</v>
      </c>
      <c r="C92" s="3007">
        <v>14650</v>
      </c>
      <c r="D92" s="3007">
        <v>110</v>
      </c>
      <c r="E92" s="3007">
        <v>955</v>
      </c>
      <c r="F92" s="3007">
        <v>5</v>
      </c>
      <c r="G92" s="3007">
        <v>2895</v>
      </c>
      <c r="H92" s="3007">
        <v>5</v>
      </c>
      <c r="I92" s="3007">
        <v>125</v>
      </c>
    </row>
    <row r="93" spans="1:9" ht="15" customHeight="1" x14ac:dyDescent="0.25">
      <c r="A93" s="3834" t="s">
        <v>1110</v>
      </c>
      <c r="B93" s="3008" t="s">
        <v>1003</v>
      </c>
      <c r="C93" s="3012">
        <v>36155</v>
      </c>
      <c r="D93" s="3012">
        <v>740</v>
      </c>
      <c r="E93" s="3012">
        <v>2360</v>
      </c>
      <c r="F93" s="3012">
        <v>25</v>
      </c>
      <c r="G93" s="3012">
        <v>4005</v>
      </c>
      <c r="H93" s="3012">
        <v>45</v>
      </c>
      <c r="I93" s="3012">
        <v>815</v>
      </c>
    </row>
    <row r="94" spans="1:9" ht="15" customHeight="1" x14ac:dyDescent="0.25">
      <c r="A94" s="3834"/>
      <c r="B94" s="3013" t="s">
        <v>1004</v>
      </c>
      <c r="C94" s="3012">
        <v>4825</v>
      </c>
      <c r="D94" s="3012">
        <v>30</v>
      </c>
      <c r="E94" s="3012">
        <v>35</v>
      </c>
      <c r="F94" s="3012">
        <v>0</v>
      </c>
      <c r="G94" s="3012">
        <v>170</v>
      </c>
      <c r="H94" s="3012">
        <v>0</v>
      </c>
      <c r="I94" s="3012">
        <v>30</v>
      </c>
    </row>
    <row r="95" spans="1:9" ht="15" customHeight="1" x14ac:dyDescent="0.25">
      <c r="A95" s="3834"/>
      <c r="B95" s="3013" t="s">
        <v>1047</v>
      </c>
      <c r="C95" s="3012">
        <v>10280</v>
      </c>
      <c r="D95" s="3012">
        <v>235</v>
      </c>
      <c r="E95" s="3012">
        <v>2490</v>
      </c>
      <c r="F95" s="3012">
        <v>50</v>
      </c>
      <c r="G95" s="3012">
        <v>8860</v>
      </c>
      <c r="H95" s="3012">
        <v>175</v>
      </c>
      <c r="I95" s="3012">
        <v>460</v>
      </c>
    </row>
    <row r="96" spans="1:9" ht="15" customHeight="1" x14ac:dyDescent="0.25">
      <c r="A96" s="3834"/>
      <c r="B96" s="3013" t="s">
        <v>1022</v>
      </c>
      <c r="C96" s="3012">
        <v>1115</v>
      </c>
      <c r="D96" s="3012">
        <v>15</v>
      </c>
      <c r="E96" s="3012">
        <v>410</v>
      </c>
      <c r="F96" s="3012">
        <v>10</v>
      </c>
      <c r="G96" s="3012">
        <v>840</v>
      </c>
      <c r="H96" s="3012">
        <v>15</v>
      </c>
      <c r="I96" s="3012">
        <v>35</v>
      </c>
    </row>
    <row r="97" spans="1:9" s="67" customFormat="1" ht="15" customHeight="1" x14ac:dyDescent="0.25">
      <c r="A97" s="3834"/>
      <c r="B97" s="3016" t="s">
        <v>1023</v>
      </c>
      <c r="C97" s="3014">
        <v>52375</v>
      </c>
      <c r="D97" s="3014">
        <v>1020</v>
      </c>
      <c r="E97" s="3014">
        <v>5305</v>
      </c>
      <c r="F97" s="3014">
        <v>85</v>
      </c>
      <c r="G97" s="3014">
        <v>13875</v>
      </c>
      <c r="H97" s="3014">
        <v>235</v>
      </c>
      <c r="I97" s="3014">
        <v>1340</v>
      </c>
    </row>
    <row r="98" spans="1:9" ht="15" customHeight="1" x14ac:dyDescent="0.25">
      <c r="A98" s="3833" t="s">
        <v>1099</v>
      </c>
      <c r="B98" s="3003" t="s">
        <v>1003</v>
      </c>
      <c r="C98" s="3004">
        <v>42805</v>
      </c>
      <c r="D98" s="3004">
        <v>315</v>
      </c>
      <c r="E98" s="3004">
        <v>1405</v>
      </c>
      <c r="F98" s="3004">
        <v>5</v>
      </c>
      <c r="G98" s="3004">
        <v>2120</v>
      </c>
      <c r="H98" s="3004">
        <v>10</v>
      </c>
      <c r="I98" s="3004">
        <v>330</v>
      </c>
    </row>
    <row r="99" spans="1:9" ht="15" customHeight="1" x14ac:dyDescent="0.25">
      <c r="A99" s="3833"/>
      <c r="B99" s="3003" t="s">
        <v>1004</v>
      </c>
      <c r="C99" s="3004">
        <v>13355</v>
      </c>
      <c r="D99" s="3004">
        <v>65</v>
      </c>
      <c r="E99" s="3004">
        <v>105</v>
      </c>
      <c r="F99" s="3004">
        <v>0</v>
      </c>
      <c r="G99" s="3004">
        <v>115</v>
      </c>
      <c r="H99" s="3004">
        <v>0</v>
      </c>
      <c r="I99" s="3004">
        <v>65</v>
      </c>
    </row>
    <row r="100" spans="1:9" ht="15" customHeight="1" x14ac:dyDescent="0.25">
      <c r="A100" s="3833"/>
      <c r="B100" s="3003" t="s">
        <v>1047</v>
      </c>
      <c r="C100" s="3004">
        <v>15655</v>
      </c>
      <c r="D100" s="3004">
        <v>215</v>
      </c>
      <c r="E100" s="3004">
        <v>885</v>
      </c>
      <c r="F100" s="3004">
        <v>15</v>
      </c>
      <c r="G100" s="3004">
        <v>2495</v>
      </c>
      <c r="H100" s="3004">
        <v>40</v>
      </c>
      <c r="I100" s="3004">
        <v>270</v>
      </c>
    </row>
    <row r="101" spans="1:9" ht="15" customHeight="1" x14ac:dyDescent="0.25">
      <c r="A101" s="3833"/>
      <c r="B101" s="3005" t="s">
        <v>1022</v>
      </c>
      <c r="C101" s="3004">
        <v>1175</v>
      </c>
      <c r="D101" s="3004">
        <v>25</v>
      </c>
      <c r="E101" s="3004">
        <v>230</v>
      </c>
      <c r="F101" s="3004">
        <v>5</v>
      </c>
      <c r="G101" s="3004">
        <v>475</v>
      </c>
      <c r="H101" s="3004">
        <v>15</v>
      </c>
      <c r="I101" s="3004">
        <v>45</v>
      </c>
    </row>
    <row r="102" spans="1:9" s="67" customFormat="1" ht="15" customHeight="1" x14ac:dyDescent="0.25">
      <c r="A102" s="3833"/>
      <c r="B102" s="3006" t="s">
        <v>1023</v>
      </c>
      <c r="C102" s="3007">
        <v>72990</v>
      </c>
      <c r="D102" s="3007">
        <v>615</v>
      </c>
      <c r="E102" s="3007">
        <v>2625</v>
      </c>
      <c r="F102" s="3007">
        <v>25</v>
      </c>
      <c r="G102" s="3007">
        <v>5205</v>
      </c>
      <c r="H102" s="3007">
        <v>65</v>
      </c>
      <c r="I102" s="3007">
        <v>705</v>
      </c>
    </row>
    <row r="103" spans="1:9" ht="15" customHeight="1" x14ac:dyDescent="0.25">
      <c r="A103" s="3834" t="s">
        <v>1100</v>
      </c>
      <c r="B103" s="3008" t="s">
        <v>1003</v>
      </c>
      <c r="C103" s="3012">
        <v>875</v>
      </c>
      <c r="D103" s="3012">
        <v>5</v>
      </c>
      <c r="E103" s="3012">
        <v>20</v>
      </c>
      <c r="F103" s="3012">
        <v>0</v>
      </c>
      <c r="G103" s="3012">
        <v>175</v>
      </c>
      <c r="H103" s="3012">
        <v>0</v>
      </c>
      <c r="I103" s="3012">
        <v>5</v>
      </c>
    </row>
    <row r="104" spans="1:9" ht="15" customHeight="1" x14ac:dyDescent="0.25">
      <c r="A104" s="3834"/>
      <c r="B104" s="3008" t="s">
        <v>1004</v>
      </c>
      <c r="C104" s="3012">
        <v>20</v>
      </c>
      <c r="D104" s="3012">
        <v>0</v>
      </c>
      <c r="E104" s="3012">
        <v>0</v>
      </c>
      <c r="F104" s="3012">
        <v>0</v>
      </c>
      <c r="G104" s="3012">
        <v>0</v>
      </c>
      <c r="H104" s="3012">
        <v>0</v>
      </c>
      <c r="I104" s="3012">
        <v>0</v>
      </c>
    </row>
    <row r="105" spans="1:9" ht="15" customHeight="1" x14ac:dyDescent="0.25">
      <c r="A105" s="3834"/>
      <c r="B105" s="3008" t="s">
        <v>1047</v>
      </c>
      <c r="C105" s="3012">
        <v>155</v>
      </c>
      <c r="D105" s="3012">
        <v>0</v>
      </c>
      <c r="E105" s="3012">
        <v>25</v>
      </c>
      <c r="F105" s="3012">
        <v>0</v>
      </c>
      <c r="G105" s="3012">
        <v>10</v>
      </c>
      <c r="H105" s="3012">
        <v>0</v>
      </c>
      <c r="I105" s="3012">
        <v>0</v>
      </c>
    </row>
    <row r="106" spans="1:9" ht="15" customHeight="1" x14ac:dyDescent="0.25">
      <c r="A106" s="3834"/>
      <c r="B106" s="3008" t="s">
        <v>1022</v>
      </c>
      <c r="C106" s="3012">
        <v>55</v>
      </c>
      <c r="D106" s="3012">
        <v>0</v>
      </c>
      <c r="E106" s="3012">
        <v>5</v>
      </c>
      <c r="F106" s="3012">
        <v>0</v>
      </c>
      <c r="G106" s="3012">
        <v>25</v>
      </c>
      <c r="H106" s="3012">
        <v>0</v>
      </c>
      <c r="I106" s="3012">
        <v>0</v>
      </c>
    </row>
    <row r="107" spans="1:9" s="67" customFormat="1" ht="15" customHeight="1" x14ac:dyDescent="0.25">
      <c r="A107" s="3834"/>
      <c r="B107" s="3015" t="s">
        <v>1023</v>
      </c>
      <c r="C107" s="3014">
        <v>1110</v>
      </c>
      <c r="D107" s="3014">
        <v>5</v>
      </c>
      <c r="E107" s="3014">
        <v>50</v>
      </c>
      <c r="F107" s="3014">
        <v>0</v>
      </c>
      <c r="G107" s="3014">
        <v>210</v>
      </c>
      <c r="H107" s="3014">
        <v>0</v>
      </c>
      <c r="I107" s="3014">
        <v>5</v>
      </c>
    </row>
    <row r="108" spans="1:9" ht="15" customHeight="1" x14ac:dyDescent="0.25">
      <c r="A108" s="3838" t="s">
        <v>2257</v>
      </c>
      <c r="B108" s="3003" t="s">
        <v>1003</v>
      </c>
      <c r="C108" s="3004">
        <v>292435</v>
      </c>
      <c r="D108" s="3004">
        <v>8640</v>
      </c>
      <c r="E108" s="3004">
        <v>16455</v>
      </c>
      <c r="F108" s="3004">
        <v>385</v>
      </c>
      <c r="G108" s="3004">
        <v>37630</v>
      </c>
      <c r="H108" s="3004">
        <v>860</v>
      </c>
      <c r="I108" s="3004">
        <v>9880</v>
      </c>
    </row>
    <row r="109" spans="1:9" ht="15" customHeight="1" x14ac:dyDescent="0.25">
      <c r="A109" s="3838"/>
      <c r="B109" s="3003" t="s">
        <v>1004</v>
      </c>
      <c r="C109" s="3004">
        <v>40850</v>
      </c>
      <c r="D109" s="3004">
        <v>660</v>
      </c>
      <c r="E109" s="3004">
        <v>830</v>
      </c>
      <c r="F109" s="3004">
        <v>10</v>
      </c>
      <c r="G109" s="3004">
        <v>3675</v>
      </c>
      <c r="H109" s="3004">
        <v>55</v>
      </c>
      <c r="I109" s="3004">
        <v>725</v>
      </c>
    </row>
    <row r="110" spans="1:9" ht="15" customHeight="1" x14ac:dyDescent="0.25">
      <c r="A110" s="3838"/>
      <c r="B110" s="3003" t="s">
        <v>1047</v>
      </c>
      <c r="C110" s="3004">
        <v>111550</v>
      </c>
      <c r="D110" s="3004">
        <v>3495</v>
      </c>
      <c r="E110" s="3004">
        <v>16555</v>
      </c>
      <c r="F110" s="3004">
        <v>390</v>
      </c>
      <c r="G110" s="3004">
        <v>70330</v>
      </c>
      <c r="H110" s="3004">
        <v>1750</v>
      </c>
      <c r="I110" s="3004">
        <v>5635</v>
      </c>
    </row>
    <row r="111" spans="1:9" ht="15" customHeight="1" x14ac:dyDescent="0.25">
      <c r="A111" s="3838"/>
      <c r="B111" s="3005" t="s">
        <v>1022</v>
      </c>
      <c r="C111" s="3004">
        <v>10970</v>
      </c>
      <c r="D111" s="3004">
        <v>280</v>
      </c>
      <c r="E111" s="3004">
        <v>2425</v>
      </c>
      <c r="F111" s="3004">
        <v>40</v>
      </c>
      <c r="G111" s="3004">
        <v>5140</v>
      </c>
      <c r="H111" s="3004">
        <v>75</v>
      </c>
      <c r="I111" s="3004">
        <v>395</v>
      </c>
    </row>
    <row r="112" spans="1:9" s="67" customFormat="1" ht="15" customHeight="1" x14ac:dyDescent="0.25">
      <c r="A112" s="3838"/>
      <c r="B112" s="2997" t="s">
        <v>2258</v>
      </c>
      <c r="C112" s="3007">
        <v>455810</v>
      </c>
      <c r="D112" s="3007">
        <v>13070</v>
      </c>
      <c r="E112" s="3007">
        <v>36265</v>
      </c>
      <c r="F112" s="3007">
        <v>820</v>
      </c>
      <c r="G112" s="3007">
        <v>116775</v>
      </c>
      <c r="H112" s="3007">
        <v>2740</v>
      </c>
      <c r="I112" s="3007">
        <v>16630</v>
      </c>
    </row>
    <row r="113" spans="1:9" s="67" customFormat="1" ht="15" customHeight="1" x14ac:dyDescent="0.25">
      <c r="A113" s="3839" t="s">
        <v>2259</v>
      </c>
      <c r="B113" s="3839"/>
      <c r="C113" s="3014">
        <v>544100</v>
      </c>
      <c r="D113" s="3014">
        <v>45015</v>
      </c>
      <c r="E113" s="3014">
        <v>47200</v>
      </c>
      <c r="F113" s="3014">
        <v>3230</v>
      </c>
      <c r="G113" s="3014">
        <v>151275</v>
      </c>
      <c r="H113" s="3014">
        <v>10430</v>
      </c>
      <c r="I113" s="3014">
        <v>58670</v>
      </c>
    </row>
    <row r="115" spans="1:9" x14ac:dyDescent="0.25">
      <c r="A115" s="65" t="s">
        <v>2260</v>
      </c>
    </row>
    <row r="117" spans="1:9" x14ac:dyDescent="0.25">
      <c r="A117" s="199" t="s">
        <v>135</v>
      </c>
      <c r="B117" s="1857"/>
    </row>
  </sheetData>
  <mergeCells count="27">
    <mergeCell ref="A3:B3"/>
    <mergeCell ref="C3:D3"/>
    <mergeCell ref="A103:A107"/>
    <mergeCell ref="A108:A112"/>
    <mergeCell ref="A113:B113"/>
    <mergeCell ref="A73:A77"/>
    <mergeCell ref="A78:A82"/>
    <mergeCell ref="A83:A87"/>
    <mergeCell ref="A88:A92"/>
    <mergeCell ref="A93:A97"/>
    <mergeCell ref="A98:A102"/>
    <mergeCell ref="E3:F3"/>
    <mergeCell ref="G3:H3"/>
    <mergeCell ref="I3:I4"/>
    <mergeCell ref="A68:A72"/>
    <mergeCell ref="A12:A16"/>
    <mergeCell ref="A17:A21"/>
    <mergeCell ref="A22:A26"/>
    <mergeCell ref="A27:A31"/>
    <mergeCell ref="A32:A36"/>
    <mergeCell ref="A38:A42"/>
    <mergeCell ref="A43:A47"/>
    <mergeCell ref="A48:A52"/>
    <mergeCell ref="A53:A57"/>
    <mergeCell ref="A58:A62"/>
    <mergeCell ref="A63:A67"/>
    <mergeCell ref="A6:A9"/>
  </mergeCells>
  <hyperlinks>
    <hyperlink ref="A117:B117" location="Index!A1" display="Back to index" xr:uid="{916EF81A-705B-4EF5-9AF1-28F42E4925E3}"/>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D7DB-7CC1-49B2-925E-EAD007656C44}">
  <dimension ref="A1:I117"/>
  <sheetViews>
    <sheetView showGridLines="0" zoomScale="98" zoomScaleNormal="98" workbookViewId="0">
      <selection activeCell="G3" sqref="G3:H3"/>
    </sheetView>
  </sheetViews>
  <sheetFormatPr defaultColWidth="8.85546875" defaultRowHeight="15" x14ac:dyDescent="0.25"/>
  <cols>
    <col min="1" max="1" width="51.28515625" style="23" customWidth="1"/>
    <col min="2" max="2" width="24.5703125" style="23" customWidth="1"/>
    <col min="3" max="3" width="9.28515625" style="23" customWidth="1"/>
    <col min="4" max="4" width="10" style="23" customWidth="1"/>
    <col min="5" max="5" width="9.5703125" style="23" customWidth="1"/>
    <col min="6" max="6" width="10.140625" style="23" customWidth="1"/>
    <col min="7" max="7" width="9.5703125" style="23" customWidth="1"/>
    <col min="8" max="8" width="10.28515625" style="23" customWidth="1"/>
    <col min="9" max="9" width="9.85546875" style="23" customWidth="1"/>
    <col min="10" max="16384" width="8.85546875" style="23"/>
  </cols>
  <sheetData>
    <row r="1" spans="1:9" s="67" customFormat="1" x14ac:dyDescent="0.25">
      <c r="A1" s="67" t="s">
        <v>2386</v>
      </c>
    </row>
    <row r="2" spans="1:9" x14ac:dyDescent="0.25">
      <c r="A2" s="2425"/>
      <c r="B2" s="2425"/>
      <c r="C2" s="3017"/>
      <c r="D2" s="3017"/>
      <c r="E2" s="3017"/>
      <c r="F2" s="3017"/>
      <c r="G2" s="3017"/>
      <c r="H2" s="3017"/>
      <c r="I2" s="2990"/>
    </row>
    <row r="3" spans="1:9" s="67" customFormat="1" ht="16.5" customHeight="1" x14ac:dyDescent="0.25">
      <c r="A3" s="3018"/>
      <c r="B3" s="3018"/>
      <c r="C3" s="3781" t="s">
        <v>1402</v>
      </c>
      <c r="D3" s="3781"/>
      <c r="E3" s="3832" t="s">
        <v>1403</v>
      </c>
      <c r="F3" s="3832"/>
      <c r="G3" s="3781" t="s">
        <v>2246</v>
      </c>
      <c r="H3" s="3781"/>
      <c r="I3" s="3832" t="s">
        <v>2261</v>
      </c>
    </row>
    <row r="4" spans="1:9" s="236" customFormat="1" ht="50.25" customHeight="1" x14ac:dyDescent="0.25">
      <c r="A4" s="3019"/>
      <c r="B4" s="3020"/>
      <c r="C4" s="2990" t="s">
        <v>2262</v>
      </c>
      <c r="D4" s="2990" t="s">
        <v>2263</v>
      </c>
      <c r="E4" s="2990" t="s">
        <v>2262</v>
      </c>
      <c r="F4" s="2990" t="s">
        <v>2263</v>
      </c>
      <c r="G4" s="2990" t="s">
        <v>2262</v>
      </c>
      <c r="H4" s="2990" t="s">
        <v>2263</v>
      </c>
      <c r="I4" s="3832"/>
    </row>
    <row r="5" spans="1:9" ht="15" customHeight="1" x14ac:dyDescent="0.25">
      <c r="A5" s="2980" t="s">
        <v>2264</v>
      </c>
      <c r="B5" s="2980"/>
      <c r="C5" s="2980"/>
      <c r="D5" s="2980"/>
      <c r="E5" s="2980"/>
      <c r="F5" s="2980"/>
      <c r="G5" s="2980"/>
      <c r="H5" s="2980"/>
      <c r="I5" s="2980"/>
    </row>
    <row r="6" spans="1:9" ht="15" customHeight="1" x14ac:dyDescent="0.25">
      <c r="A6" s="3840" t="s">
        <v>1115</v>
      </c>
      <c r="B6" s="2993" t="s">
        <v>1003</v>
      </c>
      <c r="C6" s="2994">
        <v>18385</v>
      </c>
      <c r="D6" s="2994">
        <v>13755</v>
      </c>
      <c r="E6" s="2994">
        <v>1910</v>
      </c>
      <c r="F6" s="2994">
        <v>1080</v>
      </c>
      <c r="G6" s="2994">
        <v>6525</v>
      </c>
      <c r="H6" s="2994">
        <v>3695</v>
      </c>
      <c r="I6" s="2994">
        <v>18525</v>
      </c>
    </row>
    <row r="7" spans="1:9" ht="15" customHeight="1" x14ac:dyDescent="0.25">
      <c r="A7" s="3840"/>
      <c r="B7" s="2995" t="s">
        <v>1004</v>
      </c>
      <c r="C7" s="2994">
        <v>3745</v>
      </c>
      <c r="D7" s="2994">
        <v>2740</v>
      </c>
      <c r="E7" s="2994">
        <v>55</v>
      </c>
      <c r="F7" s="2994">
        <v>15</v>
      </c>
      <c r="G7" s="2994">
        <v>445</v>
      </c>
      <c r="H7" s="2994">
        <v>135</v>
      </c>
      <c r="I7" s="2994">
        <v>2890</v>
      </c>
    </row>
    <row r="8" spans="1:9" ht="15" customHeight="1" x14ac:dyDescent="0.25">
      <c r="A8" s="3840"/>
      <c r="B8" s="3021" t="s">
        <v>1047</v>
      </c>
      <c r="C8" s="2994">
        <v>4020</v>
      </c>
      <c r="D8" s="2994">
        <v>3285</v>
      </c>
      <c r="E8" s="2994">
        <v>2295</v>
      </c>
      <c r="F8" s="2994">
        <v>1690</v>
      </c>
      <c r="G8" s="2994">
        <v>9155</v>
      </c>
      <c r="H8" s="2994">
        <v>6740</v>
      </c>
      <c r="I8" s="2994">
        <v>11710</v>
      </c>
    </row>
    <row r="9" spans="1:9" ht="15" customHeight="1" x14ac:dyDescent="0.25">
      <c r="A9" s="3840"/>
      <c r="B9" s="2996" t="s">
        <v>1022</v>
      </c>
      <c r="C9" s="2994">
        <v>1430</v>
      </c>
      <c r="D9" s="2994">
        <v>1235</v>
      </c>
      <c r="E9" s="2994">
        <v>515</v>
      </c>
      <c r="F9" s="2994">
        <v>440</v>
      </c>
      <c r="G9" s="2994">
        <v>1615</v>
      </c>
      <c r="H9" s="2994">
        <v>1380</v>
      </c>
      <c r="I9" s="2994">
        <v>3055</v>
      </c>
    </row>
    <row r="10" spans="1:9" s="448" customFormat="1" ht="15" customHeight="1" x14ac:dyDescent="0.25">
      <c r="A10" s="3022" t="s">
        <v>2251</v>
      </c>
      <c r="B10" s="3022" t="s">
        <v>2252</v>
      </c>
      <c r="C10" s="3023">
        <v>27580</v>
      </c>
      <c r="D10" s="3023">
        <v>21015</v>
      </c>
      <c r="E10" s="3023">
        <v>4780</v>
      </c>
      <c r="F10" s="3023">
        <v>3230</v>
      </c>
      <c r="G10" s="3023">
        <v>17740</v>
      </c>
      <c r="H10" s="3023">
        <v>11940</v>
      </c>
      <c r="I10" s="3023">
        <v>36185</v>
      </c>
    </row>
    <row r="11" spans="1:9" ht="15" customHeight="1" x14ac:dyDescent="0.25">
      <c r="A11" s="2980" t="s">
        <v>2265</v>
      </c>
      <c r="B11" s="2980"/>
      <c r="C11" s="2980"/>
      <c r="D11" s="2980"/>
      <c r="E11" s="2980"/>
      <c r="F11" s="2980"/>
      <c r="G11" s="2980"/>
      <c r="H11" s="2980"/>
      <c r="I11" s="2980"/>
    </row>
    <row r="12" spans="1:9" ht="15" customHeight="1" x14ac:dyDescent="0.25">
      <c r="A12" s="3834" t="s">
        <v>1071</v>
      </c>
      <c r="B12" s="3008" t="s">
        <v>1003</v>
      </c>
      <c r="C12" s="3012">
        <v>6405</v>
      </c>
      <c r="D12" s="3012">
        <v>4180</v>
      </c>
      <c r="E12" s="3012">
        <v>600</v>
      </c>
      <c r="F12" s="3012">
        <v>325</v>
      </c>
      <c r="G12" s="3012">
        <v>1345</v>
      </c>
      <c r="H12" s="3012">
        <v>725</v>
      </c>
      <c r="I12" s="3012">
        <v>5230</v>
      </c>
    </row>
    <row r="13" spans="1:9" ht="15" customHeight="1" x14ac:dyDescent="0.25">
      <c r="A13" s="3834"/>
      <c r="B13" s="3008" t="s">
        <v>1004</v>
      </c>
      <c r="C13" s="3012">
        <v>1340</v>
      </c>
      <c r="D13" s="3012">
        <v>730</v>
      </c>
      <c r="E13" s="3012">
        <v>65</v>
      </c>
      <c r="F13" s="3012">
        <v>45</v>
      </c>
      <c r="G13" s="3012">
        <v>135</v>
      </c>
      <c r="H13" s="3012">
        <v>90</v>
      </c>
      <c r="I13" s="3012">
        <v>870</v>
      </c>
    </row>
    <row r="14" spans="1:9" ht="15" customHeight="1" x14ac:dyDescent="0.25">
      <c r="A14" s="3834"/>
      <c r="B14" s="3008" t="s">
        <v>1047</v>
      </c>
      <c r="C14" s="3012">
        <v>4040</v>
      </c>
      <c r="D14" s="3012">
        <v>2650</v>
      </c>
      <c r="E14" s="3012">
        <v>575</v>
      </c>
      <c r="F14" s="3012">
        <v>315</v>
      </c>
      <c r="G14" s="3012">
        <v>2810</v>
      </c>
      <c r="H14" s="3012">
        <v>1555</v>
      </c>
      <c r="I14" s="3012">
        <v>4520</v>
      </c>
    </row>
    <row r="15" spans="1:9" ht="15" customHeight="1" x14ac:dyDescent="0.25">
      <c r="A15" s="3834"/>
      <c r="B15" s="3008" t="s">
        <v>1022</v>
      </c>
      <c r="C15" s="3012">
        <v>190</v>
      </c>
      <c r="D15" s="3012">
        <v>40</v>
      </c>
      <c r="E15" s="3012">
        <v>55</v>
      </c>
      <c r="F15" s="3012">
        <v>10</v>
      </c>
      <c r="G15" s="3012">
        <v>205</v>
      </c>
      <c r="H15" s="3012">
        <v>30</v>
      </c>
      <c r="I15" s="3012">
        <v>80</v>
      </c>
    </row>
    <row r="16" spans="1:9" s="67" customFormat="1" ht="15" customHeight="1" x14ac:dyDescent="0.25">
      <c r="A16" s="3834"/>
      <c r="B16" s="3010" t="s">
        <v>1023</v>
      </c>
      <c r="C16" s="3014">
        <v>11975</v>
      </c>
      <c r="D16" s="3014">
        <v>7600</v>
      </c>
      <c r="E16" s="3014">
        <v>1300</v>
      </c>
      <c r="F16" s="3014">
        <v>695</v>
      </c>
      <c r="G16" s="3014">
        <v>4490</v>
      </c>
      <c r="H16" s="3014">
        <v>2400</v>
      </c>
      <c r="I16" s="3014">
        <v>10695</v>
      </c>
    </row>
    <row r="17" spans="1:9" ht="15" customHeight="1" x14ac:dyDescent="0.25">
      <c r="A17" s="3841" t="s">
        <v>1073</v>
      </c>
      <c r="B17" s="3003" t="s">
        <v>1003</v>
      </c>
      <c r="C17" s="3004">
        <v>14420</v>
      </c>
      <c r="D17" s="3004">
        <v>7210</v>
      </c>
      <c r="E17" s="3004">
        <v>1210</v>
      </c>
      <c r="F17" s="3004">
        <v>620</v>
      </c>
      <c r="G17" s="3004">
        <v>1530</v>
      </c>
      <c r="H17" s="3004">
        <v>785</v>
      </c>
      <c r="I17" s="3004">
        <v>8615</v>
      </c>
    </row>
    <row r="18" spans="1:9" ht="15" customHeight="1" x14ac:dyDescent="0.25">
      <c r="A18" s="3841"/>
      <c r="B18" s="3003" t="s">
        <v>1004</v>
      </c>
      <c r="C18" s="3004">
        <v>1355</v>
      </c>
      <c r="D18" s="3004">
        <v>295</v>
      </c>
      <c r="E18" s="3004">
        <v>20</v>
      </c>
      <c r="F18" s="3004">
        <v>5</v>
      </c>
      <c r="G18" s="3004">
        <v>15</v>
      </c>
      <c r="H18" s="3004">
        <v>5</v>
      </c>
      <c r="I18" s="3004">
        <v>305</v>
      </c>
    </row>
    <row r="19" spans="1:9" ht="15" customHeight="1" x14ac:dyDescent="0.25">
      <c r="A19" s="3841"/>
      <c r="B19" s="3003" t="s">
        <v>1047</v>
      </c>
      <c r="C19" s="3004">
        <v>2465</v>
      </c>
      <c r="D19" s="3004">
        <v>1315</v>
      </c>
      <c r="E19" s="3004">
        <v>740</v>
      </c>
      <c r="F19" s="3004">
        <v>450</v>
      </c>
      <c r="G19" s="3004">
        <v>3500</v>
      </c>
      <c r="H19" s="3004">
        <v>2120</v>
      </c>
      <c r="I19" s="3004">
        <v>3885</v>
      </c>
    </row>
    <row r="20" spans="1:9" ht="15" customHeight="1" x14ac:dyDescent="0.25">
      <c r="A20" s="3841"/>
      <c r="B20" s="3005" t="s">
        <v>1022</v>
      </c>
      <c r="C20" s="3004">
        <v>495</v>
      </c>
      <c r="D20" s="3004">
        <v>165</v>
      </c>
      <c r="E20" s="3004">
        <v>210</v>
      </c>
      <c r="F20" s="3004">
        <v>55</v>
      </c>
      <c r="G20" s="3004">
        <v>460</v>
      </c>
      <c r="H20" s="3004">
        <v>115</v>
      </c>
      <c r="I20" s="3004">
        <v>340</v>
      </c>
    </row>
    <row r="21" spans="1:9" s="67" customFormat="1" ht="15" customHeight="1" x14ac:dyDescent="0.25">
      <c r="A21" s="3841"/>
      <c r="B21" s="3006" t="s">
        <v>1023</v>
      </c>
      <c r="C21" s="3007">
        <v>18730</v>
      </c>
      <c r="D21" s="3007">
        <v>8990</v>
      </c>
      <c r="E21" s="3007">
        <v>2180</v>
      </c>
      <c r="F21" s="3007">
        <v>1125</v>
      </c>
      <c r="G21" s="3007">
        <v>5505</v>
      </c>
      <c r="H21" s="3007">
        <v>3025</v>
      </c>
      <c r="I21" s="3007">
        <v>13145</v>
      </c>
    </row>
    <row r="22" spans="1:9" ht="15" customHeight="1" x14ac:dyDescent="0.25">
      <c r="A22" s="3834" t="s">
        <v>1096</v>
      </c>
      <c r="B22" s="3008" t="s">
        <v>1003</v>
      </c>
      <c r="C22" s="3012">
        <v>7190</v>
      </c>
      <c r="D22" s="3012">
        <v>685</v>
      </c>
      <c r="E22" s="3012">
        <v>370</v>
      </c>
      <c r="F22" s="3012">
        <v>15</v>
      </c>
      <c r="G22" s="3012">
        <v>1415</v>
      </c>
      <c r="H22" s="3012">
        <v>65</v>
      </c>
      <c r="I22" s="3012">
        <v>765</v>
      </c>
    </row>
    <row r="23" spans="1:9" ht="15" customHeight="1" x14ac:dyDescent="0.25">
      <c r="A23" s="3834"/>
      <c r="B23" s="3008" t="s">
        <v>1004</v>
      </c>
      <c r="C23" s="3012">
        <v>210</v>
      </c>
      <c r="D23" s="3012">
        <v>15</v>
      </c>
      <c r="E23" s="3012">
        <v>10</v>
      </c>
      <c r="F23" s="3012">
        <v>0</v>
      </c>
      <c r="G23" s="3012">
        <v>15</v>
      </c>
      <c r="H23" s="3012">
        <v>5</v>
      </c>
      <c r="I23" s="3012">
        <v>20</v>
      </c>
    </row>
    <row r="24" spans="1:9" ht="15" customHeight="1" x14ac:dyDescent="0.25">
      <c r="A24" s="3834"/>
      <c r="B24" s="3008" t="s">
        <v>1047</v>
      </c>
      <c r="C24" s="3012">
        <v>685</v>
      </c>
      <c r="D24" s="3012">
        <v>70</v>
      </c>
      <c r="E24" s="3012">
        <v>360</v>
      </c>
      <c r="F24" s="3012">
        <v>25</v>
      </c>
      <c r="G24" s="3012">
        <v>1255</v>
      </c>
      <c r="H24" s="3012">
        <v>80</v>
      </c>
      <c r="I24" s="3012">
        <v>175</v>
      </c>
    </row>
    <row r="25" spans="1:9" ht="15" customHeight="1" x14ac:dyDescent="0.25">
      <c r="A25" s="3834"/>
      <c r="B25" s="3008" t="s">
        <v>1022</v>
      </c>
      <c r="C25" s="3012">
        <v>355</v>
      </c>
      <c r="D25" s="3012">
        <v>30</v>
      </c>
      <c r="E25" s="3012">
        <v>140</v>
      </c>
      <c r="F25" s="3012">
        <v>10</v>
      </c>
      <c r="G25" s="3012">
        <v>210</v>
      </c>
      <c r="H25" s="3012">
        <v>15</v>
      </c>
      <c r="I25" s="3012">
        <v>50</v>
      </c>
    </row>
    <row r="26" spans="1:9" s="67" customFormat="1" ht="15" customHeight="1" x14ac:dyDescent="0.25">
      <c r="A26" s="3834"/>
      <c r="B26" s="3010" t="s">
        <v>1023</v>
      </c>
      <c r="C26" s="3014">
        <v>8440</v>
      </c>
      <c r="D26" s="3014">
        <v>800</v>
      </c>
      <c r="E26" s="3014">
        <v>880</v>
      </c>
      <c r="F26" s="3014">
        <v>50</v>
      </c>
      <c r="G26" s="3014">
        <v>2895</v>
      </c>
      <c r="H26" s="3014">
        <v>165</v>
      </c>
      <c r="I26" s="3014">
        <v>1015</v>
      </c>
    </row>
    <row r="27" spans="1:9" ht="15" customHeight="1" x14ac:dyDescent="0.25">
      <c r="A27" s="3841" t="s">
        <v>1098</v>
      </c>
      <c r="B27" s="3003" t="s">
        <v>1003</v>
      </c>
      <c r="C27" s="3004">
        <v>16195</v>
      </c>
      <c r="D27" s="3004">
        <v>1785</v>
      </c>
      <c r="E27" s="3004">
        <v>690</v>
      </c>
      <c r="F27" s="3004">
        <v>40</v>
      </c>
      <c r="G27" s="3004">
        <v>1115</v>
      </c>
      <c r="H27" s="3004">
        <v>70</v>
      </c>
      <c r="I27" s="3004">
        <v>1895</v>
      </c>
    </row>
    <row r="28" spans="1:9" ht="15" customHeight="1" x14ac:dyDescent="0.25">
      <c r="A28" s="3841"/>
      <c r="B28" s="3003" t="s">
        <v>1004</v>
      </c>
      <c r="C28" s="3004">
        <v>660</v>
      </c>
      <c r="D28" s="3004">
        <v>65</v>
      </c>
      <c r="E28" s="3004">
        <v>45</v>
      </c>
      <c r="F28" s="3004">
        <v>5</v>
      </c>
      <c r="G28" s="3004">
        <v>30</v>
      </c>
      <c r="H28" s="3004">
        <v>5</v>
      </c>
      <c r="I28" s="3004">
        <v>75</v>
      </c>
    </row>
    <row r="29" spans="1:9" ht="15" customHeight="1" x14ac:dyDescent="0.25">
      <c r="A29" s="3841"/>
      <c r="B29" s="3003" t="s">
        <v>1047</v>
      </c>
      <c r="C29" s="3004">
        <v>2600</v>
      </c>
      <c r="D29" s="3004">
        <v>535</v>
      </c>
      <c r="E29" s="3004">
        <v>575</v>
      </c>
      <c r="F29" s="3004">
        <v>95</v>
      </c>
      <c r="G29" s="3004">
        <v>1920</v>
      </c>
      <c r="H29" s="3004">
        <v>315</v>
      </c>
      <c r="I29" s="3004">
        <v>950</v>
      </c>
    </row>
    <row r="30" spans="1:9" ht="15" customHeight="1" x14ac:dyDescent="0.25">
      <c r="A30" s="3841"/>
      <c r="B30" s="3005" t="s">
        <v>1022</v>
      </c>
      <c r="C30" s="3004">
        <v>2100</v>
      </c>
      <c r="D30" s="3004">
        <v>305</v>
      </c>
      <c r="E30" s="3004">
        <v>485</v>
      </c>
      <c r="F30" s="3004">
        <v>50</v>
      </c>
      <c r="G30" s="3004">
        <v>800</v>
      </c>
      <c r="H30" s="3004">
        <v>80</v>
      </c>
      <c r="I30" s="3004">
        <v>435</v>
      </c>
    </row>
    <row r="31" spans="1:9" s="67" customFormat="1" ht="15" customHeight="1" x14ac:dyDescent="0.25">
      <c r="A31" s="3841"/>
      <c r="B31" s="3006" t="s">
        <v>1023</v>
      </c>
      <c r="C31" s="3007">
        <v>21560</v>
      </c>
      <c r="D31" s="3007">
        <v>2695</v>
      </c>
      <c r="E31" s="3007">
        <v>1800</v>
      </c>
      <c r="F31" s="3007">
        <v>190</v>
      </c>
      <c r="G31" s="3007">
        <v>3865</v>
      </c>
      <c r="H31" s="3007">
        <v>470</v>
      </c>
      <c r="I31" s="3007">
        <v>3350</v>
      </c>
    </row>
    <row r="32" spans="1:9" ht="15" customHeight="1" x14ac:dyDescent="0.25">
      <c r="A32" s="3835" t="s">
        <v>2254</v>
      </c>
      <c r="B32" s="3008" t="s">
        <v>1003</v>
      </c>
      <c r="C32" s="3012">
        <v>44210</v>
      </c>
      <c r="D32" s="3012">
        <v>13855</v>
      </c>
      <c r="E32" s="3012">
        <v>2875</v>
      </c>
      <c r="F32" s="3012">
        <v>1005</v>
      </c>
      <c r="G32" s="3012">
        <v>5405</v>
      </c>
      <c r="H32" s="3012">
        <v>1645</v>
      </c>
      <c r="I32" s="3012">
        <v>16505</v>
      </c>
    </row>
    <row r="33" spans="1:9" ht="15" customHeight="1" x14ac:dyDescent="0.25">
      <c r="A33" s="3835"/>
      <c r="B33" s="3008" t="s">
        <v>1004</v>
      </c>
      <c r="C33" s="3012">
        <v>3560</v>
      </c>
      <c r="D33" s="3012">
        <v>1110</v>
      </c>
      <c r="E33" s="3012">
        <v>145</v>
      </c>
      <c r="F33" s="3012">
        <v>55</v>
      </c>
      <c r="G33" s="3012">
        <v>190</v>
      </c>
      <c r="H33" s="3012">
        <v>100</v>
      </c>
      <c r="I33" s="3012">
        <v>1265</v>
      </c>
    </row>
    <row r="34" spans="1:9" ht="15" customHeight="1" x14ac:dyDescent="0.25">
      <c r="A34" s="3835"/>
      <c r="B34" s="3008" t="s">
        <v>1047</v>
      </c>
      <c r="C34" s="3012">
        <v>9790</v>
      </c>
      <c r="D34" s="3012">
        <v>4570</v>
      </c>
      <c r="E34" s="3012">
        <v>2250</v>
      </c>
      <c r="F34" s="3012">
        <v>885</v>
      </c>
      <c r="G34" s="3012">
        <v>9485</v>
      </c>
      <c r="H34" s="3012">
        <v>4075</v>
      </c>
      <c r="I34" s="3012">
        <v>9530</v>
      </c>
    </row>
    <row r="35" spans="1:9" ht="15" customHeight="1" x14ac:dyDescent="0.25">
      <c r="A35" s="3835"/>
      <c r="B35" s="3008" t="s">
        <v>1022</v>
      </c>
      <c r="C35" s="3012">
        <v>3145</v>
      </c>
      <c r="D35" s="3012">
        <v>545</v>
      </c>
      <c r="E35" s="3012">
        <v>890</v>
      </c>
      <c r="F35" s="3012">
        <v>120</v>
      </c>
      <c r="G35" s="3012">
        <v>1675</v>
      </c>
      <c r="H35" s="3012">
        <v>240</v>
      </c>
      <c r="I35" s="3012">
        <v>905</v>
      </c>
    </row>
    <row r="36" spans="1:9" s="67" customFormat="1" ht="15" customHeight="1" x14ac:dyDescent="0.25">
      <c r="A36" s="3835"/>
      <c r="B36" s="3010" t="s">
        <v>2255</v>
      </c>
      <c r="C36" s="3014">
        <v>60710</v>
      </c>
      <c r="D36" s="3014">
        <v>20080</v>
      </c>
      <c r="E36" s="3014">
        <v>6160</v>
      </c>
      <c r="F36" s="3014">
        <v>2065</v>
      </c>
      <c r="G36" s="3014">
        <v>16760</v>
      </c>
      <c r="H36" s="3014">
        <v>6060</v>
      </c>
      <c r="I36" s="3014">
        <v>28200</v>
      </c>
    </row>
    <row r="37" spans="1:9" ht="15" customHeight="1" x14ac:dyDescent="0.25">
      <c r="A37" s="2980" t="s">
        <v>2266</v>
      </c>
      <c r="B37" s="2980"/>
      <c r="C37" s="2980"/>
      <c r="D37" s="2980"/>
      <c r="E37" s="2980"/>
      <c r="F37" s="2980"/>
      <c r="G37" s="2980"/>
      <c r="H37" s="2980"/>
      <c r="I37" s="2980"/>
    </row>
    <row r="38" spans="1:9" ht="15" customHeight="1" x14ac:dyDescent="0.25">
      <c r="A38" s="3842" t="s">
        <v>1070</v>
      </c>
      <c r="B38" s="3003" t="s">
        <v>1003</v>
      </c>
      <c r="C38" s="3004">
        <v>2705</v>
      </c>
      <c r="D38" s="3004">
        <v>245</v>
      </c>
      <c r="E38" s="3004">
        <v>80</v>
      </c>
      <c r="F38" s="3004">
        <v>5</v>
      </c>
      <c r="G38" s="3004">
        <v>190</v>
      </c>
      <c r="H38" s="3004">
        <v>15</v>
      </c>
      <c r="I38" s="3004">
        <v>265</v>
      </c>
    </row>
    <row r="39" spans="1:9" ht="15" customHeight="1" x14ac:dyDescent="0.25">
      <c r="A39" s="3842"/>
      <c r="B39" s="3003" t="s">
        <v>1004</v>
      </c>
      <c r="C39" s="3004">
        <v>1275</v>
      </c>
      <c r="D39" s="3004">
        <v>45</v>
      </c>
      <c r="E39" s="3004">
        <v>25</v>
      </c>
      <c r="F39" s="3004">
        <v>0</v>
      </c>
      <c r="G39" s="3004">
        <v>30</v>
      </c>
      <c r="H39" s="3004">
        <v>0</v>
      </c>
      <c r="I39" s="3004">
        <v>50</v>
      </c>
    </row>
    <row r="40" spans="1:9" ht="15" customHeight="1" x14ac:dyDescent="0.25">
      <c r="A40" s="3842"/>
      <c r="B40" s="3003" t="s">
        <v>1047</v>
      </c>
      <c r="C40" s="3004">
        <v>720</v>
      </c>
      <c r="D40" s="3004">
        <v>110</v>
      </c>
      <c r="E40" s="3004">
        <v>145</v>
      </c>
      <c r="F40" s="3004">
        <v>30</v>
      </c>
      <c r="G40" s="3004">
        <v>470</v>
      </c>
      <c r="H40" s="3004">
        <v>95</v>
      </c>
      <c r="I40" s="3004">
        <v>235</v>
      </c>
    </row>
    <row r="41" spans="1:9" ht="15" customHeight="1" x14ac:dyDescent="0.25">
      <c r="A41" s="3842"/>
      <c r="B41" s="3024" t="s">
        <v>1022</v>
      </c>
      <c r="C41" s="3004">
        <v>115</v>
      </c>
      <c r="D41" s="3004">
        <v>10</v>
      </c>
      <c r="E41" s="3004">
        <v>35</v>
      </c>
      <c r="F41" s="3004">
        <v>5</v>
      </c>
      <c r="G41" s="3004">
        <v>105</v>
      </c>
      <c r="H41" s="3004">
        <v>10</v>
      </c>
      <c r="I41" s="3004">
        <v>20</v>
      </c>
    </row>
    <row r="42" spans="1:9" s="67" customFormat="1" ht="15" customHeight="1" x14ac:dyDescent="0.25">
      <c r="A42" s="3842"/>
      <c r="B42" s="3006" t="s">
        <v>1023</v>
      </c>
      <c r="C42" s="3007">
        <v>4820</v>
      </c>
      <c r="D42" s="3007">
        <v>410</v>
      </c>
      <c r="E42" s="3007">
        <v>285</v>
      </c>
      <c r="F42" s="3007">
        <v>40</v>
      </c>
      <c r="G42" s="3007">
        <v>800</v>
      </c>
      <c r="H42" s="3007">
        <v>120</v>
      </c>
      <c r="I42" s="3007">
        <v>570</v>
      </c>
    </row>
    <row r="43" spans="1:9" ht="15" customHeight="1" x14ac:dyDescent="0.25">
      <c r="A43" s="3834" t="s">
        <v>1072</v>
      </c>
      <c r="B43" s="3008" t="s">
        <v>1003</v>
      </c>
      <c r="C43" s="3012">
        <v>41145</v>
      </c>
      <c r="D43" s="3012">
        <v>875</v>
      </c>
      <c r="E43" s="3012">
        <v>1940</v>
      </c>
      <c r="F43" s="3012">
        <v>30</v>
      </c>
      <c r="G43" s="3012">
        <v>1890</v>
      </c>
      <c r="H43" s="3012">
        <v>30</v>
      </c>
      <c r="I43" s="3012">
        <v>935</v>
      </c>
    </row>
    <row r="44" spans="1:9" ht="15" customHeight="1" x14ac:dyDescent="0.25">
      <c r="A44" s="3834"/>
      <c r="B44" s="3008" t="s">
        <v>1004</v>
      </c>
      <c r="C44" s="3012">
        <v>2310</v>
      </c>
      <c r="D44" s="3012">
        <v>20</v>
      </c>
      <c r="E44" s="3012">
        <v>55</v>
      </c>
      <c r="F44" s="3012">
        <v>0</v>
      </c>
      <c r="G44" s="3012">
        <v>45</v>
      </c>
      <c r="H44" s="3012">
        <v>0</v>
      </c>
      <c r="I44" s="3012">
        <v>20</v>
      </c>
    </row>
    <row r="45" spans="1:9" ht="15" customHeight="1" x14ac:dyDescent="0.25">
      <c r="A45" s="3834"/>
      <c r="B45" s="3008" t="s">
        <v>1047</v>
      </c>
      <c r="C45" s="3012">
        <v>8385</v>
      </c>
      <c r="D45" s="3012">
        <v>225</v>
      </c>
      <c r="E45" s="3012">
        <v>1100</v>
      </c>
      <c r="F45" s="3012">
        <v>25</v>
      </c>
      <c r="G45" s="3012">
        <v>2215</v>
      </c>
      <c r="H45" s="3012">
        <v>45</v>
      </c>
      <c r="I45" s="3012">
        <v>295</v>
      </c>
    </row>
    <row r="46" spans="1:9" ht="15" customHeight="1" x14ac:dyDescent="0.25">
      <c r="A46" s="3834"/>
      <c r="B46" s="3008" t="s">
        <v>1022</v>
      </c>
      <c r="C46" s="3012">
        <v>2580</v>
      </c>
      <c r="D46" s="3012">
        <v>95</v>
      </c>
      <c r="E46" s="3012">
        <v>480</v>
      </c>
      <c r="F46" s="3012">
        <v>25</v>
      </c>
      <c r="G46" s="3012">
        <v>740</v>
      </c>
      <c r="H46" s="3012">
        <v>40</v>
      </c>
      <c r="I46" s="3012">
        <v>160</v>
      </c>
    </row>
    <row r="47" spans="1:9" s="67" customFormat="1" ht="15" customHeight="1" x14ac:dyDescent="0.25">
      <c r="A47" s="3834"/>
      <c r="B47" s="3015" t="s">
        <v>1023</v>
      </c>
      <c r="C47" s="3014">
        <v>54420</v>
      </c>
      <c r="D47" s="3014">
        <v>1220</v>
      </c>
      <c r="E47" s="3014">
        <v>3570</v>
      </c>
      <c r="F47" s="3014">
        <v>80</v>
      </c>
      <c r="G47" s="3014">
        <v>4895</v>
      </c>
      <c r="H47" s="3014">
        <v>115</v>
      </c>
      <c r="I47" s="3014">
        <v>1410</v>
      </c>
    </row>
    <row r="48" spans="1:9" ht="15" customHeight="1" x14ac:dyDescent="0.25">
      <c r="A48" s="3842" t="s">
        <v>1103</v>
      </c>
      <c r="B48" s="3003" t="s">
        <v>1003</v>
      </c>
      <c r="C48" s="3004">
        <v>40420</v>
      </c>
      <c r="D48" s="3004">
        <v>1770</v>
      </c>
      <c r="E48" s="3004">
        <v>4635</v>
      </c>
      <c r="F48" s="3004">
        <v>180</v>
      </c>
      <c r="G48" s="3004">
        <v>18320</v>
      </c>
      <c r="H48" s="3004">
        <v>705</v>
      </c>
      <c r="I48" s="3004">
        <v>2655</v>
      </c>
    </row>
    <row r="49" spans="1:9" ht="15" customHeight="1" x14ac:dyDescent="0.25">
      <c r="A49" s="3842"/>
      <c r="B49" s="3003" t="s">
        <v>1004</v>
      </c>
      <c r="C49" s="3004">
        <v>4865</v>
      </c>
      <c r="D49" s="3004">
        <v>255</v>
      </c>
      <c r="E49" s="3004">
        <v>185</v>
      </c>
      <c r="F49" s="3004">
        <v>5</v>
      </c>
      <c r="G49" s="3004">
        <v>850</v>
      </c>
      <c r="H49" s="3004">
        <v>20</v>
      </c>
      <c r="I49" s="3004">
        <v>275</v>
      </c>
    </row>
    <row r="50" spans="1:9" ht="15" customHeight="1" x14ac:dyDescent="0.25">
      <c r="A50" s="3842"/>
      <c r="B50" s="3003" t="s">
        <v>1047</v>
      </c>
      <c r="C50" s="3004">
        <v>16240</v>
      </c>
      <c r="D50" s="3004">
        <v>1625</v>
      </c>
      <c r="E50" s="3004">
        <v>5355</v>
      </c>
      <c r="F50" s="3004">
        <v>345</v>
      </c>
      <c r="G50" s="3004">
        <v>36200</v>
      </c>
      <c r="H50" s="3004">
        <v>2320</v>
      </c>
      <c r="I50" s="3004">
        <v>4285</v>
      </c>
    </row>
    <row r="51" spans="1:9" ht="15" customHeight="1" x14ac:dyDescent="0.25">
      <c r="A51" s="3842"/>
      <c r="B51" s="3005" t="s">
        <v>1022</v>
      </c>
      <c r="C51" s="3004">
        <v>495</v>
      </c>
      <c r="D51" s="3004">
        <v>25</v>
      </c>
      <c r="E51" s="3004">
        <v>150</v>
      </c>
      <c r="F51" s="3004">
        <v>0</v>
      </c>
      <c r="G51" s="3004">
        <v>645</v>
      </c>
      <c r="H51" s="3004">
        <v>10</v>
      </c>
      <c r="I51" s="3004">
        <v>35</v>
      </c>
    </row>
    <row r="52" spans="1:9" s="67" customFormat="1" ht="15" customHeight="1" x14ac:dyDescent="0.25">
      <c r="A52" s="3842"/>
      <c r="B52" s="3006" t="s">
        <v>1023</v>
      </c>
      <c r="C52" s="3007">
        <v>62020</v>
      </c>
      <c r="D52" s="3007">
        <v>3670</v>
      </c>
      <c r="E52" s="3007">
        <v>10320</v>
      </c>
      <c r="F52" s="3007">
        <v>530</v>
      </c>
      <c r="G52" s="3007">
        <v>56015</v>
      </c>
      <c r="H52" s="3007">
        <v>3055</v>
      </c>
      <c r="I52" s="3007">
        <v>7250</v>
      </c>
    </row>
    <row r="53" spans="1:9" ht="15" customHeight="1" x14ac:dyDescent="0.25">
      <c r="A53" s="3834" t="s">
        <v>1104</v>
      </c>
      <c r="B53" s="3008" t="s">
        <v>1003</v>
      </c>
      <c r="C53" s="3012">
        <v>3610</v>
      </c>
      <c r="D53" s="3012">
        <v>270</v>
      </c>
      <c r="E53" s="3012">
        <v>30</v>
      </c>
      <c r="F53" s="3012">
        <v>0</v>
      </c>
      <c r="G53" s="3012">
        <v>85</v>
      </c>
      <c r="H53" s="3012">
        <v>0</v>
      </c>
      <c r="I53" s="3012">
        <v>270</v>
      </c>
    </row>
    <row r="54" spans="1:9" ht="15" customHeight="1" x14ac:dyDescent="0.25">
      <c r="A54" s="3834"/>
      <c r="B54" s="3008" t="s">
        <v>1004</v>
      </c>
      <c r="C54" s="3012">
        <v>845</v>
      </c>
      <c r="D54" s="3012">
        <v>45</v>
      </c>
      <c r="E54" s="3012">
        <v>115</v>
      </c>
      <c r="F54" s="3012">
        <v>0</v>
      </c>
      <c r="G54" s="3012">
        <v>115</v>
      </c>
      <c r="H54" s="3012">
        <v>0</v>
      </c>
      <c r="I54" s="3012">
        <v>50</v>
      </c>
    </row>
    <row r="55" spans="1:9" ht="15" customHeight="1" x14ac:dyDescent="0.25">
      <c r="A55" s="3834"/>
      <c r="B55" s="3008" t="s">
        <v>1047</v>
      </c>
      <c r="C55" s="3012">
        <v>150</v>
      </c>
      <c r="D55" s="3012">
        <v>10</v>
      </c>
      <c r="E55" s="3012">
        <v>5</v>
      </c>
      <c r="F55" s="3012">
        <v>0</v>
      </c>
      <c r="G55" s="3012">
        <v>0</v>
      </c>
      <c r="H55" s="3012">
        <v>0</v>
      </c>
      <c r="I55" s="3012">
        <v>10</v>
      </c>
    </row>
    <row r="56" spans="1:9" ht="15" customHeight="1" x14ac:dyDescent="0.25">
      <c r="A56" s="3834"/>
      <c r="B56" s="3008" t="s">
        <v>1022</v>
      </c>
      <c r="C56" s="3012">
        <v>5</v>
      </c>
      <c r="D56" s="3012">
        <v>0</v>
      </c>
      <c r="E56" s="3012">
        <v>0</v>
      </c>
      <c r="F56" s="3012">
        <v>0</v>
      </c>
      <c r="G56" s="3012">
        <v>0</v>
      </c>
      <c r="H56" s="3012">
        <v>0</v>
      </c>
      <c r="I56" s="3012">
        <v>0</v>
      </c>
    </row>
    <row r="57" spans="1:9" s="67" customFormat="1" ht="15" customHeight="1" x14ac:dyDescent="0.25">
      <c r="A57" s="3834"/>
      <c r="B57" s="3015" t="s">
        <v>1023</v>
      </c>
      <c r="C57" s="3014">
        <v>4605</v>
      </c>
      <c r="D57" s="3014">
        <v>330</v>
      </c>
      <c r="E57" s="3014">
        <v>150</v>
      </c>
      <c r="F57" s="3014">
        <v>0</v>
      </c>
      <c r="G57" s="3014">
        <v>205</v>
      </c>
      <c r="H57" s="3014">
        <v>0</v>
      </c>
      <c r="I57" s="3014">
        <v>330</v>
      </c>
    </row>
    <row r="58" spans="1:9" ht="15" customHeight="1" x14ac:dyDescent="0.25">
      <c r="A58" s="3842" t="s">
        <v>1105</v>
      </c>
      <c r="B58" s="3003" t="s">
        <v>1003</v>
      </c>
      <c r="C58" s="3004">
        <v>36750</v>
      </c>
      <c r="D58" s="3004">
        <v>3495</v>
      </c>
      <c r="E58" s="3004">
        <v>2220</v>
      </c>
      <c r="F58" s="3004">
        <v>275</v>
      </c>
      <c r="G58" s="3004">
        <v>3115</v>
      </c>
      <c r="H58" s="3004">
        <v>385</v>
      </c>
      <c r="I58" s="3004">
        <v>4155</v>
      </c>
    </row>
    <row r="59" spans="1:9" ht="15" customHeight="1" x14ac:dyDescent="0.25">
      <c r="A59" s="3842"/>
      <c r="B59" s="3003" t="s">
        <v>1004</v>
      </c>
      <c r="C59" s="3004">
        <v>2210</v>
      </c>
      <c r="D59" s="3004">
        <v>75</v>
      </c>
      <c r="E59" s="3004">
        <v>85</v>
      </c>
      <c r="F59" s="3004">
        <v>0</v>
      </c>
      <c r="G59" s="3004">
        <v>410</v>
      </c>
      <c r="H59" s="3004">
        <v>10</v>
      </c>
      <c r="I59" s="3004">
        <v>85</v>
      </c>
    </row>
    <row r="60" spans="1:9" ht="15" customHeight="1" x14ac:dyDescent="0.25">
      <c r="A60" s="3842"/>
      <c r="B60" s="3003" t="s">
        <v>1047</v>
      </c>
      <c r="C60" s="3004">
        <v>5200</v>
      </c>
      <c r="D60" s="3004">
        <v>390</v>
      </c>
      <c r="E60" s="3004">
        <v>1370</v>
      </c>
      <c r="F60" s="3004">
        <v>175</v>
      </c>
      <c r="G60" s="3004">
        <v>4525</v>
      </c>
      <c r="H60" s="3004">
        <v>570</v>
      </c>
      <c r="I60" s="3004">
        <v>1130</v>
      </c>
    </row>
    <row r="61" spans="1:9" ht="15" customHeight="1" x14ac:dyDescent="0.25">
      <c r="A61" s="3842"/>
      <c r="B61" s="3005" t="s">
        <v>1022</v>
      </c>
      <c r="C61" s="3004">
        <v>560</v>
      </c>
      <c r="D61" s="3004">
        <v>25</v>
      </c>
      <c r="E61" s="3004">
        <v>135</v>
      </c>
      <c r="F61" s="3004">
        <v>10</v>
      </c>
      <c r="G61" s="3004">
        <v>175</v>
      </c>
      <c r="H61" s="3004">
        <v>10</v>
      </c>
      <c r="I61" s="3004">
        <v>45</v>
      </c>
    </row>
    <row r="62" spans="1:9" s="67" customFormat="1" ht="15" customHeight="1" x14ac:dyDescent="0.25">
      <c r="A62" s="3842"/>
      <c r="B62" s="3006" t="s">
        <v>1023</v>
      </c>
      <c r="C62" s="3007">
        <v>44720</v>
      </c>
      <c r="D62" s="3007">
        <v>3980</v>
      </c>
      <c r="E62" s="3007">
        <v>3810</v>
      </c>
      <c r="F62" s="3007">
        <v>460</v>
      </c>
      <c r="G62" s="3007">
        <v>8225</v>
      </c>
      <c r="H62" s="3007">
        <v>975</v>
      </c>
      <c r="I62" s="3007">
        <v>5415</v>
      </c>
    </row>
    <row r="63" spans="1:9" ht="15" customHeight="1" x14ac:dyDescent="0.25">
      <c r="A63" s="3834" t="s">
        <v>154</v>
      </c>
      <c r="B63" s="3008" t="s">
        <v>1003</v>
      </c>
      <c r="C63" s="3012">
        <v>18370</v>
      </c>
      <c r="D63" s="3012">
        <v>80</v>
      </c>
      <c r="E63" s="3012">
        <v>115</v>
      </c>
      <c r="F63" s="3012">
        <v>0</v>
      </c>
      <c r="G63" s="3012">
        <v>135</v>
      </c>
      <c r="H63" s="3012">
        <v>0</v>
      </c>
      <c r="I63" s="3012">
        <v>80</v>
      </c>
    </row>
    <row r="64" spans="1:9" ht="15" customHeight="1" x14ac:dyDescent="0.25">
      <c r="A64" s="3834"/>
      <c r="B64" s="3008" t="s">
        <v>1004</v>
      </c>
      <c r="C64" s="3012">
        <v>8360</v>
      </c>
      <c r="D64" s="3012">
        <v>40</v>
      </c>
      <c r="E64" s="3012">
        <v>60</v>
      </c>
      <c r="F64" s="3012">
        <v>0</v>
      </c>
      <c r="G64" s="3012">
        <v>130</v>
      </c>
      <c r="H64" s="3012">
        <v>0</v>
      </c>
      <c r="I64" s="3012">
        <v>40</v>
      </c>
    </row>
    <row r="65" spans="1:9" ht="15" customHeight="1" x14ac:dyDescent="0.25">
      <c r="A65" s="3834"/>
      <c r="B65" s="3008" t="s">
        <v>1047</v>
      </c>
      <c r="C65" s="3012">
        <v>36855</v>
      </c>
      <c r="D65" s="3012">
        <v>180</v>
      </c>
      <c r="E65" s="3012">
        <v>1120</v>
      </c>
      <c r="F65" s="3012">
        <v>5</v>
      </c>
      <c r="G65" s="3012">
        <v>2845</v>
      </c>
      <c r="H65" s="3012">
        <v>15</v>
      </c>
      <c r="I65" s="3012">
        <v>200</v>
      </c>
    </row>
    <row r="66" spans="1:9" ht="15" customHeight="1" x14ac:dyDescent="0.25">
      <c r="A66" s="3834"/>
      <c r="B66" s="3008" t="s">
        <v>1022</v>
      </c>
      <c r="C66" s="3012">
        <v>775</v>
      </c>
      <c r="D66" s="3012">
        <v>10</v>
      </c>
      <c r="E66" s="3012">
        <v>105</v>
      </c>
      <c r="F66" s="3012">
        <v>0</v>
      </c>
      <c r="G66" s="3012">
        <v>330</v>
      </c>
      <c r="H66" s="3012">
        <v>5</v>
      </c>
      <c r="I66" s="3012">
        <v>20</v>
      </c>
    </row>
    <row r="67" spans="1:9" s="67" customFormat="1" ht="15" customHeight="1" x14ac:dyDescent="0.25">
      <c r="A67" s="3834"/>
      <c r="B67" s="3015" t="s">
        <v>1023</v>
      </c>
      <c r="C67" s="3014">
        <v>64360</v>
      </c>
      <c r="D67" s="3014">
        <v>310</v>
      </c>
      <c r="E67" s="3014">
        <v>1400</v>
      </c>
      <c r="F67" s="3014">
        <v>10</v>
      </c>
      <c r="G67" s="3014">
        <v>3440</v>
      </c>
      <c r="H67" s="3014">
        <v>20</v>
      </c>
      <c r="I67" s="3014">
        <v>340</v>
      </c>
    </row>
    <row r="68" spans="1:9" ht="15" customHeight="1" x14ac:dyDescent="0.25">
      <c r="A68" s="3842" t="s">
        <v>1106</v>
      </c>
      <c r="B68" s="3003" t="s">
        <v>1003</v>
      </c>
      <c r="C68" s="3004">
        <v>17025</v>
      </c>
      <c r="D68" s="3004">
        <v>325</v>
      </c>
      <c r="E68" s="3004">
        <v>525</v>
      </c>
      <c r="F68" s="3004">
        <v>10</v>
      </c>
      <c r="G68" s="3004">
        <v>615</v>
      </c>
      <c r="H68" s="3004">
        <v>15</v>
      </c>
      <c r="I68" s="3004">
        <v>350</v>
      </c>
    </row>
    <row r="69" spans="1:9" ht="15" customHeight="1" x14ac:dyDescent="0.25">
      <c r="A69" s="3842"/>
      <c r="B69" s="3003" t="s">
        <v>1004</v>
      </c>
      <c r="C69" s="3004">
        <v>685</v>
      </c>
      <c r="D69" s="3004">
        <v>25</v>
      </c>
      <c r="E69" s="3004">
        <v>10</v>
      </c>
      <c r="F69" s="3004">
        <v>0</v>
      </c>
      <c r="G69" s="3004">
        <v>30</v>
      </c>
      <c r="H69" s="3004">
        <v>0</v>
      </c>
      <c r="I69" s="3004">
        <v>25</v>
      </c>
    </row>
    <row r="70" spans="1:9" ht="15" customHeight="1" x14ac:dyDescent="0.25">
      <c r="A70" s="3842"/>
      <c r="B70" s="3003" t="s">
        <v>1047</v>
      </c>
      <c r="C70" s="3004">
        <v>3380</v>
      </c>
      <c r="D70" s="3004">
        <v>75</v>
      </c>
      <c r="E70" s="3004">
        <v>480</v>
      </c>
      <c r="F70" s="3004">
        <v>10</v>
      </c>
      <c r="G70" s="3004">
        <v>1325</v>
      </c>
      <c r="H70" s="3004">
        <v>20</v>
      </c>
      <c r="I70" s="3004">
        <v>105</v>
      </c>
    </row>
    <row r="71" spans="1:9" ht="15" customHeight="1" x14ac:dyDescent="0.25">
      <c r="A71" s="3842"/>
      <c r="B71" s="3005" t="s">
        <v>1022</v>
      </c>
      <c r="C71" s="3004">
        <v>1160</v>
      </c>
      <c r="D71" s="3004">
        <v>15</v>
      </c>
      <c r="E71" s="3004">
        <v>265</v>
      </c>
      <c r="F71" s="3004">
        <v>10</v>
      </c>
      <c r="G71" s="3004">
        <v>515</v>
      </c>
      <c r="H71" s="3004">
        <v>20</v>
      </c>
      <c r="I71" s="3004">
        <v>45</v>
      </c>
    </row>
    <row r="72" spans="1:9" s="67" customFormat="1" ht="15" customHeight="1" x14ac:dyDescent="0.25">
      <c r="A72" s="3842"/>
      <c r="B72" s="3006" t="s">
        <v>1023</v>
      </c>
      <c r="C72" s="3007">
        <v>22250</v>
      </c>
      <c r="D72" s="3007">
        <v>445</v>
      </c>
      <c r="E72" s="3007">
        <v>1280</v>
      </c>
      <c r="F72" s="3007">
        <v>30</v>
      </c>
      <c r="G72" s="3007">
        <v>2490</v>
      </c>
      <c r="H72" s="3007">
        <v>50</v>
      </c>
      <c r="I72" s="3007">
        <v>525</v>
      </c>
    </row>
    <row r="73" spans="1:9" ht="15" customHeight="1" x14ac:dyDescent="0.25">
      <c r="A73" s="3834" t="s">
        <v>1107</v>
      </c>
      <c r="B73" s="3008" t="s">
        <v>1003</v>
      </c>
      <c r="C73" s="3012">
        <v>20235</v>
      </c>
      <c r="D73" s="3012">
        <v>320</v>
      </c>
      <c r="E73" s="3012">
        <v>1025</v>
      </c>
      <c r="F73" s="3012">
        <v>15</v>
      </c>
      <c r="G73" s="3012">
        <v>1095</v>
      </c>
      <c r="H73" s="3012">
        <v>15</v>
      </c>
      <c r="I73" s="3012">
        <v>350</v>
      </c>
    </row>
    <row r="74" spans="1:9" ht="15" customHeight="1" x14ac:dyDescent="0.25">
      <c r="A74" s="3834"/>
      <c r="B74" s="3008" t="s">
        <v>1004</v>
      </c>
      <c r="C74" s="3012">
        <v>855</v>
      </c>
      <c r="D74" s="3012">
        <v>10</v>
      </c>
      <c r="E74" s="3012">
        <v>105</v>
      </c>
      <c r="F74" s="3012">
        <v>0</v>
      </c>
      <c r="G74" s="3012">
        <v>1665</v>
      </c>
      <c r="H74" s="3012">
        <v>25</v>
      </c>
      <c r="I74" s="3012">
        <v>35</v>
      </c>
    </row>
    <row r="75" spans="1:9" ht="15" customHeight="1" x14ac:dyDescent="0.25">
      <c r="A75" s="3834"/>
      <c r="B75" s="3008" t="s">
        <v>1047</v>
      </c>
      <c r="C75" s="3012">
        <v>2975</v>
      </c>
      <c r="D75" s="3012">
        <v>55</v>
      </c>
      <c r="E75" s="3012">
        <v>875</v>
      </c>
      <c r="F75" s="3012">
        <v>25</v>
      </c>
      <c r="G75" s="3012">
        <v>2405</v>
      </c>
      <c r="H75" s="3012">
        <v>65</v>
      </c>
      <c r="I75" s="3012">
        <v>145</v>
      </c>
    </row>
    <row r="76" spans="1:9" ht="15" customHeight="1" x14ac:dyDescent="0.25">
      <c r="A76" s="3834"/>
      <c r="B76" s="3008" t="s">
        <v>1022</v>
      </c>
      <c r="C76" s="3012">
        <v>900</v>
      </c>
      <c r="D76" s="3012">
        <v>20</v>
      </c>
      <c r="E76" s="3012">
        <v>205</v>
      </c>
      <c r="F76" s="3012">
        <v>0</v>
      </c>
      <c r="G76" s="3012">
        <v>495</v>
      </c>
      <c r="H76" s="3012">
        <v>5</v>
      </c>
      <c r="I76" s="3012">
        <v>25</v>
      </c>
    </row>
    <row r="77" spans="1:9" s="67" customFormat="1" ht="15" customHeight="1" x14ac:dyDescent="0.25">
      <c r="A77" s="3834"/>
      <c r="B77" s="3015" t="s">
        <v>1023</v>
      </c>
      <c r="C77" s="3014">
        <v>24965</v>
      </c>
      <c r="D77" s="3014">
        <v>410</v>
      </c>
      <c r="E77" s="3014">
        <v>2215</v>
      </c>
      <c r="F77" s="3014">
        <v>40</v>
      </c>
      <c r="G77" s="3014">
        <v>5660</v>
      </c>
      <c r="H77" s="3014">
        <v>110</v>
      </c>
      <c r="I77" s="3014">
        <v>560</v>
      </c>
    </row>
    <row r="78" spans="1:9" ht="15" customHeight="1" x14ac:dyDescent="0.25">
      <c r="A78" s="3833" t="s">
        <v>1108</v>
      </c>
      <c r="B78" s="3003" t="s">
        <v>1003</v>
      </c>
      <c r="C78" s="3004">
        <v>13750</v>
      </c>
      <c r="D78" s="3004">
        <v>185</v>
      </c>
      <c r="E78" s="3004">
        <v>1070</v>
      </c>
      <c r="F78" s="3004">
        <v>15</v>
      </c>
      <c r="G78" s="3004">
        <v>3830</v>
      </c>
      <c r="H78" s="3004">
        <v>55</v>
      </c>
      <c r="I78" s="3004">
        <v>260</v>
      </c>
    </row>
    <row r="79" spans="1:9" ht="15" customHeight="1" x14ac:dyDescent="0.25">
      <c r="A79" s="3833"/>
      <c r="B79" s="3003" t="s">
        <v>1004</v>
      </c>
      <c r="C79" s="3004">
        <v>870</v>
      </c>
      <c r="D79" s="3004">
        <v>55</v>
      </c>
      <c r="E79" s="3004">
        <v>45</v>
      </c>
      <c r="F79" s="3004">
        <v>5</v>
      </c>
      <c r="G79" s="3004">
        <v>90</v>
      </c>
      <c r="H79" s="3004">
        <v>10</v>
      </c>
      <c r="I79" s="3004">
        <v>70</v>
      </c>
    </row>
    <row r="80" spans="1:9" ht="15" customHeight="1" x14ac:dyDescent="0.25">
      <c r="A80" s="3833"/>
      <c r="B80" s="3003" t="s">
        <v>1047</v>
      </c>
      <c r="C80" s="3004">
        <v>5370</v>
      </c>
      <c r="D80" s="3004">
        <v>365</v>
      </c>
      <c r="E80" s="3004">
        <v>1575</v>
      </c>
      <c r="F80" s="3004">
        <v>40</v>
      </c>
      <c r="G80" s="3004">
        <v>4390</v>
      </c>
      <c r="H80" s="3004">
        <v>115</v>
      </c>
      <c r="I80" s="3004">
        <v>520</v>
      </c>
    </row>
    <row r="81" spans="1:9" ht="15" customHeight="1" x14ac:dyDescent="0.25">
      <c r="A81" s="3833"/>
      <c r="B81" s="3005" t="s">
        <v>1022</v>
      </c>
      <c r="C81" s="3004">
        <v>220</v>
      </c>
      <c r="D81" s="3004">
        <v>0</v>
      </c>
      <c r="E81" s="3004">
        <v>85</v>
      </c>
      <c r="F81" s="3004">
        <v>0</v>
      </c>
      <c r="G81" s="3004">
        <v>220</v>
      </c>
      <c r="H81" s="3004">
        <v>5</v>
      </c>
      <c r="I81" s="3004">
        <v>10</v>
      </c>
    </row>
    <row r="82" spans="1:9" s="67" customFormat="1" ht="15" customHeight="1" x14ac:dyDescent="0.25">
      <c r="A82" s="3833"/>
      <c r="B82" s="3006" t="s">
        <v>1023</v>
      </c>
      <c r="C82" s="3007">
        <v>20205</v>
      </c>
      <c r="D82" s="3007">
        <v>610</v>
      </c>
      <c r="E82" s="3007">
        <v>2775</v>
      </c>
      <c r="F82" s="3007">
        <v>65</v>
      </c>
      <c r="G82" s="3007">
        <v>8525</v>
      </c>
      <c r="H82" s="3007">
        <v>190</v>
      </c>
      <c r="I82" s="3007">
        <v>865</v>
      </c>
    </row>
    <row r="83" spans="1:9" ht="15" customHeight="1" x14ac:dyDescent="0.25">
      <c r="A83" s="3834" t="s">
        <v>1109</v>
      </c>
      <c r="B83" s="3008" t="s">
        <v>1003</v>
      </c>
      <c r="C83" s="3012">
        <v>9665</v>
      </c>
      <c r="D83" s="3012">
        <v>275</v>
      </c>
      <c r="E83" s="3012">
        <v>815</v>
      </c>
      <c r="F83" s="3012">
        <v>25</v>
      </c>
      <c r="G83" s="3012">
        <v>1160</v>
      </c>
      <c r="H83" s="3012">
        <v>40</v>
      </c>
      <c r="I83" s="3012">
        <v>345</v>
      </c>
    </row>
    <row r="84" spans="1:9" ht="15" customHeight="1" x14ac:dyDescent="0.25">
      <c r="A84" s="3834"/>
      <c r="B84" s="3008" t="s">
        <v>1004</v>
      </c>
      <c r="C84" s="3012">
        <v>220</v>
      </c>
      <c r="D84" s="3012">
        <v>5</v>
      </c>
      <c r="E84" s="3012">
        <v>5</v>
      </c>
      <c r="F84" s="3012">
        <v>0</v>
      </c>
      <c r="G84" s="3012">
        <v>10</v>
      </c>
      <c r="H84" s="3012">
        <v>0</v>
      </c>
      <c r="I84" s="3012">
        <v>5</v>
      </c>
    </row>
    <row r="85" spans="1:9" ht="15" customHeight="1" x14ac:dyDescent="0.25">
      <c r="A85" s="3834"/>
      <c r="B85" s="3008" t="s">
        <v>1047</v>
      </c>
      <c r="C85" s="3012">
        <v>2310</v>
      </c>
      <c r="D85" s="3012">
        <v>90</v>
      </c>
      <c r="E85" s="3012">
        <v>660</v>
      </c>
      <c r="F85" s="3012">
        <v>25</v>
      </c>
      <c r="G85" s="3012">
        <v>3080</v>
      </c>
      <c r="H85" s="3012">
        <v>110</v>
      </c>
      <c r="I85" s="3012">
        <v>220</v>
      </c>
    </row>
    <row r="86" spans="1:9" ht="15" customHeight="1" x14ac:dyDescent="0.25">
      <c r="A86" s="3834"/>
      <c r="B86" s="3008" t="s">
        <v>1022</v>
      </c>
      <c r="C86" s="3012">
        <v>120</v>
      </c>
      <c r="D86" s="3012">
        <v>10</v>
      </c>
      <c r="E86" s="3012">
        <v>45</v>
      </c>
      <c r="F86" s="3012">
        <v>0</v>
      </c>
      <c r="G86" s="3012">
        <v>90</v>
      </c>
      <c r="H86" s="3012">
        <v>0</v>
      </c>
      <c r="I86" s="3012">
        <v>10</v>
      </c>
    </row>
    <row r="87" spans="1:9" s="67" customFormat="1" ht="15" customHeight="1" x14ac:dyDescent="0.25">
      <c r="A87" s="3834"/>
      <c r="B87" s="3015" t="s">
        <v>1023</v>
      </c>
      <c r="C87" s="3014">
        <v>12320</v>
      </c>
      <c r="D87" s="3014">
        <v>380</v>
      </c>
      <c r="E87" s="3014">
        <v>1525</v>
      </c>
      <c r="F87" s="3014">
        <v>50</v>
      </c>
      <c r="G87" s="3014">
        <v>4340</v>
      </c>
      <c r="H87" s="3014">
        <v>145</v>
      </c>
      <c r="I87" s="3014">
        <v>575</v>
      </c>
    </row>
    <row r="88" spans="1:9" ht="15" customHeight="1" x14ac:dyDescent="0.25">
      <c r="A88" s="3833" t="s">
        <v>1097</v>
      </c>
      <c r="B88" s="3003" t="s">
        <v>1003</v>
      </c>
      <c r="C88" s="3004">
        <v>8930</v>
      </c>
      <c r="D88" s="3004">
        <v>5</v>
      </c>
      <c r="E88" s="3004">
        <v>215</v>
      </c>
      <c r="F88" s="3004">
        <v>0</v>
      </c>
      <c r="G88" s="3004">
        <v>895</v>
      </c>
      <c r="H88" s="3004">
        <v>0</v>
      </c>
      <c r="I88" s="3004">
        <v>5</v>
      </c>
    </row>
    <row r="89" spans="1:9" ht="15" customHeight="1" x14ac:dyDescent="0.25">
      <c r="A89" s="3833"/>
      <c r="B89" s="3003" t="s">
        <v>1004</v>
      </c>
      <c r="C89" s="3004">
        <v>160</v>
      </c>
      <c r="D89" s="3004">
        <v>0</v>
      </c>
      <c r="E89" s="3004">
        <v>0</v>
      </c>
      <c r="F89" s="3004">
        <v>0</v>
      </c>
      <c r="G89" s="3004">
        <v>10</v>
      </c>
      <c r="H89" s="3004">
        <v>0</v>
      </c>
      <c r="I89" s="3004">
        <v>0</v>
      </c>
    </row>
    <row r="90" spans="1:9" ht="15" customHeight="1" x14ac:dyDescent="0.25">
      <c r="A90" s="3833"/>
      <c r="B90" s="3003" t="s">
        <v>1047</v>
      </c>
      <c r="C90" s="3004">
        <v>3870</v>
      </c>
      <c r="D90" s="3004">
        <v>70</v>
      </c>
      <c r="E90" s="3004">
        <v>470</v>
      </c>
      <c r="F90" s="3004">
        <v>10</v>
      </c>
      <c r="G90" s="3004">
        <v>1505</v>
      </c>
      <c r="H90" s="3004">
        <v>25</v>
      </c>
      <c r="I90" s="3004">
        <v>105</v>
      </c>
    </row>
    <row r="91" spans="1:9" ht="15" customHeight="1" x14ac:dyDescent="0.25">
      <c r="A91" s="3833"/>
      <c r="B91" s="3005" t="s">
        <v>1022</v>
      </c>
      <c r="C91" s="3004">
        <v>1690</v>
      </c>
      <c r="D91" s="3004">
        <v>40</v>
      </c>
      <c r="E91" s="3004">
        <v>270</v>
      </c>
      <c r="F91" s="3004">
        <v>10</v>
      </c>
      <c r="G91" s="3004">
        <v>485</v>
      </c>
      <c r="H91" s="3004">
        <v>15</v>
      </c>
      <c r="I91" s="3004">
        <v>65</v>
      </c>
    </row>
    <row r="92" spans="1:9" s="67" customFormat="1" ht="15" customHeight="1" x14ac:dyDescent="0.25">
      <c r="A92" s="3833"/>
      <c r="B92" s="3006" t="s">
        <v>1023</v>
      </c>
      <c r="C92" s="3007">
        <v>14650</v>
      </c>
      <c r="D92" s="3007">
        <v>115</v>
      </c>
      <c r="E92" s="3007">
        <v>955</v>
      </c>
      <c r="F92" s="3007">
        <v>15</v>
      </c>
      <c r="G92" s="3007">
        <v>2895</v>
      </c>
      <c r="H92" s="3007">
        <v>40</v>
      </c>
      <c r="I92" s="3007">
        <v>170</v>
      </c>
    </row>
    <row r="93" spans="1:9" ht="15" customHeight="1" x14ac:dyDescent="0.25">
      <c r="A93" s="3834" t="s">
        <v>1110</v>
      </c>
      <c r="B93" s="3008" t="s">
        <v>1003</v>
      </c>
      <c r="C93" s="3012">
        <v>36155</v>
      </c>
      <c r="D93" s="3012">
        <v>755</v>
      </c>
      <c r="E93" s="3012">
        <v>2360</v>
      </c>
      <c r="F93" s="3012">
        <v>50</v>
      </c>
      <c r="G93" s="3012">
        <v>4005</v>
      </c>
      <c r="H93" s="3012">
        <v>85</v>
      </c>
      <c r="I93" s="3012">
        <v>885</v>
      </c>
    </row>
    <row r="94" spans="1:9" ht="15" customHeight="1" x14ac:dyDescent="0.25">
      <c r="A94" s="3834"/>
      <c r="B94" s="3008" t="s">
        <v>1004</v>
      </c>
      <c r="C94" s="3012">
        <v>4825</v>
      </c>
      <c r="D94" s="3012">
        <v>30</v>
      </c>
      <c r="E94" s="3012">
        <v>35</v>
      </c>
      <c r="F94" s="3012">
        <v>0</v>
      </c>
      <c r="G94" s="3012">
        <v>170</v>
      </c>
      <c r="H94" s="3012">
        <v>0</v>
      </c>
      <c r="I94" s="3012">
        <v>30</v>
      </c>
    </row>
    <row r="95" spans="1:9" ht="15" customHeight="1" x14ac:dyDescent="0.25">
      <c r="A95" s="3834"/>
      <c r="B95" s="3008" t="s">
        <v>1047</v>
      </c>
      <c r="C95" s="3012">
        <v>10280</v>
      </c>
      <c r="D95" s="3012">
        <v>250</v>
      </c>
      <c r="E95" s="3012">
        <v>2490</v>
      </c>
      <c r="F95" s="3012">
        <v>100</v>
      </c>
      <c r="G95" s="3012">
        <v>8860</v>
      </c>
      <c r="H95" s="3012">
        <v>360</v>
      </c>
      <c r="I95" s="3012">
        <v>710</v>
      </c>
    </row>
    <row r="96" spans="1:9" ht="15" customHeight="1" x14ac:dyDescent="0.25">
      <c r="A96" s="3834"/>
      <c r="B96" s="3008" t="s">
        <v>1022</v>
      </c>
      <c r="C96" s="3012">
        <v>1115</v>
      </c>
      <c r="D96" s="3012">
        <v>20</v>
      </c>
      <c r="E96" s="3012">
        <v>410</v>
      </c>
      <c r="F96" s="3012">
        <v>10</v>
      </c>
      <c r="G96" s="3012">
        <v>840</v>
      </c>
      <c r="H96" s="3012">
        <v>20</v>
      </c>
      <c r="I96" s="3012">
        <v>50</v>
      </c>
    </row>
    <row r="97" spans="1:9" s="67" customFormat="1" ht="15" customHeight="1" x14ac:dyDescent="0.25">
      <c r="A97" s="3834"/>
      <c r="B97" s="3015" t="s">
        <v>1023</v>
      </c>
      <c r="C97" s="3014">
        <v>52375</v>
      </c>
      <c r="D97" s="3014">
        <v>1060</v>
      </c>
      <c r="E97" s="3014">
        <v>5305</v>
      </c>
      <c r="F97" s="3014">
        <v>160</v>
      </c>
      <c r="G97" s="3014">
        <v>13875</v>
      </c>
      <c r="H97" s="3014">
        <v>460</v>
      </c>
      <c r="I97" s="3014">
        <v>1680</v>
      </c>
    </row>
    <row r="98" spans="1:9" ht="15" customHeight="1" x14ac:dyDescent="0.25">
      <c r="A98" s="3833" t="s">
        <v>1099</v>
      </c>
      <c r="B98" s="3003" t="s">
        <v>1003</v>
      </c>
      <c r="C98" s="3004">
        <v>42805</v>
      </c>
      <c r="D98" s="3004">
        <v>325</v>
      </c>
      <c r="E98" s="3004">
        <v>1405</v>
      </c>
      <c r="F98" s="3004">
        <v>10</v>
      </c>
      <c r="G98" s="3004">
        <v>2120</v>
      </c>
      <c r="H98" s="3004">
        <v>15</v>
      </c>
      <c r="I98" s="3004">
        <v>345</v>
      </c>
    </row>
    <row r="99" spans="1:9" ht="15" customHeight="1" x14ac:dyDescent="0.25">
      <c r="A99" s="3833"/>
      <c r="B99" s="3003" t="s">
        <v>1004</v>
      </c>
      <c r="C99" s="3004">
        <v>13355</v>
      </c>
      <c r="D99" s="3004">
        <v>65</v>
      </c>
      <c r="E99" s="3004">
        <v>105</v>
      </c>
      <c r="F99" s="3004">
        <v>0</v>
      </c>
      <c r="G99" s="3004">
        <v>115</v>
      </c>
      <c r="H99" s="3004">
        <v>0</v>
      </c>
      <c r="I99" s="3004">
        <v>70</v>
      </c>
    </row>
    <row r="100" spans="1:9" ht="15" customHeight="1" x14ac:dyDescent="0.25">
      <c r="A100" s="3833"/>
      <c r="B100" s="3003" t="s">
        <v>1047</v>
      </c>
      <c r="C100" s="3004">
        <v>15655</v>
      </c>
      <c r="D100" s="3004">
        <v>220</v>
      </c>
      <c r="E100" s="3004">
        <v>885</v>
      </c>
      <c r="F100" s="3004">
        <v>35</v>
      </c>
      <c r="G100" s="3004">
        <v>2495</v>
      </c>
      <c r="H100" s="3004">
        <v>95</v>
      </c>
      <c r="I100" s="3004">
        <v>350</v>
      </c>
    </row>
    <row r="101" spans="1:9" ht="15" customHeight="1" x14ac:dyDescent="0.25">
      <c r="A101" s="3833"/>
      <c r="B101" s="3005" t="s">
        <v>1022</v>
      </c>
      <c r="C101" s="3004">
        <v>1175</v>
      </c>
      <c r="D101" s="3004">
        <v>25</v>
      </c>
      <c r="E101" s="3004">
        <v>230</v>
      </c>
      <c r="F101" s="3004">
        <v>15</v>
      </c>
      <c r="G101" s="3004">
        <v>475</v>
      </c>
      <c r="H101" s="3004">
        <v>30</v>
      </c>
      <c r="I101" s="3004">
        <v>70</v>
      </c>
    </row>
    <row r="102" spans="1:9" s="67" customFormat="1" ht="15" customHeight="1" x14ac:dyDescent="0.25">
      <c r="A102" s="3833"/>
      <c r="B102" s="3006" t="s">
        <v>1023</v>
      </c>
      <c r="C102" s="3007">
        <v>72990</v>
      </c>
      <c r="D102" s="3007">
        <v>635</v>
      </c>
      <c r="E102" s="3007">
        <v>2625</v>
      </c>
      <c r="F102" s="3007">
        <v>60</v>
      </c>
      <c r="G102" s="3007">
        <v>5205</v>
      </c>
      <c r="H102" s="3007">
        <v>140</v>
      </c>
      <c r="I102" s="3007">
        <v>840</v>
      </c>
    </row>
    <row r="103" spans="1:9" ht="15" customHeight="1" x14ac:dyDescent="0.25">
      <c r="A103" s="3834" t="s">
        <v>1100</v>
      </c>
      <c r="B103" s="3008" t="s">
        <v>1003</v>
      </c>
      <c r="C103" s="3012">
        <v>875</v>
      </c>
      <c r="D103" s="3012">
        <v>5</v>
      </c>
      <c r="E103" s="3012">
        <v>20</v>
      </c>
      <c r="F103" s="3012">
        <v>0</v>
      </c>
      <c r="G103" s="3012">
        <v>175</v>
      </c>
      <c r="H103" s="3012">
        <v>0</v>
      </c>
      <c r="I103" s="3012">
        <v>5</v>
      </c>
    </row>
    <row r="104" spans="1:9" ht="15" customHeight="1" x14ac:dyDescent="0.25">
      <c r="A104" s="3834"/>
      <c r="B104" s="3008" t="s">
        <v>1004</v>
      </c>
      <c r="C104" s="3012">
        <v>20</v>
      </c>
      <c r="D104" s="3012">
        <v>0</v>
      </c>
      <c r="E104" s="3012">
        <v>0</v>
      </c>
      <c r="F104" s="3012">
        <v>0</v>
      </c>
      <c r="G104" s="3012">
        <v>0</v>
      </c>
      <c r="H104" s="3012">
        <v>0</v>
      </c>
      <c r="I104" s="3012">
        <v>0</v>
      </c>
    </row>
    <row r="105" spans="1:9" ht="15" customHeight="1" x14ac:dyDescent="0.25">
      <c r="A105" s="3834"/>
      <c r="B105" s="3008" t="s">
        <v>1047</v>
      </c>
      <c r="C105" s="3012">
        <v>155</v>
      </c>
      <c r="D105" s="3012">
        <v>0</v>
      </c>
      <c r="E105" s="3012">
        <v>25</v>
      </c>
      <c r="F105" s="3012">
        <v>0</v>
      </c>
      <c r="G105" s="3012">
        <v>10</v>
      </c>
      <c r="H105" s="3012">
        <v>0</v>
      </c>
      <c r="I105" s="3012">
        <v>0</v>
      </c>
    </row>
    <row r="106" spans="1:9" ht="15" customHeight="1" x14ac:dyDescent="0.25">
      <c r="A106" s="3834"/>
      <c r="B106" s="3008" t="s">
        <v>1022</v>
      </c>
      <c r="C106" s="3012">
        <v>55</v>
      </c>
      <c r="D106" s="3012">
        <v>0</v>
      </c>
      <c r="E106" s="3012">
        <v>5</v>
      </c>
      <c r="F106" s="3012">
        <v>0</v>
      </c>
      <c r="G106" s="3012">
        <v>25</v>
      </c>
      <c r="H106" s="3012">
        <v>0</v>
      </c>
      <c r="I106" s="3012">
        <v>0</v>
      </c>
    </row>
    <row r="107" spans="1:9" s="67" customFormat="1" ht="15" customHeight="1" x14ac:dyDescent="0.25">
      <c r="A107" s="3834"/>
      <c r="B107" s="3015" t="s">
        <v>1023</v>
      </c>
      <c r="C107" s="3014">
        <v>1110</v>
      </c>
      <c r="D107" s="3014">
        <v>5</v>
      </c>
      <c r="E107" s="3014">
        <v>50</v>
      </c>
      <c r="F107" s="3014">
        <v>0</v>
      </c>
      <c r="G107" s="3014">
        <v>210</v>
      </c>
      <c r="H107" s="3014">
        <v>0</v>
      </c>
      <c r="I107" s="3014">
        <v>5</v>
      </c>
    </row>
    <row r="108" spans="1:9" s="30" customFormat="1" ht="15" customHeight="1" x14ac:dyDescent="0.25">
      <c r="A108" s="3838" t="s">
        <v>2257</v>
      </c>
      <c r="B108" s="3003" t="s">
        <v>1003</v>
      </c>
      <c r="C108" s="3004">
        <v>292435</v>
      </c>
      <c r="D108" s="3004">
        <v>8930</v>
      </c>
      <c r="E108" s="3004">
        <v>16455</v>
      </c>
      <c r="F108" s="3004">
        <v>615</v>
      </c>
      <c r="G108" s="3004">
        <v>37630</v>
      </c>
      <c r="H108" s="3004">
        <v>1355</v>
      </c>
      <c r="I108" s="3004">
        <v>10905</v>
      </c>
    </row>
    <row r="109" spans="1:9" s="30" customFormat="1" ht="15" customHeight="1" x14ac:dyDescent="0.25">
      <c r="A109" s="3838"/>
      <c r="B109" s="3003" t="s">
        <v>1004</v>
      </c>
      <c r="C109" s="3004">
        <v>40850</v>
      </c>
      <c r="D109" s="3004">
        <v>675</v>
      </c>
      <c r="E109" s="3004">
        <v>830</v>
      </c>
      <c r="F109" s="3004">
        <v>20</v>
      </c>
      <c r="G109" s="3004">
        <v>3675</v>
      </c>
      <c r="H109" s="3004">
        <v>70</v>
      </c>
      <c r="I109" s="3004">
        <v>760</v>
      </c>
    </row>
    <row r="110" spans="1:9" s="30" customFormat="1" ht="15" customHeight="1" x14ac:dyDescent="0.25">
      <c r="A110" s="3838"/>
      <c r="B110" s="3003" t="s">
        <v>1047</v>
      </c>
      <c r="C110" s="3004">
        <v>111550</v>
      </c>
      <c r="D110" s="3004">
        <v>3665</v>
      </c>
      <c r="E110" s="3004">
        <v>16555</v>
      </c>
      <c r="F110" s="3004">
        <v>815</v>
      </c>
      <c r="G110" s="3004">
        <v>70330</v>
      </c>
      <c r="H110" s="3004">
        <v>3835</v>
      </c>
      <c r="I110" s="3004">
        <v>8310</v>
      </c>
    </row>
    <row r="111" spans="1:9" s="30" customFormat="1" ht="15" customHeight="1" x14ac:dyDescent="0.25">
      <c r="A111" s="3838"/>
      <c r="B111" s="3005" t="s">
        <v>1022</v>
      </c>
      <c r="C111" s="3004">
        <v>10970</v>
      </c>
      <c r="D111" s="3004">
        <v>305</v>
      </c>
      <c r="E111" s="3004">
        <v>2425</v>
      </c>
      <c r="F111" s="3004">
        <v>85</v>
      </c>
      <c r="G111" s="3004">
        <v>5140</v>
      </c>
      <c r="H111" s="3004">
        <v>165</v>
      </c>
      <c r="I111" s="3004">
        <v>560</v>
      </c>
    </row>
    <row r="112" spans="1:9" s="448" customFormat="1" ht="15" customHeight="1" x14ac:dyDescent="0.25">
      <c r="A112" s="3838"/>
      <c r="B112" s="2997" t="s">
        <v>2258</v>
      </c>
      <c r="C112" s="3007">
        <v>455810</v>
      </c>
      <c r="D112" s="3007">
        <v>13575</v>
      </c>
      <c r="E112" s="3007">
        <v>36265</v>
      </c>
      <c r="F112" s="3007">
        <v>1535</v>
      </c>
      <c r="G112" s="3007">
        <v>116775</v>
      </c>
      <c r="H112" s="3007">
        <v>5430</v>
      </c>
      <c r="I112" s="3007">
        <v>20535</v>
      </c>
    </row>
    <row r="113" spans="1:9" s="67" customFormat="1" ht="15" customHeight="1" x14ac:dyDescent="0.25">
      <c r="A113" s="3016" t="s">
        <v>2267</v>
      </c>
      <c r="B113" s="3014"/>
      <c r="C113" s="3014">
        <v>544100</v>
      </c>
      <c r="D113" s="3014">
        <v>54670</v>
      </c>
      <c r="E113" s="3014">
        <v>47200</v>
      </c>
      <c r="F113" s="3014">
        <v>6825</v>
      </c>
      <c r="G113" s="3014">
        <v>151275</v>
      </c>
      <c r="H113" s="3014">
        <v>23425</v>
      </c>
      <c r="I113" s="3014">
        <v>84925</v>
      </c>
    </row>
    <row r="115" spans="1:9" x14ac:dyDescent="0.25">
      <c r="A115" s="65" t="s">
        <v>2260</v>
      </c>
    </row>
    <row r="117" spans="1:9" x14ac:dyDescent="0.25">
      <c r="A117" s="199" t="s">
        <v>135</v>
      </c>
      <c r="B117" s="199"/>
    </row>
  </sheetData>
  <mergeCells count="25">
    <mergeCell ref="A108:A112"/>
    <mergeCell ref="A78:A82"/>
    <mergeCell ref="A83:A87"/>
    <mergeCell ref="A88:A92"/>
    <mergeCell ref="A93:A97"/>
    <mergeCell ref="A98:A102"/>
    <mergeCell ref="A103:A107"/>
    <mergeCell ref="A73:A77"/>
    <mergeCell ref="A17:A21"/>
    <mergeCell ref="A22:A26"/>
    <mergeCell ref="A27:A31"/>
    <mergeCell ref="A32:A36"/>
    <mergeCell ref="A38:A42"/>
    <mergeCell ref="A43:A47"/>
    <mergeCell ref="A48:A52"/>
    <mergeCell ref="A53:A57"/>
    <mergeCell ref="A58:A62"/>
    <mergeCell ref="A63:A67"/>
    <mergeCell ref="A68:A72"/>
    <mergeCell ref="A12:A16"/>
    <mergeCell ref="C3:D3"/>
    <mergeCell ref="E3:F3"/>
    <mergeCell ref="G3:H3"/>
    <mergeCell ref="I3:I4"/>
    <mergeCell ref="A6:A9"/>
  </mergeCells>
  <hyperlinks>
    <hyperlink ref="A117:B117" location="Index!A1" display="Back to index" xr:uid="{10490D0A-5B53-45B3-B215-4C35E8F2D789}"/>
  </hyperlinks>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10AA0-6E46-49E7-8DF9-8EC0EE95926B}">
  <dimension ref="A1:B19"/>
  <sheetViews>
    <sheetView showGridLines="0" workbookViewId="0"/>
  </sheetViews>
  <sheetFormatPr defaultRowHeight="15" x14ac:dyDescent="0.25"/>
  <sheetData>
    <row r="1" spans="1:1" x14ac:dyDescent="0.25">
      <c r="A1" s="66" t="s">
        <v>2268</v>
      </c>
    </row>
    <row r="19" spans="1:2" s="23" customFormat="1" x14ac:dyDescent="0.25">
      <c r="A19" s="199" t="s">
        <v>135</v>
      </c>
      <c r="B19" s="199"/>
    </row>
  </sheetData>
  <hyperlinks>
    <hyperlink ref="A19:B19" location="Index!A1" display="Back to index" xr:uid="{B5425952-31C2-4A53-98E1-2290041486B6}"/>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FF0AC-6CAA-42B2-B8A2-BEF1DE5BCD32}">
  <dimension ref="A1:H55"/>
  <sheetViews>
    <sheetView showGridLines="0" workbookViewId="0">
      <selection activeCell="A36" sqref="A36"/>
    </sheetView>
  </sheetViews>
  <sheetFormatPr defaultRowHeight="15" x14ac:dyDescent="0.25"/>
  <cols>
    <col min="1" max="1" width="54.28515625" style="177" bestFit="1" customWidth="1"/>
    <col min="2" max="7" width="12.7109375" bestFit="1" customWidth="1"/>
    <col min="9" max="9" width="30.42578125" bestFit="1" customWidth="1"/>
    <col min="13" max="13" width="30.42578125" bestFit="1" customWidth="1"/>
  </cols>
  <sheetData>
    <row r="1" spans="1:4" s="161" customFormat="1" x14ac:dyDescent="0.25">
      <c r="A1" s="66" t="s">
        <v>381</v>
      </c>
    </row>
    <row r="3" spans="1:4" x14ac:dyDescent="0.25">
      <c r="A3" s="236" t="s">
        <v>383</v>
      </c>
    </row>
    <row r="4" spans="1:4" x14ac:dyDescent="0.25">
      <c r="A4" s="228"/>
      <c r="B4" s="100">
        <v>2017</v>
      </c>
      <c r="C4" s="100">
        <v>2018</v>
      </c>
    </row>
    <row r="5" spans="1:4" x14ac:dyDescent="0.25">
      <c r="A5" s="229" t="s">
        <v>338</v>
      </c>
      <c r="B5" s="221">
        <v>3.0054783769688301E-2</v>
      </c>
      <c r="C5" s="221">
        <v>2.2969362474598153E-2</v>
      </c>
    </row>
    <row r="6" spans="1:4" x14ac:dyDescent="0.25">
      <c r="A6" s="228" t="s">
        <v>163</v>
      </c>
      <c r="B6" s="157">
        <v>0.44387417394515816</v>
      </c>
      <c r="C6" s="157">
        <v>0.43450521991568719</v>
      </c>
    </row>
    <row r="7" spans="1:4" x14ac:dyDescent="0.25">
      <c r="A7" s="230" t="s">
        <v>339</v>
      </c>
      <c r="B7" s="231">
        <v>8.0843338854926214E-2</v>
      </c>
      <c r="C7" s="231">
        <v>7.5219905591172018E-2</v>
      </c>
    </row>
    <row r="8" spans="1:4" x14ac:dyDescent="0.25">
      <c r="A8" s="228" t="s">
        <v>340</v>
      </c>
      <c r="B8" s="157">
        <v>2.042066583881116E-2</v>
      </c>
      <c r="C8" s="157">
        <v>2.0206681300426851E-2</v>
      </c>
    </row>
    <row r="9" spans="1:4" x14ac:dyDescent="0.25">
      <c r="A9" s="230" t="s">
        <v>162</v>
      </c>
      <c r="B9" s="231">
        <v>0.15533257213636664</v>
      </c>
      <c r="C9" s="231">
        <v>0.16436031708005033</v>
      </c>
    </row>
    <row r="10" spans="1:4" x14ac:dyDescent="0.25">
      <c r="A10" s="228" t="s">
        <v>341</v>
      </c>
      <c r="B10" s="157">
        <v>2.0185488348868425E-2</v>
      </c>
      <c r="C10" s="157">
        <v>2.288624989726264E-2</v>
      </c>
    </row>
    <row r="11" spans="1:4" x14ac:dyDescent="0.25">
      <c r="A11" s="230" t="s">
        <v>342</v>
      </c>
      <c r="B11" s="232" t="s">
        <v>2519</v>
      </c>
      <c r="C11" s="232" t="s">
        <v>2519</v>
      </c>
    </row>
    <row r="12" spans="1:4" x14ac:dyDescent="0.25">
      <c r="A12" s="228" t="s">
        <v>343</v>
      </c>
      <c r="B12" s="157">
        <v>0.17042327190399437</v>
      </c>
      <c r="C12" s="157">
        <v>0.17997841525909655</v>
      </c>
    </row>
    <row r="13" spans="1:4" x14ac:dyDescent="0.25">
      <c r="A13" s="230" t="s">
        <v>344</v>
      </c>
      <c r="B13" s="231">
        <v>7.1944548540002803E-2</v>
      </c>
      <c r="C13" s="231">
        <v>7.3120485152822615E-2</v>
      </c>
    </row>
    <row r="14" spans="1:4" x14ac:dyDescent="0.25">
      <c r="A14" s="228" t="s">
        <v>345</v>
      </c>
      <c r="B14" s="157">
        <v>8.6338885921935277E-4</v>
      </c>
      <c r="C14" s="157">
        <v>9.3538950948934135E-4</v>
      </c>
    </row>
    <row r="15" spans="1:4" x14ac:dyDescent="0.25">
      <c r="A15" s="230" t="s">
        <v>346</v>
      </c>
      <c r="B15" s="233" t="s">
        <v>2519</v>
      </c>
      <c r="C15" s="233" t="s">
        <v>2519</v>
      </c>
    </row>
    <row r="16" spans="1:4" x14ac:dyDescent="0.25">
      <c r="A16" s="228" t="s">
        <v>347</v>
      </c>
      <c r="B16" s="157">
        <v>4.165555038245501E-3</v>
      </c>
      <c r="C16" s="157">
        <v>3.7783843326439311E-3</v>
      </c>
      <c r="D16" s="99"/>
    </row>
    <row r="17" spans="1:8" x14ac:dyDescent="0.25">
      <c r="A17" s="234" t="s">
        <v>348</v>
      </c>
      <c r="B17" s="235">
        <v>1</v>
      </c>
      <c r="C17" s="235">
        <v>1</v>
      </c>
    </row>
    <row r="18" spans="1:8" x14ac:dyDescent="0.25">
      <c r="A18"/>
    </row>
    <row r="19" spans="1:8" x14ac:dyDescent="0.25">
      <c r="A19" s="236" t="s">
        <v>383</v>
      </c>
    </row>
    <row r="20" spans="1:8" x14ac:dyDescent="0.25">
      <c r="A20" s="228"/>
      <c r="B20" s="100">
        <v>2017</v>
      </c>
      <c r="C20" s="100">
        <v>2018</v>
      </c>
    </row>
    <row r="21" spans="1:8" x14ac:dyDescent="0.25">
      <c r="A21" s="229" t="s">
        <v>338</v>
      </c>
      <c r="B21" s="153">
        <v>36.448875000000001</v>
      </c>
      <c r="C21" s="153">
        <v>28.279546</v>
      </c>
      <c r="H21" s="237"/>
    </row>
    <row r="22" spans="1:8" x14ac:dyDescent="0.25">
      <c r="A22" s="228" t="s">
        <v>163</v>
      </c>
      <c r="B22" s="238">
        <v>538.30745899999999</v>
      </c>
      <c r="C22" s="238">
        <v>534.95652600000005</v>
      </c>
      <c r="H22" s="237"/>
    </row>
    <row r="23" spans="1:8" x14ac:dyDescent="0.25">
      <c r="A23" s="230" t="s">
        <v>339</v>
      </c>
      <c r="B23" s="239">
        <v>98.042586999999997</v>
      </c>
      <c r="C23" s="239">
        <v>92.609656999999999</v>
      </c>
      <c r="H23" s="237"/>
    </row>
    <row r="24" spans="1:8" x14ac:dyDescent="0.25">
      <c r="A24" s="228" t="s">
        <v>340</v>
      </c>
      <c r="B24" s="238">
        <v>24.765118999999999</v>
      </c>
      <c r="C24" s="238">
        <v>24.878173</v>
      </c>
      <c r="H24" s="237"/>
    </row>
    <row r="25" spans="1:8" x14ac:dyDescent="0.25">
      <c r="A25" s="230" t="s">
        <v>162</v>
      </c>
      <c r="B25" s="239">
        <v>188.37924599999999</v>
      </c>
      <c r="C25" s="239">
        <v>202.35803899999999</v>
      </c>
      <c r="H25" s="237"/>
    </row>
    <row r="26" spans="1:8" x14ac:dyDescent="0.25">
      <c r="A26" s="228" t="s">
        <v>341</v>
      </c>
      <c r="B26" s="238">
        <v>24.479907999999998</v>
      </c>
      <c r="C26" s="238">
        <v>28.177219000000001</v>
      </c>
      <c r="H26" s="237"/>
    </row>
    <row r="27" spans="1:8" x14ac:dyDescent="0.25">
      <c r="A27" s="230" t="s">
        <v>342</v>
      </c>
      <c r="B27" s="240" t="s">
        <v>2519</v>
      </c>
      <c r="C27" s="233" t="s">
        <v>2519</v>
      </c>
      <c r="H27" s="237"/>
    </row>
    <row r="28" spans="1:8" x14ac:dyDescent="0.25">
      <c r="A28" s="228" t="s">
        <v>343</v>
      </c>
      <c r="B28" s="238">
        <v>206.68046000000001</v>
      </c>
      <c r="C28" s="238">
        <v>221.586815</v>
      </c>
      <c r="H28" s="237"/>
    </row>
    <row r="29" spans="1:8" x14ac:dyDescent="0.25">
      <c r="A29" s="230" t="s">
        <v>344</v>
      </c>
      <c r="B29" s="239">
        <v>87.250597999999997</v>
      </c>
      <c r="C29" s="239">
        <v>90.024880999999993</v>
      </c>
      <c r="H29" s="237"/>
    </row>
    <row r="30" spans="1:8" x14ac:dyDescent="0.25">
      <c r="A30" s="228" t="s">
        <v>345</v>
      </c>
      <c r="B30" s="238">
        <v>1.0470729999999999</v>
      </c>
      <c r="C30" s="238">
        <v>1.1516379999999999</v>
      </c>
      <c r="H30" s="237"/>
    </row>
    <row r="31" spans="1:8" x14ac:dyDescent="0.25">
      <c r="A31" s="230" t="s">
        <v>346</v>
      </c>
      <c r="B31" s="240" t="s">
        <v>2519</v>
      </c>
      <c r="C31" s="233" t="s">
        <v>2519</v>
      </c>
      <c r="H31" s="237"/>
    </row>
    <row r="32" spans="1:8" x14ac:dyDescent="0.25">
      <c r="A32" s="228" t="s">
        <v>347</v>
      </c>
      <c r="B32" s="238">
        <v>5.051768</v>
      </c>
      <c r="C32" s="238">
        <v>4.6518920000000001</v>
      </c>
      <c r="H32" s="237"/>
    </row>
    <row r="33" spans="1:3" x14ac:dyDescent="0.25">
      <c r="A33" s="234" t="s">
        <v>348</v>
      </c>
      <c r="B33" s="237">
        <v>1212.7478699999999</v>
      </c>
      <c r="C33" s="237">
        <v>1231.1854989999999</v>
      </c>
    </row>
    <row r="34" spans="1:3" x14ac:dyDescent="0.25">
      <c r="A34"/>
    </row>
    <row r="35" spans="1:3" x14ac:dyDescent="0.25">
      <c r="A35" s="176" t="s">
        <v>2331</v>
      </c>
    </row>
    <row r="37" spans="1:3" x14ac:dyDescent="0.25">
      <c r="A37" s="176" t="s">
        <v>384</v>
      </c>
    </row>
    <row r="38" spans="1:3" x14ac:dyDescent="0.25">
      <c r="A38" s="241" t="s">
        <v>385</v>
      </c>
    </row>
    <row r="39" spans="1:3" ht="23.25" x14ac:dyDescent="0.25">
      <c r="A39" s="242" t="s">
        <v>2520</v>
      </c>
    </row>
    <row r="41" spans="1:3" x14ac:dyDescent="0.25">
      <c r="A41" s="199" t="s">
        <v>135</v>
      </c>
      <c r="B41" s="199"/>
      <c r="C41" s="23"/>
    </row>
    <row r="55" spans="1:4" s="23" customFormat="1" x14ac:dyDescent="0.25">
      <c r="A55" s="177"/>
      <c r="B55"/>
      <c r="C55"/>
      <c r="D55"/>
    </row>
  </sheetData>
  <hyperlinks>
    <hyperlink ref="A41:B41" location="Index!A1" display="Back to index" xr:uid="{6EEFEAC0-5E8F-4580-85F6-3FE37AFB2FC9}"/>
  </hyperlinks>
  <pageMargins left="0.7" right="0.7" top="0.75" bottom="0.75" header="0.3" footer="0.3"/>
  <pageSetup paperSize="9" orientation="portrait" verticalDpi="0"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F65F-730B-4D4D-92BC-D1C7253F9855}">
  <dimension ref="A1:D20"/>
  <sheetViews>
    <sheetView showGridLines="0" workbookViewId="0"/>
  </sheetViews>
  <sheetFormatPr defaultColWidth="8.85546875" defaultRowHeight="15" x14ac:dyDescent="0.25"/>
  <cols>
    <col min="1" max="1" width="32.85546875" customWidth="1"/>
    <col min="2" max="2" width="10.140625" customWidth="1"/>
    <col min="3" max="3" width="11.7109375" customWidth="1"/>
  </cols>
  <sheetData>
    <row r="1" spans="1:4" s="67" customFormat="1" x14ac:dyDescent="0.25">
      <c r="A1" s="67" t="s">
        <v>2387</v>
      </c>
    </row>
    <row r="3" spans="1:4" x14ac:dyDescent="0.25">
      <c r="A3" s="1114"/>
      <c r="B3" s="2990" t="s">
        <v>2269</v>
      </c>
      <c r="C3" s="2990" t="s">
        <v>2270</v>
      </c>
    </row>
    <row r="4" spans="1:4" x14ac:dyDescent="0.25">
      <c r="A4" s="3845" t="s">
        <v>2271</v>
      </c>
      <c r="B4" s="3845"/>
      <c r="C4" s="3845"/>
    </row>
    <row r="5" spans="1:4" x14ac:dyDescent="0.25">
      <c r="A5" s="1114" t="s">
        <v>688</v>
      </c>
      <c r="B5" s="3846">
        <v>33483</v>
      </c>
      <c r="C5" s="3846"/>
    </row>
    <row r="6" spans="1:4" x14ac:dyDescent="0.25">
      <c r="A6" s="2483" t="s">
        <v>2272</v>
      </c>
      <c r="B6" s="3847">
        <v>22274</v>
      </c>
      <c r="C6" s="3847"/>
      <c r="D6" s="89"/>
    </row>
    <row r="7" spans="1:4" x14ac:dyDescent="0.25">
      <c r="A7" s="3026" t="s">
        <v>2273</v>
      </c>
      <c r="B7" s="3848">
        <v>11209</v>
      </c>
      <c r="C7" s="3848"/>
    </row>
    <row r="8" spans="1:4" x14ac:dyDescent="0.25">
      <c r="A8" s="2339" t="s">
        <v>2274</v>
      </c>
      <c r="B8" s="3849">
        <v>1171</v>
      </c>
      <c r="C8" s="3849"/>
    </row>
    <row r="9" spans="1:4" x14ac:dyDescent="0.25">
      <c r="A9" s="3026" t="s">
        <v>2272</v>
      </c>
      <c r="B9" s="3850">
        <v>195</v>
      </c>
      <c r="C9" s="3850"/>
    </row>
    <row r="10" spans="1:4" x14ac:dyDescent="0.25">
      <c r="A10" s="2483" t="s">
        <v>2275</v>
      </c>
      <c r="B10" s="3843">
        <v>976</v>
      </c>
      <c r="C10" s="3843"/>
    </row>
    <row r="11" spans="1:4" x14ac:dyDescent="0.25">
      <c r="A11" s="3027" t="s">
        <v>2276</v>
      </c>
      <c r="B11" s="3844">
        <f>B5+B8</f>
        <v>34654</v>
      </c>
      <c r="C11" s="3844"/>
    </row>
    <row r="12" spans="1:4" x14ac:dyDescent="0.25">
      <c r="A12" s="3845" t="s">
        <v>2277</v>
      </c>
      <c r="B12" s="3845"/>
      <c r="C12" s="3845"/>
    </row>
    <row r="13" spans="1:4" x14ac:dyDescent="0.25">
      <c r="A13" s="1114" t="s">
        <v>2278</v>
      </c>
      <c r="B13" s="1097">
        <v>17855</v>
      </c>
      <c r="C13" s="1097">
        <v>36185</v>
      </c>
    </row>
    <row r="14" spans="1:4" x14ac:dyDescent="0.25">
      <c r="A14" s="2339" t="s">
        <v>2279</v>
      </c>
      <c r="B14" s="2672">
        <v>24185</v>
      </c>
      <c r="C14" s="2672">
        <v>28200</v>
      </c>
    </row>
    <row r="15" spans="1:4" x14ac:dyDescent="0.25">
      <c r="A15" s="1114" t="s">
        <v>2280</v>
      </c>
      <c r="B15" s="1097">
        <v>16630</v>
      </c>
      <c r="C15" s="1097">
        <v>20535</v>
      </c>
    </row>
    <row r="16" spans="1:4" x14ac:dyDescent="0.25">
      <c r="A16" s="2354" t="s">
        <v>2281</v>
      </c>
      <c r="B16" s="2598">
        <v>58670</v>
      </c>
      <c r="C16" s="2598">
        <v>84925</v>
      </c>
    </row>
    <row r="18" spans="1:2" x14ac:dyDescent="0.25">
      <c r="A18" s="65" t="s">
        <v>2117</v>
      </c>
    </row>
    <row r="20" spans="1:2" s="23" customFormat="1" x14ac:dyDescent="0.25">
      <c r="A20" s="199" t="s">
        <v>135</v>
      </c>
      <c r="B20" s="199"/>
    </row>
  </sheetData>
  <mergeCells count="9">
    <mergeCell ref="B10:C10"/>
    <mergeCell ref="B11:C11"/>
    <mergeCell ref="A12:C12"/>
    <mergeCell ref="A4:C4"/>
    <mergeCell ref="B5:C5"/>
    <mergeCell ref="B6:C6"/>
    <mergeCell ref="B7:C7"/>
    <mergeCell ref="B8:C8"/>
    <mergeCell ref="B9:C9"/>
  </mergeCells>
  <hyperlinks>
    <hyperlink ref="A20:B20" location="Index!A1" display="Back to index" xr:uid="{AEAD20CE-A216-46AC-955C-9E684E15D297}"/>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4C82-CFEB-4F3F-B65F-28CFB1F661F6}">
  <dimension ref="A1:B28"/>
  <sheetViews>
    <sheetView showGridLines="0" workbookViewId="0"/>
  </sheetViews>
  <sheetFormatPr defaultRowHeight="15" x14ac:dyDescent="0.25"/>
  <sheetData>
    <row r="1" spans="1:1" x14ac:dyDescent="0.25">
      <c r="A1" s="67" t="s">
        <v>2282</v>
      </c>
    </row>
    <row r="28" spans="1:2" s="23" customFormat="1" x14ac:dyDescent="0.25">
      <c r="A28" s="199" t="s">
        <v>135</v>
      </c>
      <c r="B28" s="199"/>
    </row>
  </sheetData>
  <hyperlinks>
    <hyperlink ref="A28:B28" location="Index!A1" display="Back to index" xr:uid="{7CED5C82-ADBB-4C0B-82B9-C4685E307190}"/>
  </hyperlinks>
  <pageMargins left="0.7" right="0.7" top="0.75" bottom="0.75" header="0.3" footer="0.3"/>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7F67-0416-4CBA-96FC-C6B58B545CFA}">
  <dimension ref="A1:C22"/>
  <sheetViews>
    <sheetView showGridLines="0" workbookViewId="0"/>
  </sheetViews>
  <sheetFormatPr defaultColWidth="8.85546875" defaultRowHeight="15" x14ac:dyDescent="0.25"/>
  <cols>
    <col min="1" max="1" width="44.140625" customWidth="1"/>
    <col min="2" max="2" width="9.5703125" customWidth="1"/>
    <col min="7" max="7" width="26.7109375" customWidth="1"/>
  </cols>
  <sheetData>
    <row r="1" spans="1:3" s="67" customFormat="1" x14ac:dyDescent="0.25">
      <c r="A1" s="67" t="s">
        <v>2283</v>
      </c>
    </row>
    <row r="3" spans="1:3" s="23" customFormat="1" ht="15" customHeight="1" x14ac:dyDescent="0.25">
      <c r="A3" s="449"/>
      <c r="B3" s="2990" t="s">
        <v>2269</v>
      </c>
      <c r="C3" s="2990" t="s">
        <v>2270</v>
      </c>
    </row>
    <row r="4" spans="1:3" s="23" customFormat="1" x14ac:dyDescent="0.25">
      <c r="A4" s="3845" t="s">
        <v>2284</v>
      </c>
      <c r="B4" s="3845"/>
      <c r="C4" s="3845"/>
    </row>
    <row r="5" spans="1:3" s="23" customFormat="1" x14ac:dyDescent="0.25">
      <c r="A5" s="1057" t="s">
        <v>2285</v>
      </c>
      <c r="B5" s="3851">
        <v>87061</v>
      </c>
      <c r="C5" s="3851"/>
    </row>
    <row r="6" spans="1:3" s="23" customFormat="1" x14ac:dyDescent="0.25">
      <c r="A6" s="2339" t="s">
        <v>2286</v>
      </c>
      <c r="B6" s="3028">
        <v>42235</v>
      </c>
      <c r="C6" s="3028">
        <v>64580</v>
      </c>
    </row>
    <row r="7" spans="1:3" s="23" customFormat="1" x14ac:dyDescent="0.25">
      <c r="A7" s="1233" t="s">
        <v>2287</v>
      </c>
      <c r="B7" s="3029">
        <f>B5-B6</f>
        <v>44826</v>
      </c>
      <c r="C7" s="3029">
        <f>B5-C6</f>
        <v>22481</v>
      </c>
    </row>
    <row r="8" spans="1:3" s="23" customFormat="1" x14ac:dyDescent="0.25">
      <c r="A8" s="3845" t="s">
        <v>2241</v>
      </c>
      <c r="B8" s="3845" t="s">
        <v>2269</v>
      </c>
      <c r="C8" s="3845" t="s">
        <v>2270</v>
      </c>
    </row>
    <row r="9" spans="1:3" s="23" customFormat="1" x14ac:dyDescent="0.25">
      <c r="A9" s="1057" t="s">
        <v>2288</v>
      </c>
      <c r="B9" s="3851">
        <v>123790</v>
      </c>
      <c r="C9" s="3851"/>
    </row>
    <row r="10" spans="1:3" s="23" customFormat="1" x14ac:dyDescent="0.25">
      <c r="A10" s="2339" t="s">
        <v>2289</v>
      </c>
      <c r="B10" s="3028">
        <v>64509</v>
      </c>
      <c r="C10" s="3028">
        <v>86854</v>
      </c>
    </row>
    <row r="11" spans="1:3" s="23" customFormat="1" x14ac:dyDescent="0.25">
      <c r="A11" s="1233" t="s">
        <v>2290</v>
      </c>
      <c r="B11" s="3029">
        <f>B9-B10</f>
        <v>59281</v>
      </c>
      <c r="C11" s="3029">
        <f>B9-C10</f>
        <v>36936</v>
      </c>
    </row>
    <row r="12" spans="1:3" s="23" customFormat="1" x14ac:dyDescent="0.25"/>
    <row r="13" spans="1:3" x14ac:dyDescent="0.25">
      <c r="A13" s="65" t="s">
        <v>2117</v>
      </c>
    </row>
    <row r="15" spans="1:3" s="23" customFormat="1" x14ac:dyDescent="0.25">
      <c r="A15" s="199" t="s">
        <v>135</v>
      </c>
      <c r="B15" s="199"/>
    </row>
    <row r="22" spans="1:1" x14ac:dyDescent="0.25">
      <c r="A22" s="247"/>
    </row>
  </sheetData>
  <mergeCells count="4">
    <mergeCell ref="A4:C4"/>
    <mergeCell ref="B5:C5"/>
    <mergeCell ref="A8:C8"/>
    <mergeCell ref="B9:C9"/>
  </mergeCells>
  <hyperlinks>
    <hyperlink ref="A15:B15" location="Index!A1" display="Back to index" xr:uid="{6686F51E-EEE8-4036-A0A5-078622A2CA98}"/>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70C6B-6ED2-4E81-B445-10431F101191}">
  <dimension ref="A1:D24"/>
  <sheetViews>
    <sheetView showGridLines="0" workbookViewId="0">
      <selection activeCell="B24" sqref="B24"/>
    </sheetView>
  </sheetViews>
  <sheetFormatPr defaultColWidth="8.85546875" defaultRowHeight="15" x14ac:dyDescent="0.25"/>
  <cols>
    <col min="1" max="1" width="4.140625" customWidth="1"/>
    <col min="2" max="2" width="42.85546875" customWidth="1"/>
  </cols>
  <sheetData>
    <row r="1" spans="1:4" x14ac:dyDescent="0.25">
      <c r="A1" s="365" t="s">
        <v>2291</v>
      </c>
    </row>
    <row r="3" spans="1:4" s="23" customFormat="1" ht="15" customHeight="1" x14ac:dyDescent="0.25">
      <c r="A3" s="3852" t="s">
        <v>841</v>
      </c>
      <c r="B3" s="3852"/>
      <c r="C3" s="3852"/>
    </row>
    <row r="4" spans="1:4" s="23" customFormat="1" x14ac:dyDescent="0.25">
      <c r="A4" s="2304" t="s">
        <v>2292</v>
      </c>
      <c r="B4" s="2304" t="s">
        <v>2293</v>
      </c>
      <c r="C4" s="2103">
        <v>66014</v>
      </c>
    </row>
    <row r="5" spans="1:4" s="23" customFormat="1" x14ac:dyDescent="0.25">
      <c r="A5" s="2339" t="s">
        <v>2294</v>
      </c>
      <c r="B5" s="2339" t="s">
        <v>2295</v>
      </c>
      <c r="C5" s="3028">
        <v>33483</v>
      </c>
    </row>
    <row r="6" spans="1:4" s="23" customFormat="1" x14ac:dyDescent="0.25">
      <c r="A6" s="2328" t="s">
        <v>2296</v>
      </c>
      <c r="B6" s="2328" t="s">
        <v>2297</v>
      </c>
      <c r="C6" s="2096" t="s">
        <v>2298</v>
      </c>
    </row>
    <row r="7" spans="1:4" s="23" customFormat="1" ht="15" customHeight="1" x14ac:dyDescent="0.25">
      <c r="A7" s="3852" t="s">
        <v>2134</v>
      </c>
      <c r="B7" s="3852"/>
      <c r="C7" s="3852"/>
    </row>
    <row r="8" spans="1:4" s="23" customFormat="1" x14ac:dyDescent="0.25">
      <c r="A8" s="2304" t="s">
        <v>2299</v>
      </c>
      <c r="B8" s="2304" t="s">
        <v>2293</v>
      </c>
      <c r="C8" s="2103">
        <v>136918</v>
      </c>
    </row>
    <row r="9" spans="1:4" s="23" customFormat="1" x14ac:dyDescent="0.25">
      <c r="A9" s="2339" t="s">
        <v>2300</v>
      </c>
      <c r="B9" s="2339" t="s">
        <v>2301</v>
      </c>
      <c r="C9" s="3028">
        <v>58670</v>
      </c>
    </row>
    <row r="10" spans="1:4" s="23" customFormat="1" x14ac:dyDescent="0.25">
      <c r="A10" s="2304" t="s">
        <v>2302</v>
      </c>
      <c r="B10" s="2304" t="s">
        <v>2303</v>
      </c>
      <c r="C10" s="2103">
        <v>84925</v>
      </c>
    </row>
    <row r="11" spans="1:4" s="23" customFormat="1" x14ac:dyDescent="0.25">
      <c r="A11" s="2339" t="s">
        <v>2304</v>
      </c>
      <c r="B11" s="2339" t="s">
        <v>2305</v>
      </c>
      <c r="C11" s="3028">
        <v>1171</v>
      </c>
    </row>
    <row r="12" spans="1:4" s="23" customFormat="1" ht="30" x14ac:dyDescent="0.25">
      <c r="A12" s="2328" t="s">
        <v>2306</v>
      </c>
      <c r="B12" s="2328" t="s">
        <v>2307</v>
      </c>
      <c r="C12" s="2113">
        <f>C8-C9-C11</f>
        <v>77077</v>
      </c>
      <c r="D12" s="431"/>
    </row>
    <row r="13" spans="1:4" s="23" customFormat="1" ht="30" x14ac:dyDescent="0.25">
      <c r="A13" s="2354" t="s">
        <v>2308</v>
      </c>
      <c r="B13" s="2305" t="s">
        <v>2309</v>
      </c>
      <c r="C13" s="3030">
        <f>C8-C10-C11</f>
        <v>50822</v>
      </c>
      <c r="D13" s="431"/>
    </row>
    <row r="14" spans="1:4" s="23" customFormat="1" ht="15" customHeight="1" x14ac:dyDescent="0.25">
      <c r="A14" s="3852" t="s">
        <v>2310</v>
      </c>
      <c r="B14" s="3852"/>
      <c r="C14" s="3852"/>
    </row>
    <row r="15" spans="1:4" s="23" customFormat="1" x14ac:dyDescent="0.25">
      <c r="A15" s="2304" t="s">
        <v>2311</v>
      </c>
      <c r="B15" s="2304" t="s">
        <v>2312</v>
      </c>
      <c r="C15" s="2103">
        <v>202932</v>
      </c>
    </row>
    <row r="16" spans="1:4" s="23" customFormat="1" x14ac:dyDescent="0.25">
      <c r="A16" s="2339" t="s">
        <v>2313</v>
      </c>
      <c r="B16" s="2339" t="s">
        <v>2314</v>
      </c>
      <c r="C16" s="3028">
        <f>C5+C9+C11</f>
        <v>93324</v>
      </c>
      <c r="D16" s="431"/>
    </row>
    <row r="17" spans="1:4" s="23" customFormat="1" x14ac:dyDescent="0.25">
      <c r="A17" s="2304" t="s">
        <v>2315</v>
      </c>
      <c r="B17" s="2304" t="s">
        <v>2316</v>
      </c>
      <c r="C17" s="2102">
        <f>C5+C10+C11</f>
        <v>119579</v>
      </c>
      <c r="D17" s="431"/>
    </row>
    <row r="18" spans="1:4" s="23" customFormat="1" ht="30" x14ac:dyDescent="0.25">
      <c r="A18" s="2354" t="s">
        <v>2317</v>
      </c>
      <c r="B18" s="2305" t="s">
        <v>2318</v>
      </c>
      <c r="C18" s="3030">
        <f>C15-C16</f>
        <v>109608</v>
      </c>
      <c r="D18" s="431"/>
    </row>
    <row r="19" spans="1:4" s="23" customFormat="1" ht="30" x14ac:dyDescent="0.25">
      <c r="A19" s="2328" t="s">
        <v>2319</v>
      </c>
      <c r="B19" s="2328" t="s">
        <v>2320</v>
      </c>
      <c r="C19" s="2113">
        <f>C15-C17</f>
        <v>83353</v>
      </c>
      <c r="D19" s="431"/>
    </row>
    <row r="20" spans="1:4" x14ac:dyDescent="0.25">
      <c r="A20" s="65" t="s">
        <v>2321</v>
      </c>
    </row>
    <row r="21" spans="1:4" x14ac:dyDescent="0.25">
      <c r="A21" s="65" t="s">
        <v>2322</v>
      </c>
    </row>
    <row r="22" spans="1:4" x14ac:dyDescent="0.25">
      <c r="A22" s="65" t="s">
        <v>2323</v>
      </c>
    </row>
    <row r="23" spans="1:4" x14ac:dyDescent="0.25">
      <c r="A23" s="65"/>
    </row>
    <row r="24" spans="1:4" s="23" customFormat="1" x14ac:dyDescent="0.25">
      <c r="A24" s="199" t="s">
        <v>135</v>
      </c>
      <c r="B24" s="199"/>
    </row>
  </sheetData>
  <mergeCells count="3">
    <mergeCell ref="A3:C3"/>
    <mergeCell ref="A7:C7"/>
    <mergeCell ref="A14:C14"/>
  </mergeCells>
  <hyperlinks>
    <hyperlink ref="A24:B24" location="Index!A1" display="Back to index" xr:uid="{6D1211F1-B38D-4F7F-878B-D389A6753D0C}"/>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4D9C-E4E4-4FC5-A2DE-7D52977B1509}">
  <dimension ref="A1:F47"/>
  <sheetViews>
    <sheetView showGridLines="0" workbookViewId="0">
      <selection activeCell="A21" sqref="A21"/>
    </sheetView>
  </sheetViews>
  <sheetFormatPr defaultColWidth="13" defaultRowHeight="15" x14ac:dyDescent="0.25"/>
  <cols>
    <col min="1" max="1" width="60" style="161" customWidth="1"/>
  </cols>
  <sheetData>
    <row r="1" spans="1:6" s="161" customFormat="1" x14ac:dyDescent="0.25">
      <c r="A1" s="66" t="s">
        <v>386</v>
      </c>
    </row>
    <row r="2" spans="1:6" s="161" customFormat="1" x14ac:dyDescent="0.25">
      <c r="A2" s="66"/>
    </row>
    <row r="3" spans="1:6" s="161" customFormat="1" x14ac:dyDescent="0.25">
      <c r="A3" s="236" t="s">
        <v>383</v>
      </c>
    </row>
    <row r="4" spans="1:6" ht="30" x14ac:dyDescent="0.25">
      <c r="A4" s="3091"/>
      <c r="B4" s="3038">
        <v>2017</v>
      </c>
      <c r="C4" s="3038">
        <v>2018</v>
      </c>
      <c r="D4" s="3092" t="s">
        <v>304</v>
      </c>
    </row>
    <row r="5" spans="1:6" x14ac:dyDescent="0.25">
      <c r="A5" s="229" t="s">
        <v>338</v>
      </c>
      <c r="B5" s="153">
        <v>36.448875000000001</v>
      </c>
      <c r="C5" s="153">
        <v>28.279546</v>
      </c>
      <c r="D5" s="231" t="s">
        <v>2600</v>
      </c>
    </row>
    <row r="6" spans="1:6" s="67" customFormat="1" x14ac:dyDescent="0.25">
      <c r="A6" s="228" t="s">
        <v>163</v>
      </c>
      <c r="B6" s="238">
        <v>538.30745899999999</v>
      </c>
      <c r="C6" s="238">
        <v>534.95652600000005</v>
      </c>
      <c r="D6" s="157" t="s">
        <v>2601</v>
      </c>
      <c r="E6"/>
      <c r="F6"/>
    </row>
    <row r="7" spans="1:6" x14ac:dyDescent="0.25">
      <c r="A7" s="230" t="s">
        <v>339</v>
      </c>
      <c r="B7" s="239">
        <v>98.042586999999997</v>
      </c>
      <c r="C7" s="239">
        <v>92.609656999999999</v>
      </c>
      <c r="D7" s="231" t="s">
        <v>2602</v>
      </c>
    </row>
    <row r="8" spans="1:6" x14ac:dyDescent="0.25">
      <c r="A8" s="228" t="s">
        <v>340</v>
      </c>
      <c r="B8" s="238">
        <v>24.765118999999999</v>
      </c>
      <c r="C8" s="238">
        <v>24.878173</v>
      </c>
      <c r="D8" s="157">
        <v>4.5650497378995746E-3</v>
      </c>
    </row>
    <row r="9" spans="1:6" x14ac:dyDescent="0.25">
      <c r="A9" s="230" t="s">
        <v>162</v>
      </c>
      <c r="B9" s="239">
        <v>188.37924599999999</v>
      </c>
      <c r="C9" s="239">
        <v>202.35803899999999</v>
      </c>
      <c r="D9" s="231">
        <v>7.4205589505332223E-2</v>
      </c>
      <c r="E9" s="23"/>
      <c r="F9" s="23"/>
    </row>
    <row r="10" spans="1:6" x14ac:dyDescent="0.25">
      <c r="A10" s="228" t="s">
        <v>341</v>
      </c>
      <c r="B10" s="238">
        <v>24.479907999999998</v>
      </c>
      <c r="C10" s="238">
        <v>28.177219000000001</v>
      </c>
      <c r="D10" s="157">
        <v>0.15103451369179993</v>
      </c>
    </row>
    <row r="11" spans="1:6" x14ac:dyDescent="0.25">
      <c r="A11" s="230" t="s">
        <v>342</v>
      </c>
      <c r="B11" s="240" t="s">
        <v>2519</v>
      </c>
      <c r="C11" s="240" t="s">
        <v>2519</v>
      </c>
      <c r="D11" s="240" t="s">
        <v>2519</v>
      </c>
    </row>
    <row r="12" spans="1:6" x14ac:dyDescent="0.25">
      <c r="A12" s="228" t="s">
        <v>343</v>
      </c>
      <c r="B12" s="238">
        <v>206.68046000000001</v>
      </c>
      <c r="C12" s="238">
        <v>221.586815</v>
      </c>
      <c r="D12" s="157">
        <v>7.2122710584251598E-2</v>
      </c>
    </row>
    <row r="13" spans="1:6" x14ac:dyDescent="0.25">
      <c r="A13" s="230" t="s">
        <v>344</v>
      </c>
      <c r="B13" s="239">
        <v>87.250597999999997</v>
      </c>
      <c r="C13" s="239">
        <v>90.024880999999993</v>
      </c>
      <c r="D13" s="231">
        <v>3.1796721897539279E-2</v>
      </c>
    </row>
    <row r="14" spans="1:6" x14ac:dyDescent="0.25">
      <c r="A14" s="228" t="s">
        <v>345</v>
      </c>
      <c r="B14" s="238">
        <v>1.0470729999999999</v>
      </c>
      <c r="C14" s="238">
        <v>1.1516379999999999</v>
      </c>
      <c r="D14" s="157">
        <v>9.9864097345648328E-2</v>
      </c>
    </row>
    <row r="15" spans="1:6" x14ac:dyDescent="0.25">
      <c r="A15" s="230" t="s">
        <v>346</v>
      </c>
      <c r="B15" s="240" t="s">
        <v>2519</v>
      </c>
      <c r="C15" s="240" t="s">
        <v>2519</v>
      </c>
      <c r="D15" s="240" t="s">
        <v>2519</v>
      </c>
    </row>
    <row r="16" spans="1:6" x14ac:dyDescent="0.25">
      <c r="A16" s="228" t="s">
        <v>347</v>
      </c>
      <c r="B16" s="238">
        <v>5.051768</v>
      </c>
      <c r="C16" s="238">
        <v>4.6518920000000001</v>
      </c>
      <c r="D16" s="157" t="s">
        <v>2603</v>
      </c>
    </row>
    <row r="17" spans="1:6" x14ac:dyDescent="0.25">
      <c r="A17" s="234" t="s">
        <v>348</v>
      </c>
      <c r="B17" s="237">
        <v>1212.7478699999999</v>
      </c>
      <c r="C17" s="237">
        <v>1231.1854989999999</v>
      </c>
      <c r="D17" s="235">
        <v>1.5203183989100732E-2</v>
      </c>
    </row>
    <row r="18" spans="1:6" x14ac:dyDescent="0.25">
      <c r="A18" s="243" t="s">
        <v>336</v>
      </c>
      <c r="B18" s="244">
        <v>5196.2843400000002</v>
      </c>
      <c r="C18" s="244">
        <v>5752.7598280000002</v>
      </c>
      <c r="D18" s="245">
        <v>0.10709103882486924</v>
      </c>
    </row>
    <row r="20" spans="1:6" s="67" customFormat="1" x14ac:dyDescent="0.25">
      <c r="A20" s="241" t="s">
        <v>2331</v>
      </c>
      <c r="B20" s="227"/>
      <c r="C20" s="227"/>
      <c r="D20"/>
      <c r="E20"/>
      <c r="F20"/>
    </row>
    <row r="21" spans="1:6" x14ac:dyDescent="0.25">
      <c r="A21" s="241" t="s">
        <v>387</v>
      </c>
      <c r="B21" s="227"/>
      <c r="C21" s="227"/>
    </row>
    <row r="22" spans="1:6" x14ac:dyDescent="0.25">
      <c r="B22" s="227"/>
      <c r="C22" s="227"/>
    </row>
    <row r="23" spans="1:6" x14ac:dyDescent="0.25">
      <c r="A23" s="199" t="s">
        <v>135</v>
      </c>
      <c r="B23" s="23"/>
      <c r="C23" s="23"/>
      <c r="D23" s="23"/>
    </row>
    <row r="24" spans="1:6" x14ac:dyDescent="0.25">
      <c r="A24"/>
    </row>
    <row r="25" spans="1:6" s="23" customFormat="1" x14ac:dyDescent="0.25">
      <c r="A25"/>
      <c r="B25"/>
      <c r="C25"/>
      <c r="D25"/>
      <c r="E25"/>
      <c r="F25"/>
    </row>
    <row r="26" spans="1:6" x14ac:dyDescent="0.25">
      <c r="A26"/>
    </row>
    <row r="27" spans="1:6" x14ac:dyDescent="0.25">
      <c r="A27"/>
    </row>
    <row r="28" spans="1:6" x14ac:dyDescent="0.25">
      <c r="A28"/>
    </row>
    <row r="29" spans="1:6" x14ac:dyDescent="0.25">
      <c r="A29"/>
    </row>
    <row r="30" spans="1:6" x14ac:dyDescent="0.25">
      <c r="A30"/>
    </row>
    <row r="31" spans="1:6" x14ac:dyDescent="0.25">
      <c r="A31"/>
    </row>
    <row r="32" spans="1:6"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sheetData>
  <hyperlinks>
    <hyperlink ref="A23" location="Index!A1" display="Back to index" xr:uid="{03D7FBF0-384F-4D98-8923-BCF255AF4D3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822B-9A4F-4BB2-94CF-2BA1C8155C43}">
  <dimension ref="A1:P39"/>
  <sheetViews>
    <sheetView showGridLines="0" workbookViewId="0">
      <pane xSplit="1" topLeftCell="B1" activePane="topRight" state="frozen"/>
      <selection activeCell="D34" sqref="D34"/>
      <selection pane="topRight"/>
    </sheetView>
  </sheetViews>
  <sheetFormatPr defaultColWidth="16.7109375" defaultRowHeight="15" x14ac:dyDescent="0.25"/>
  <cols>
    <col min="1" max="1" width="28" customWidth="1"/>
  </cols>
  <sheetData>
    <row r="1" spans="1:16" x14ac:dyDescent="0.25">
      <c r="A1" s="67" t="s">
        <v>2521</v>
      </c>
    </row>
    <row r="2" spans="1:16" x14ac:dyDescent="0.25">
      <c r="A2" s="67"/>
    </row>
    <row r="3" spans="1:16" ht="30" x14ac:dyDescent="0.25">
      <c r="A3" s="207">
        <v>2018</v>
      </c>
      <c r="B3" s="3038" t="s">
        <v>174</v>
      </c>
      <c r="C3" s="3038" t="s">
        <v>163</v>
      </c>
      <c r="D3" s="3038" t="s">
        <v>339</v>
      </c>
      <c r="E3" s="3038" t="s">
        <v>340</v>
      </c>
      <c r="F3" s="3038" t="s">
        <v>162</v>
      </c>
      <c r="G3" s="3038" t="s">
        <v>341</v>
      </c>
      <c r="H3" s="3038" t="s">
        <v>342</v>
      </c>
      <c r="I3" s="3038" t="s">
        <v>334</v>
      </c>
      <c r="J3" s="3038" t="s">
        <v>388</v>
      </c>
      <c r="K3" s="3038" t="s">
        <v>389</v>
      </c>
      <c r="L3" s="3038" t="s">
        <v>390</v>
      </c>
      <c r="M3" s="3038" t="s">
        <v>347</v>
      </c>
      <c r="N3" s="3038" t="s">
        <v>348</v>
      </c>
      <c r="O3" s="3036" t="s">
        <v>336</v>
      </c>
    </row>
    <row r="4" spans="1:16" x14ac:dyDescent="0.25">
      <c r="A4" s="214" t="s">
        <v>305</v>
      </c>
      <c r="B4" s="239">
        <v>17.630579000000001</v>
      </c>
      <c r="C4" s="239">
        <v>473.65078399999999</v>
      </c>
      <c r="D4" s="246" t="s">
        <v>2519</v>
      </c>
      <c r="E4" s="246" t="s">
        <v>2519</v>
      </c>
      <c r="F4" s="239">
        <v>177.32999699999999</v>
      </c>
      <c r="G4" s="239">
        <v>240.36562000000001</v>
      </c>
      <c r="H4" s="239">
        <v>0.682647</v>
      </c>
      <c r="I4" s="239">
        <v>213.49457799999999</v>
      </c>
      <c r="J4" s="239">
        <v>76.261171000000004</v>
      </c>
      <c r="K4" s="239">
        <v>1.0939209999999999</v>
      </c>
      <c r="L4" s="239">
        <v>1.7</v>
      </c>
      <c r="M4" s="239">
        <v>4.4180869999999999</v>
      </c>
      <c r="N4" s="239">
        <v>1065.9490089999999</v>
      </c>
      <c r="O4" s="3093">
        <v>5255.781379</v>
      </c>
      <c r="P4" s="247"/>
    </row>
    <row r="5" spans="1:16" x14ac:dyDescent="0.25">
      <c r="A5" s="216" t="s">
        <v>358</v>
      </c>
      <c r="B5" s="238">
        <v>0.43439299999999997</v>
      </c>
      <c r="C5" s="238">
        <v>20.245234</v>
      </c>
      <c r="D5" s="238">
        <v>1.194037</v>
      </c>
      <c r="E5" s="238">
        <v>1.3428290000000001</v>
      </c>
      <c r="F5" s="238">
        <v>6.5367309999999996</v>
      </c>
      <c r="G5" s="238">
        <v>7.1944299999999997</v>
      </c>
      <c r="H5" s="248" t="s">
        <v>2519</v>
      </c>
      <c r="I5" s="238">
        <v>1.5788850000000001</v>
      </c>
      <c r="J5" s="238">
        <v>1.480254</v>
      </c>
      <c r="K5" s="238">
        <v>2.0712000000000001E-2</v>
      </c>
      <c r="L5" s="248" t="s">
        <v>2519</v>
      </c>
      <c r="M5" s="248" t="s">
        <v>2519</v>
      </c>
      <c r="N5" s="238">
        <v>33.595334999999999</v>
      </c>
      <c r="O5" s="3094">
        <v>103.25788900000001</v>
      </c>
      <c r="P5" s="247"/>
    </row>
    <row r="6" spans="1:16" x14ac:dyDescent="0.25">
      <c r="A6" s="214" t="s">
        <v>359</v>
      </c>
      <c r="B6" s="239">
        <v>0.37138100000000002</v>
      </c>
      <c r="C6" s="239">
        <v>65.234650999999999</v>
      </c>
      <c r="D6" s="239">
        <v>1.5262439999999999</v>
      </c>
      <c r="E6" s="239">
        <v>2.1574399999999998</v>
      </c>
      <c r="F6" s="239">
        <v>13.779450000000001</v>
      </c>
      <c r="G6" s="239">
        <v>18.489339999999999</v>
      </c>
      <c r="H6" s="239">
        <v>0</v>
      </c>
      <c r="I6" s="239">
        <v>10.170959999999999</v>
      </c>
      <c r="J6" s="239">
        <v>6.8666650000000002</v>
      </c>
      <c r="K6" s="246" t="s">
        <v>2519</v>
      </c>
      <c r="L6" s="246" t="s">
        <v>2519</v>
      </c>
      <c r="M6" s="239">
        <v>0.398391</v>
      </c>
      <c r="N6" s="239">
        <v>102.43701900000001</v>
      </c>
      <c r="O6" s="3093">
        <v>354.35439600000001</v>
      </c>
      <c r="P6" s="247"/>
    </row>
    <row r="7" spans="1:16" x14ac:dyDescent="0.25">
      <c r="A7" s="216" t="s">
        <v>360</v>
      </c>
      <c r="B7" s="238">
        <v>0.49593999999999999</v>
      </c>
      <c r="C7" s="238">
        <v>39.486446000000001</v>
      </c>
      <c r="D7" s="238">
        <v>3.6585649999999998</v>
      </c>
      <c r="E7" s="238">
        <v>2.6032359999999999</v>
      </c>
      <c r="F7" s="238">
        <v>15.051561</v>
      </c>
      <c r="G7" s="238">
        <v>16.752109999999998</v>
      </c>
      <c r="H7" s="248" t="s">
        <v>2519</v>
      </c>
      <c r="I7" s="238">
        <v>4.3847670000000001</v>
      </c>
      <c r="J7" s="238">
        <v>4.2052459999999998</v>
      </c>
      <c r="K7" s="248" t="s">
        <v>2519</v>
      </c>
      <c r="L7" s="248" t="s">
        <v>2519</v>
      </c>
      <c r="M7" s="238">
        <v>0.179092</v>
      </c>
      <c r="N7" s="238">
        <v>72.213798999999995</v>
      </c>
      <c r="O7" s="3094">
        <v>339.49804499999999</v>
      </c>
      <c r="P7" s="247"/>
    </row>
    <row r="8" spans="1:16" x14ac:dyDescent="0.25">
      <c r="A8" s="214" t="s">
        <v>361</v>
      </c>
      <c r="B8" s="239">
        <v>1.571604</v>
      </c>
      <c r="C8" s="239">
        <v>47.524920000000002</v>
      </c>
      <c r="D8" s="239">
        <v>0.33823599999999998</v>
      </c>
      <c r="E8" s="239">
        <v>1.015247</v>
      </c>
      <c r="F8" s="239">
        <v>15.662023</v>
      </c>
      <c r="G8" s="239">
        <v>20.57554</v>
      </c>
      <c r="H8" s="239">
        <v>0</v>
      </c>
      <c r="I8" s="239">
        <v>4.1624540000000003</v>
      </c>
      <c r="J8" s="239">
        <v>4.2981660000000002</v>
      </c>
      <c r="K8" s="239">
        <v>9.6917000000000003E-2</v>
      </c>
      <c r="L8" s="246" t="s">
        <v>2519</v>
      </c>
      <c r="M8" s="246" t="s">
        <v>2519</v>
      </c>
      <c r="N8" s="239">
        <v>76.830917999999997</v>
      </c>
      <c r="O8" s="3093">
        <v>244.77663200000001</v>
      </c>
      <c r="P8" s="247"/>
    </row>
    <row r="9" spans="1:16" x14ac:dyDescent="0.25">
      <c r="A9" s="216" t="s">
        <v>362</v>
      </c>
      <c r="B9" s="238">
        <v>0.57869599999999999</v>
      </c>
      <c r="C9" s="238">
        <v>85.706916000000007</v>
      </c>
      <c r="D9" s="238">
        <v>11.095375000000001</v>
      </c>
      <c r="E9" s="238">
        <v>3.3642069999999999</v>
      </c>
      <c r="F9" s="238">
        <v>14.601626</v>
      </c>
      <c r="G9" s="238">
        <v>31.747499999999999</v>
      </c>
      <c r="H9" s="248" t="s">
        <v>2519</v>
      </c>
      <c r="I9" s="238">
        <v>7.0477470000000002</v>
      </c>
      <c r="J9" s="238">
        <v>4.987628</v>
      </c>
      <c r="K9" s="248" t="s">
        <v>2519</v>
      </c>
      <c r="L9" s="248" t="s">
        <v>2519</v>
      </c>
      <c r="M9" s="238">
        <v>0.42395100000000002</v>
      </c>
      <c r="N9" s="238">
        <v>131.223015</v>
      </c>
      <c r="O9" s="3094">
        <v>332.97421000000003</v>
      </c>
      <c r="P9" s="247"/>
    </row>
    <row r="10" spans="1:16" x14ac:dyDescent="0.25">
      <c r="A10" s="214" t="s">
        <v>363</v>
      </c>
      <c r="B10" s="249">
        <v>0.68131600000000003</v>
      </c>
      <c r="C10" s="239">
        <v>56.937781000000001</v>
      </c>
      <c r="D10" s="239">
        <v>0.50084300000000004</v>
      </c>
      <c r="E10" s="239">
        <v>2.4118409999999999</v>
      </c>
      <c r="F10" s="239">
        <v>29.199749000000001</v>
      </c>
      <c r="G10" s="239">
        <v>34.518129999999999</v>
      </c>
      <c r="H10" s="246" t="s">
        <v>2519</v>
      </c>
      <c r="I10" s="239">
        <v>14.020276000000001</v>
      </c>
      <c r="J10" s="239">
        <v>10.718321</v>
      </c>
      <c r="K10" s="246" t="s">
        <v>2519</v>
      </c>
      <c r="L10" s="246" t="s">
        <v>2519</v>
      </c>
      <c r="M10" s="239">
        <v>1.6170739999999999</v>
      </c>
      <c r="N10" s="239">
        <v>119.741643</v>
      </c>
      <c r="O10" s="3093">
        <v>423.09646500000002</v>
      </c>
      <c r="P10" s="247"/>
    </row>
    <row r="11" spans="1:16" x14ac:dyDescent="0.25">
      <c r="A11" s="216" t="s">
        <v>364</v>
      </c>
      <c r="B11" s="238">
        <v>11.2959</v>
      </c>
      <c r="C11" s="238">
        <v>44.545293999999998</v>
      </c>
      <c r="D11" s="238">
        <v>20.111944999999999</v>
      </c>
      <c r="E11" s="238">
        <v>1.358903</v>
      </c>
      <c r="F11" s="238">
        <v>31.757601999999999</v>
      </c>
      <c r="G11" s="238">
        <v>18.568200000000001</v>
      </c>
      <c r="H11" s="248" t="s">
        <v>2519</v>
      </c>
      <c r="I11" s="238">
        <v>96.304631999999998</v>
      </c>
      <c r="J11" s="238">
        <v>20.274037</v>
      </c>
      <c r="K11" s="248" t="s">
        <v>2519</v>
      </c>
      <c r="L11" s="248" t="s">
        <v>2519</v>
      </c>
      <c r="M11" s="238">
        <v>0.40545199999999998</v>
      </c>
      <c r="N11" s="238">
        <v>228.23077499999999</v>
      </c>
      <c r="O11" s="3094">
        <v>2394.1542669999999</v>
      </c>
      <c r="P11" s="247"/>
    </row>
    <row r="12" spans="1:16" x14ac:dyDescent="0.25">
      <c r="A12" s="214" t="s">
        <v>365</v>
      </c>
      <c r="B12" s="239">
        <v>0.64047100000000001</v>
      </c>
      <c r="C12" s="239">
        <v>84.253288999999995</v>
      </c>
      <c r="D12" s="239">
        <v>4.3040289999999999</v>
      </c>
      <c r="E12" s="239">
        <v>4.6325770000000004</v>
      </c>
      <c r="F12" s="239">
        <v>38.621532000000002</v>
      </c>
      <c r="G12" s="239">
        <v>69.095560000000006</v>
      </c>
      <c r="H12" s="239">
        <v>0</v>
      </c>
      <c r="I12" s="239">
        <v>62.239007000000001</v>
      </c>
      <c r="J12" s="239">
        <v>17.431639000000001</v>
      </c>
      <c r="K12" s="246" t="s">
        <v>2519</v>
      </c>
      <c r="L12" s="246" t="s">
        <v>2519</v>
      </c>
      <c r="M12" s="239">
        <v>1.0988720000000001</v>
      </c>
      <c r="N12" s="239">
        <v>220.42506700000001</v>
      </c>
      <c r="O12" s="3093">
        <v>753.16468599999996</v>
      </c>
      <c r="P12" s="247"/>
    </row>
    <row r="13" spans="1:16" x14ac:dyDescent="0.25">
      <c r="A13" s="216" t="s">
        <v>366</v>
      </c>
      <c r="B13" s="238">
        <v>1.560878</v>
      </c>
      <c r="C13" s="238">
        <v>29.716252999999998</v>
      </c>
      <c r="D13" s="248" t="s">
        <v>2519</v>
      </c>
      <c r="E13" s="248" t="s">
        <v>2519</v>
      </c>
      <c r="F13" s="238">
        <v>12.119723</v>
      </c>
      <c r="G13" s="238">
        <v>23.424810000000001</v>
      </c>
      <c r="H13" s="238">
        <v>0</v>
      </c>
      <c r="I13" s="238">
        <v>13.585850000000001</v>
      </c>
      <c r="J13" s="238">
        <v>5.9992150000000004</v>
      </c>
      <c r="K13" s="248" t="s">
        <v>2519</v>
      </c>
      <c r="L13" s="248" t="s">
        <v>2519</v>
      </c>
      <c r="M13" s="238">
        <v>0.16016900000000001</v>
      </c>
      <c r="N13" s="238">
        <v>81.251437999999993</v>
      </c>
      <c r="O13" s="3094">
        <v>310.50478900000002</v>
      </c>
      <c r="P13" s="247"/>
    </row>
    <row r="14" spans="1:16" x14ac:dyDescent="0.25">
      <c r="A14" s="214" t="s">
        <v>317</v>
      </c>
      <c r="B14" s="249">
        <v>0.49024699999999999</v>
      </c>
      <c r="C14" s="239">
        <v>23.159707000000001</v>
      </c>
      <c r="D14" s="239">
        <v>2.4507089999999998</v>
      </c>
      <c r="E14" s="239">
        <v>1.222987</v>
      </c>
      <c r="F14" s="239">
        <v>6.177441</v>
      </c>
      <c r="G14" s="239">
        <v>16.04186</v>
      </c>
      <c r="H14" s="239">
        <v>0</v>
      </c>
      <c r="I14" s="239">
        <v>1.9331910000000001</v>
      </c>
      <c r="J14" s="239">
        <v>1.4099299999999999</v>
      </c>
      <c r="K14" s="246" t="s">
        <v>2519</v>
      </c>
      <c r="L14" s="246" t="s">
        <v>2519</v>
      </c>
      <c r="M14" s="239">
        <v>6.7959000000000006E-2</v>
      </c>
      <c r="N14" s="239">
        <v>38.539535999999998</v>
      </c>
      <c r="O14" s="3093">
        <v>101.315776</v>
      </c>
      <c r="P14" s="247"/>
    </row>
    <row r="15" spans="1:16" x14ac:dyDescent="0.25">
      <c r="A15" s="216" t="s">
        <v>316</v>
      </c>
      <c r="B15" s="238">
        <v>10.001804</v>
      </c>
      <c r="C15" s="238">
        <v>26.897231000000001</v>
      </c>
      <c r="D15" s="248" t="s">
        <v>2519</v>
      </c>
      <c r="E15" s="248" t="s">
        <v>2519</v>
      </c>
      <c r="F15" s="238">
        <v>13.048747000000001</v>
      </c>
      <c r="G15" s="238">
        <v>21.10256</v>
      </c>
      <c r="H15" s="248" t="s">
        <v>2519</v>
      </c>
      <c r="I15" s="238">
        <v>4.8847870000000002</v>
      </c>
      <c r="J15" s="238">
        <v>11.684829000000001</v>
      </c>
      <c r="K15" s="248" t="s">
        <v>2519</v>
      </c>
      <c r="L15" s="248" t="s">
        <v>2519</v>
      </c>
      <c r="M15" s="238">
        <v>0.138877</v>
      </c>
      <c r="N15" s="238">
        <v>104.77271399999999</v>
      </c>
      <c r="O15" s="3094">
        <v>322.693444</v>
      </c>
      <c r="P15" s="247"/>
    </row>
    <row r="16" spans="1:16" x14ac:dyDescent="0.25">
      <c r="A16" s="214" t="s">
        <v>315</v>
      </c>
      <c r="B16" s="239">
        <v>0.156916</v>
      </c>
      <c r="C16" s="239">
        <v>11.248804</v>
      </c>
      <c r="D16" s="239">
        <v>1.6299650000000001</v>
      </c>
      <c r="E16" s="239">
        <v>0.67513900000000004</v>
      </c>
      <c r="F16" s="239">
        <v>5.8018539999999996</v>
      </c>
      <c r="G16" s="239">
        <v>4.2621500000000001</v>
      </c>
      <c r="H16" s="239">
        <v>0</v>
      </c>
      <c r="I16" s="239">
        <v>1.274259</v>
      </c>
      <c r="J16" s="239">
        <v>0.66895099999999996</v>
      </c>
      <c r="K16" s="246" t="s">
        <v>2519</v>
      </c>
      <c r="L16" s="246" t="s">
        <v>2519</v>
      </c>
      <c r="M16" s="239">
        <v>2.6969E-2</v>
      </c>
      <c r="N16" s="239">
        <v>21.924240000000001</v>
      </c>
      <c r="O16" s="3093">
        <v>73.037366000000006</v>
      </c>
      <c r="P16" s="247"/>
    </row>
    <row r="17" spans="1:16" x14ac:dyDescent="0.25">
      <c r="A17" s="250" t="s">
        <v>318</v>
      </c>
      <c r="B17" s="251">
        <v>28.279546</v>
      </c>
      <c r="C17" s="251">
        <v>534.95652600000005</v>
      </c>
      <c r="D17" s="251">
        <v>92.609656999999999</v>
      </c>
      <c r="E17" s="251">
        <v>24.878173</v>
      </c>
      <c r="F17" s="251">
        <v>202.35803899999999</v>
      </c>
      <c r="G17" s="251">
        <v>281.77219000000002</v>
      </c>
      <c r="H17" s="251">
        <v>0.77735299999999996</v>
      </c>
      <c r="I17" s="251">
        <v>221.586815</v>
      </c>
      <c r="J17" s="251">
        <v>90.024880999999993</v>
      </c>
      <c r="K17" s="251">
        <v>1.1516379999999999</v>
      </c>
      <c r="L17" s="251">
        <v>1.7</v>
      </c>
      <c r="M17" s="251">
        <v>4.6518920000000001</v>
      </c>
      <c r="N17" s="251">
        <v>1231.1854989999999</v>
      </c>
      <c r="O17" s="3095">
        <v>5752.8279650000004</v>
      </c>
      <c r="P17" s="247"/>
    </row>
    <row r="18" spans="1:16" x14ac:dyDescent="0.25">
      <c r="A18" s="67"/>
    </row>
    <row r="19" spans="1:16" ht="30" x14ac:dyDescent="0.25">
      <c r="A19" s="207">
        <v>2017</v>
      </c>
      <c r="B19" s="3073" t="s">
        <v>174</v>
      </c>
      <c r="C19" s="3073" t="s">
        <v>163</v>
      </c>
      <c r="D19" s="3073" t="s">
        <v>339</v>
      </c>
      <c r="E19" s="3073" t="s">
        <v>340</v>
      </c>
      <c r="F19" s="3073" t="s">
        <v>162</v>
      </c>
      <c r="G19" s="3073" t="s">
        <v>341</v>
      </c>
      <c r="H19" s="3073" t="s">
        <v>342</v>
      </c>
      <c r="I19" s="3073" t="s">
        <v>334</v>
      </c>
      <c r="J19" s="3073" t="s">
        <v>388</v>
      </c>
      <c r="K19" s="3073" t="s">
        <v>389</v>
      </c>
      <c r="L19" s="3073" t="s">
        <v>390</v>
      </c>
      <c r="M19" s="3073" t="s">
        <v>347</v>
      </c>
      <c r="N19" s="3073" t="s">
        <v>348</v>
      </c>
      <c r="O19" s="3034" t="s">
        <v>336</v>
      </c>
    </row>
    <row r="20" spans="1:16" x14ac:dyDescent="0.25">
      <c r="A20" s="214" t="s">
        <v>305</v>
      </c>
      <c r="B20" s="239">
        <v>23.719149999999999</v>
      </c>
      <c r="C20" s="239">
        <v>475.234061</v>
      </c>
      <c r="D20" s="239">
        <v>55.166741000000002</v>
      </c>
      <c r="E20" s="239" t="s">
        <v>2519</v>
      </c>
      <c r="F20" s="239">
        <v>164.35150100000001</v>
      </c>
      <c r="G20" s="239">
        <v>21.341878999999999</v>
      </c>
      <c r="H20" s="246" t="s">
        <v>2519</v>
      </c>
      <c r="I20" s="239">
        <v>199.446777</v>
      </c>
      <c r="J20" s="239">
        <v>72.966846000000004</v>
      </c>
      <c r="K20" s="239">
        <v>0.99183600000000005</v>
      </c>
      <c r="L20" s="239">
        <v>1.427581</v>
      </c>
      <c r="M20" s="239">
        <v>4.8150969999999997</v>
      </c>
      <c r="N20" s="239">
        <v>1040.936119</v>
      </c>
      <c r="O20" s="3093">
        <v>4711.690047</v>
      </c>
    </row>
    <row r="21" spans="1:16" x14ac:dyDescent="0.25">
      <c r="A21" s="216" t="s">
        <v>358</v>
      </c>
      <c r="B21" s="238">
        <v>0.54639199999999999</v>
      </c>
      <c r="C21" s="238">
        <v>18.867963</v>
      </c>
      <c r="D21" s="238">
        <v>1.1372500000000001</v>
      </c>
      <c r="E21" s="238">
        <v>1.106822</v>
      </c>
      <c r="F21" s="238">
        <v>6.1904130000000004</v>
      </c>
      <c r="G21" s="238">
        <v>0.68567199999999995</v>
      </c>
      <c r="H21" s="248" t="s">
        <v>2519</v>
      </c>
      <c r="I21" s="238">
        <v>1.333906</v>
      </c>
      <c r="J21" s="238">
        <v>1.514953</v>
      </c>
      <c r="K21" s="248" t="s">
        <v>2519</v>
      </c>
      <c r="L21" s="248" t="s">
        <v>2519</v>
      </c>
      <c r="M21" s="238">
        <v>2.9912999999999999E-2</v>
      </c>
      <c r="N21" s="238">
        <v>31.533957000000001</v>
      </c>
      <c r="O21" s="3094">
        <v>110.06788299999999</v>
      </c>
    </row>
    <row r="22" spans="1:16" x14ac:dyDescent="0.25">
      <c r="A22" s="214" t="s">
        <v>359</v>
      </c>
      <c r="B22" s="239">
        <v>0.40446500000000002</v>
      </c>
      <c r="C22" s="239">
        <v>62.738123999999999</v>
      </c>
      <c r="D22" s="239">
        <v>2.2006800000000002</v>
      </c>
      <c r="E22" s="239">
        <v>2.1657310000000001</v>
      </c>
      <c r="F22" s="239">
        <v>12.247498</v>
      </c>
      <c r="G22" s="239">
        <v>1.9411989999999999</v>
      </c>
      <c r="H22" s="239">
        <v>0</v>
      </c>
      <c r="I22" s="239">
        <v>8.8921130000000002</v>
      </c>
      <c r="J22" s="239">
        <v>6.3111119999999996</v>
      </c>
      <c r="K22" s="246" t="s">
        <v>2519</v>
      </c>
      <c r="L22" s="246" t="s">
        <v>2519</v>
      </c>
      <c r="M22" s="239">
        <v>0.42723499999999998</v>
      </c>
      <c r="N22" s="239">
        <v>97.395078999999996</v>
      </c>
      <c r="O22" s="3093">
        <v>338.85414200000002</v>
      </c>
    </row>
    <row r="23" spans="1:16" x14ac:dyDescent="0.25">
      <c r="A23" s="216" t="s">
        <v>360</v>
      </c>
      <c r="B23" s="238">
        <v>0.47709200000000002</v>
      </c>
      <c r="C23" s="238">
        <v>39.505279000000002</v>
      </c>
      <c r="D23" s="238">
        <v>3.489986</v>
      </c>
      <c r="E23" s="238">
        <v>2.545382</v>
      </c>
      <c r="F23" s="238">
        <v>13.909395</v>
      </c>
      <c r="G23" s="238">
        <v>1.5697399999999999</v>
      </c>
      <c r="H23" s="248" t="s">
        <v>2519</v>
      </c>
      <c r="I23" s="238">
        <v>4.1673289999999996</v>
      </c>
      <c r="J23" s="238">
        <v>3.9656410000000002</v>
      </c>
      <c r="K23" s="238">
        <v>3.9588999999999999E-2</v>
      </c>
      <c r="L23" s="248" t="s">
        <v>2519</v>
      </c>
      <c r="M23" s="248" t="s">
        <v>2519</v>
      </c>
      <c r="N23" s="238">
        <v>70.240965000000003</v>
      </c>
      <c r="O23" s="3094">
        <v>317.02351599999997</v>
      </c>
    </row>
    <row r="24" spans="1:16" x14ac:dyDescent="0.25">
      <c r="A24" s="214" t="s">
        <v>361</v>
      </c>
      <c r="B24" s="239">
        <v>1.9043829999999999</v>
      </c>
      <c r="C24" s="239">
        <v>44.063276000000002</v>
      </c>
      <c r="D24" s="239">
        <v>0.24643699999999999</v>
      </c>
      <c r="E24" s="239">
        <v>1.0163180000000001</v>
      </c>
      <c r="F24" s="239">
        <v>15.309967</v>
      </c>
      <c r="G24" s="239">
        <v>1.920393</v>
      </c>
      <c r="H24" s="239">
        <v>0</v>
      </c>
      <c r="I24" s="239">
        <v>4.1595680000000002</v>
      </c>
      <c r="J24" s="239">
        <v>3.6587830000000001</v>
      </c>
      <c r="K24" s="246" t="s">
        <v>2519</v>
      </c>
      <c r="L24" s="246" t="s">
        <v>2519</v>
      </c>
      <c r="M24" s="239">
        <v>9.7913E-2</v>
      </c>
      <c r="N24" s="239">
        <v>72.440278000000006</v>
      </c>
      <c r="O24" s="3093">
        <v>251.75781499999999</v>
      </c>
    </row>
    <row r="25" spans="1:16" x14ac:dyDescent="0.25">
      <c r="A25" s="216" t="s">
        <v>362</v>
      </c>
      <c r="B25" s="238">
        <v>0.49827500000000002</v>
      </c>
      <c r="C25" s="238">
        <v>80.348253</v>
      </c>
      <c r="D25" s="248" t="s">
        <v>2519</v>
      </c>
      <c r="E25" s="238">
        <v>3.7923650000000002</v>
      </c>
      <c r="F25" s="238">
        <v>13.800674000000001</v>
      </c>
      <c r="G25" s="238">
        <v>3.0182630000000001</v>
      </c>
      <c r="H25" s="248" t="s">
        <v>2519</v>
      </c>
      <c r="I25" s="238">
        <v>6.4205100000000002</v>
      </c>
      <c r="J25" s="238">
        <v>5.5212960000000004</v>
      </c>
      <c r="K25" s="238">
        <v>0.248309</v>
      </c>
      <c r="L25" s="248" t="s">
        <v>2519</v>
      </c>
      <c r="M25" s="248" t="s">
        <v>2519</v>
      </c>
      <c r="N25" s="238">
        <v>124.25703900000001</v>
      </c>
      <c r="O25" s="3094">
        <v>307.10179900000003</v>
      </c>
    </row>
    <row r="26" spans="1:16" x14ac:dyDescent="0.25">
      <c r="A26" s="214" t="s">
        <v>363</v>
      </c>
      <c r="B26" s="252" t="s">
        <v>2519</v>
      </c>
      <c r="C26" s="239">
        <v>55.046461000000001</v>
      </c>
      <c r="D26" s="239">
        <v>0.40340700000000002</v>
      </c>
      <c r="E26" s="239">
        <v>2.2598820000000002</v>
      </c>
      <c r="F26" s="239">
        <v>26.058512</v>
      </c>
      <c r="G26" s="239">
        <v>3.3435969999999999</v>
      </c>
      <c r="H26" s="246" t="s">
        <v>2519</v>
      </c>
      <c r="I26" s="239">
        <v>11.808358</v>
      </c>
      <c r="J26" s="239">
        <v>10.307638000000001</v>
      </c>
      <c r="K26" s="239">
        <v>0.101414</v>
      </c>
      <c r="L26" s="246" t="s">
        <v>2519</v>
      </c>
      <c r="M26" s="239">
        <v>1.6375690000000001</v>
      </c>
      <c r="N26" s="239">
        <v>111.18590399999999</v>
      </c>
      <c r="O26" s="3093">
        <v>399.181715</v>
      </c>
    </row>
    <row r="27" spans="1:16" x14ac:dyDescent="0.25">
      <c r="A27" s="216" t="s">
        <v>364</v>
      </c>
      <c r="B27" s="238">
        <v>16.763249999999999</v>
      </c>
      <c r="C27" s="238">
        <v>56.327629000000002</v>
      </c>
      <c r="D27" s="238">
        <v>21.102437999999999</v>
      </c>
      <c r="E27" s="238">
        <v>1.339369</v>
      </c>
      <c r="F27" s="238">
        <v>29.355336999999999</v>
      </c>
      <c r="G27" s="238">
        <v>1.726461</v>
      </c>
      <c r="H27" s="248" t="s">
        <v>2519</v>
      </c>
      <c r="I27" s="238">
        <v>87.771629000000004</v>
      </c>
      <c r="J27" s="238">
        <v>19.628854</v>
      </c>
      <c r="K27" s="248" t="s">
        <v>2519</v>
      </c>
      <c r="L27" s="248" t="s">
        <v>2519</v>
      </c>
      <c r="M27" s="238">
        <v>0.483983</v>
      </c>
      <c r="N27" s="238">
        <v>234.800309</v>
      </c>
      <c r="O27" s="3094">
        <v>1975.5306029999999</v>
      </c>
    </row>
    <row r="28" spans="1:16" x14ac:dyDescent="0.25">
      <c r="A28" s="214" t="s">
        <v>365</v>
      </c>
      <c r="B28" s="239">
        <v>1.2322470000000001</v>
      </c>
      <c r="C28" s="239">
        <v>89.456773999999996</v>
      </c>
      <c r="D28" s="239">
        <v>4.0262830000000003</v>
      </c>
      <c r="E28" s="239">
        <v>4.8182280000000004</v>
      </c>
      <c r="F28" s="239">
        <v>36.034312999999997</v>
      </c>
      <c r="G28" s="239">
        <v>4.9187390000000004</v>
      </c>
      <c r="H28" s="239">
        <v>0</v>
      </c>
      <c r="I28" s="239">
        <v>61.614131999999998</v>
      </c>
      <c r="J28" s="239">
        <v>16.572510999999999</v>
      </c>
      <c r="K28" s="246" t="s">
        <v>2519</v>
      </c>
      <c r="L28" s="246" t="s">
        <v>2519</v>
      </c>
      <c r="M28" s="239">
        <v>1.3986190000000001</v>
      </c>
      <c r="N28" s="239">
        <v>220.366231</v>
      </c>
      <c r="O28" s="3093">
        <v>716.54731800000002</v>
      </c>
    </row>
    <row r="29" spans="1:16" x14ac:dyDescent="0.25">
      <c r="A29" s="216" t="s">
        <v>366</v>
      </c>
      <c r="B29" s="248" t="s">
        <v>2519</v>
      </c>
      <c r="C29" s="238">
        <v>28.880302</v>
      </c>
      <c r="D29" s="248" t="s">
        <v>2519</v>
      </c>
      <c r="E29" s="248" t="s">
        <v>2519</v>
      </c>
      <c r="F29" s="238">
        <v>11.445392</v>
      </c>
      <c r="G29" s="238">
        <v>2.2178149999999999</v>
      </c>
      <c r="H29" s="238">
        <v>0</v>
      </c>
      <c r="I29" s="238">
        <v>13.279232</v>
      </c>
      <c r="J29" s="238">
        <v>5.4860579999999999</v>
      </c>
      <c r="K29" s="238">
        <v>5.4567999999999998E-2</v>
      </c>
      <c r="L29" s="248" t="s">
        <v>2519</v>
      </c>
      <c r="M29" s="238">
        <v>0.160639</v>
      </c>
      <c r="N29" s="238">
        <v>78.716357000000002</v>
      </c>
      <c r="O29" s="3094">
        <v>295.62525599999998</v>
      </c>
    </row>
    <row r="30" spans="1:16" x14ac:dyDescent="0.25">
      <c r="A30" s="214" t="s">
        <v>317</v>
      </c>
      <c r="B30" s="249">
        <v>0.27161600000000002</v>
      </c>
      <c r="C30" s="239">
        <v>25.669671000000001</v>
      </c>
      <c r="D30" s="239">
        <v>1.979263</v>
      </c>
      <c r="E30" s="239">
        <v>1.1408160000000001</v>
      </c>
      <c r="F30" s="239">
        <v>5.4851970000000003</v>
      </c>
      <c r="G30" s="239">
        <v>0.846441</v>
      </c>
      <c r="H30" s="239">
        <v>0</v>
      </c>
      <c r="I30" s="239">
        <v>1.8163849999999999</v>
      </c>
      <c r="J30" s="239">
        <v>1.068335</v>
      </c>
      <c r="K30" s="246" t="s">
        <v>2519</v>
      </c>
      <c r="L30" s="246" t="s">
        <v>2519</v>
      </c>
      <c r="M30" s="246" t="s">
        <v>2519</v>
      </c>
      <c r="N30" s="239">
        <v>38.364691999999998</v>
      </c>
      <c r="O30" s="3093">
        <v>99.207983999999996</v>
      </c>
    </row>
    <row r="31" spans="1:16" x14ac:dyDescent="0.25">
      <c r="A31" s="216" t="s">
        <v>316</v>
      </c>
      <c r="B31" s="238">
        <v>12.237242</v>
      </c>
      <c r="C31" s="238">
        <v>26.585203</v>
      </c>
      <c r="D31" s="248" t="s">
        <v>2519</v>
      </c>
      <c r="E31" s="248" t="s">
        <v>2519</v>
      </c>
      <c r="F31" s="238">
        <v>12.990055</v>
      </c>
      <c r="G31" s="238">
        <v>1.911292</v>
      </c>
      <c r="H31" s="248" t="s">
        <v>2519</v>
      </c>
      <c r="I31" s="238">
        <v>4.2078889999999998</v>
      </c>
      <c r="J31" s="238">
        <v>12.545603</v>
      </c>
      <c r="K31" s="238">
        <v>2.1517999999999999E-2</v>
      </c>
      <c r="L31" s="248" t="s">
        <v>2519</v>
      </c>
      <c r="M31" s="248" t="s">
        <v>2519</v>
      </c>
      <c r="N31" s="238">
        <v>112.44549600000001</v>
      </c>
      <c r="O31" s="3094">
        <v>317.001623</v>
      </c>
    </row>
    <row r="32" spans="1:16" x14ac:dyDescent="0.25">
      <c r="A32" s="214" t="s">
        <v>315</v>
      </c>
      <c r="B32" s="239">
        <v>0.22086700000000001</v>
      </c>
      <c r="C32" s="239">
        <v>10.818524</v>
      </c>
      <c r="D32" s="239">
        <v>1.479114</v>
      </c>
      <c r="E32" s="239">
        <v>0.63405699999999998</v>
      </c>
      <c r="F32" s="239">
        <v>5.5524930000000001</v>
      </c>
      <c r="G32" s="239">
        <v>0.38029600000000002</v>
      </c>
      <c r="H32" s="246" t="s">
        <v>2519</v>
      </c>
      <c r="I32" s="239">
        <v>1.209409</v>
      </c>
      <c r="J32" s="239">
        <v>0.66981400000000002</v>
      </c>
      <c r="K32" s="246" t="s">
        <v>2519</v>
      </c>
      <c r="L32" s="246" t="s">
        <v>2519</v>
      </c>
      <c r="M32" s="239">
        <v>2.1330999999999999E-2</v>
      </c>
      <c r="N32" s="239">
        <v>21.001563000000001</v>
      </c>
      <c r="O32" s="3093">
        <v>68.446597999999994</v>
      </c>
    </row>
    <row r="33" spans="1:15" x14ac:dyDescent="0.25">
      <c r="A33" s="250" t="s">
        <v>318</v>
      </c>
      <c r="B33" s="251">
        <v>36.448875000000001</v>
      </c>
      <c r="C33" s="251">
        <v>538.30745899999999</v>
      </c>
      <c r="D33" s="251">
        <v>98.042586999999997</v>
      </c>
      <c r="E33" s="251">
        <v>24.765118999999999</v>
      </c>
      <c r="F33" s="251">
        <v>188.37924599999999</v>
      </c>
      <c r="G33" s="251">
        <v>24.479907999999998</v>
      </c>
      <c r="H33" s="251">
        <v>0.86133700000000002</v>
      </c>
      <c r="I33" s="251">
        <v>206.68046000000001</v>
      </c>
      <c r="J33" s="251">
        <v>87.250597999999997</v>
      </c>
      <c r="K33" s="251">
        <v>1.0470729999999999</v>
      </c>
      <c r="L33" s="251">
        <v>1.43344</v>
      </c>
      <c r="M33" s="251">
        <v>5.051768</v>
      </c>
      <c r="N33" s="251">
        <v>1212.7478699999999</v>
      </c>
      <c r="O33" s="3095">
        <v>5196.3462520000003</v>
      </c>
    </row>
    <row r="35" spans="1:15" x14ac:dyDescent="0.25">
      <c r="A35" s="65" t="s">
        <v>2331</v>
      </c>
    </row>
    <row r="36" spans="1:15" x14ac:dyDescent="0.25">
      <c r="A36" s="65" t="s">
        <v>2522</v>
      </c>
    </row>
    <row r="38" spans="1:15" x14ac:dyDescent="0.25">
      <c r="A38" s="64" t="s">
        <v>135</v>
      </c>
    </row>
    <row r="39" spans="1:15" s="23" customFormat="1" x14ac:dyDescent="0.25">
      <c r="B39" s="199"/>
    </row>
  </sheetData>
  <hyperlinks>
    <hyperlink ref="A39:B39" location="Index!A1" display="Back to index" xr:uid="{096A38ED-0C34-4E8A-9E11-858A4D19364F}"/>
    <hyperlink ref="A38" location="Index!A1" display="Back to index" xr:uid="{6B08DDF9-5AD6-4B44-896F-631C2527D4DD}"/>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2D6E-CBC6-4486-8A66-9CE254CBBF12}">
  <dimension ref="A1:B34"/>
  <sheetViews>
    <sheetView showGridLines="0" workbookViewId="0">
      <selection activeCell="A20" sqref="A20"/>
    </sheetView>
  </sheetViews>
  <sheetFormatPr defaultRowHeight="15" x14ac:dyDescent="0.25"/>
  <sheetData>
    <row r="1" spans="1:1" x14ac:dyDescent="0.25">
      <c r="A1" s="253" t="s">
        <v>391</v>
      </c>
    </row>
    <row r="4" spans="1:1" x14ac:dyDescent="0.25">
      <c r="A4" s="254"/>
    </row>
    <row r="34" spans="1:2" x14ac:dyDescent="0.25">
      <c r="A34" s="64" t="s">
        <v>135</v>
      </c>
      <c r="B34" s="64"/>
    </row>
  </sheetData>
  <hyperlinks>
    <hyperlink ref="A34:B34" location="Index!A1" display="Back to index" xr:uid="{3D37742B-C090-401F-87BE-EFC50FED1A7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3E7A-A6E9-43E5-8425-23A72A875781}">
  <dimension ref="A1:J23"/>
  <sheetViews>
    <sheetView showGridLines="0" workbookViewId="0">
      <selection activeCell="A20" sqref="A20"/>
    </sheetView>
  </sheetViews>
  <sheetFormatPr defaultRowHeight="15" x14ac:dyDescent="0.25"/>
  <cols>
    <col min="2" max="2" width="12.85546875" customWidth="1"/>
    <col min="3" max="3" width="13.42578125" customWidth="1"/>
  </cols>
  <sheetData>
    <row r="1" spans="1:3" x14ac:dyDescent="0.25">
      <c r="A1" s="253" t="s">
        <v>392</v>
      </c>
    </row>
    <row r="3" spans="1:3" x14ac:dyDescent="0.25">
      <c r="A3" s="255" t="s">
        <v>393</v>
      </c>
      <c r="B3" s="256" t="s">
        <v>2523</v>
      </c>
      <c r="C3" s="256" t="s">
        <v>2524</v>
      </c>
    </row>
    <row r="4" spans="1:3" x14ac:dyDescent="0.25">
      <c r="A4" s="3607" t="s">
        <v>2525</v>
      </c>
      <c r="B4" s="3608">
        <v>2856.6</v>
      </c>
      <c r="C4" s="3608">
        <v>3202.1009999999997</v>
      </c>
    </row>
    <row r="5" spans="1:3" x14ac:dyDescent="0.25">
      <c r="A5" s="257" t="s">
        <v>2526</v>
      </c>
      <c r="B5" s="258">
        <v>1445.8920000000001</v>
      </c>
      <c r="C5" s="258">
        <v>1635.029</v>
      </c>
    </row>
    <row r="6" spans="1:3" x14ac:dyDescent="0.25">
      <c r="A6" s="3607" t="s">
        <v>2527</v>
      </c>
      <c r="B6" s="3608">
        <v>1529.4580000000001</v>
      </c>
      <c r="C6" s="3608">
        <v>1657.1709999999998</v>
      </c>
    </row>
    <row r="8" spans="1:3" x14ac:dyDescent="0.25">
      <c r="A8" s="65" t="s">
        <v>394</v>
      </c>
    </row>
    <row r="9" spans="1:3" x14ac:dyDescent="0.25">
      <c r="A9" s="65" t="s">
        <v>395</v>
      </c>
    </row>
    <row r="11" spans="1:3" x14ac:dyDescent="0.25">
      <c r="A11" s="64" t="s">
        <v>135</v>
      </c>
    </row>
    <row r="16" spans="1:3" x14ac:dyDescent="0.25">
      <c r="B16" s="64"/>
    </row>
    <row r="20" spans="8:10" x14ac:dyDescent="0.25">
      <c r="J20" s="259"/>
    </row>
    <row r="21" spans="8:10" x14ac:dyDescent="0.25">
      <c r="H21" s="260"/>
      <c r="I21" s="247"/>
      <c r="J21" s="247"/>
    </row>
    <row r="22" spans="8:10" x14ac:dyDescent="0.25">
      <c r="I22" s="247"/>
      <c r="J22" s="247"/>
    </row>
    <row r="23" spans="8:10" x14ac:dyDescent="0.25">
      <c r="I23" s="247"/>
      <c r="J23" s="247"/>
    </row>
  </sheetData>
  <hyperlinks>
    <hyperlink ref="A16:B16" location="Index!A1" display="Back to index" xr:uid="{1D2546C3-BB47-466A-BC2D-D2CD8AD440EE}"/>
    <hyperlink ref="A11" location="Index!A1" display="Back to index" xr:uid="{0C457B48-EEF1-4F6F-8770-784677694076}"/>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021-0E3C-46F4-B355-C6740A48ACD3}">
  <dimension ref="A1:H24"/>
  <sheetViews>
    <sheetView showGridLines="0" workbookViewId="0">
      <selection activeCell="A20" sqref="A20"/>
    </sheetView>
  </sheetViews>
  <sheetFormatPr defaultColWidth="12.42578125" defaultRowHeight="15" x14ac:dyDescent="0.25"/>
  <sheetData>
    <row r="1" spans="1:8" x14ac:dyDescent="0.25">
      <c r="A1" s="253" t="s">
        <v>2528</v>
      </c>
    </row>
    <row r="3" spans="1:8" ht="60" x14ac:dyDescent="0.25">
      <c r="A3" s="3101" t="s">
        <v>393</v>
      </c>
      <c r="B3" s="355">
        <v>2017</v>
      </c>
      <c r="C3" s="355">
        <v>2022</v>
      </c>
      <c r="D3" s="355">
        <v>2027</v>
      </c>
      <c r="E3" s="355">
        <v>2032</v>
      </c>
      <c r="F3" s="355">
        <v>2037</v>
      </c>
      <c r="G3" s="355" t="s">
        <v>2529</v>
      </c>
      <c r="H3" s="3100" t="s">
        <v>2530</v>
      </c>
    </row>
    <row r="4" spans="1:8" x14ac:dyDescent="0.25">
      <c r="A4" s="3609">
        <v>7</v>
      </c>
      <c r="B4" s="3610">
        <v>811955</v>
      </c>
      <c r="C4" s="3610">
        <v>797347</v>
      </c>
      <c r="D4" s="3610">
        <v>824739</v>
      </c>
      <c r="E4" s="3610">
        <v>828984</v>
      </c>
      <c r="F4" s="3610">
        <v>819835</v>
      </c>
      <c r="G4" s="2826" t="s">
        <v>2604</v>
      </c>
      <c r="H4" s="3611">
        <v>9.7049713346182981E-3</v>
      </c>
    </row>
    <row r="5" spans="1:8" x14ac:dyDescent="0.25">
      <c r="A5" s="261">
        <v>8</v>
      </c>
      <c r="B5" s="3097">
        <v>803511</v>
      </c>
      <c r="C5" s="3097">
        <v>803882</v>
      </c>
      <c r="D5" s="3097">
        <v>823155</v>
      </c>
      <c r="E5" s="3097">
        <v>832563</v>
      </c>
      <c r="F5" s="3097">
        <v>822855</v>
      </c>
      <c r="G5" s="3098">
        <v>4.6172361050439881E-4</v>
      </c>
      <c r="H5" s="3099">
        <v>2.4074343723981376E-2</v>
      </c>
    </row>
    <row r="6" spans="1:8" x14ac:dyDescent="0.25">
      <c r="A6" s="3609">
        <v>9</v>
      </c>
      <c r="B6" s="3610">
        <v>809294</v>
      </c>
      <c r="C6" s="3610">
        <v>824227</v>
      </c>
      <c r="D6" s="3610">
        <v>820530</v>
      </c>
      <c r="E6" s="3610">
        <v>834937</v>
      </c>
      <c r="F6" s="3610">
        <v>826267</v>
      </c>
      <c r="G6" s="2826">
        <v>1.8451885223416953E-2</v>
      </c>
      <c r="H6" s="3611">
        <v>2.0972600810088792E-2</v>
      </c>
    </row>
    <row r="7" spans="1:8" x14ac:dyDescent="0.25">
      <c r="A7" s="261">
        <v>10</v>
      </c>
      <c r="B7" s="3097">
        <v>782325</v>
      </c>
      <c r="C7" s="3097">
        <v>850438</v>
      </c>
      <c r="D7" s="3097">
        <v>816653</v>
      </c>
      <c r="E7" s="3097">
        <v>835719</v>
      </c>
      <c r="F7" s="3097">
        <v>829996</v>
      </c>
      <c r="G7" s="3098">
        <v>8.7064838781836199E-2</v>
      </c>
      <c r="H7" s="3099">
        <v>6.0935033394049785E-2</v>
      </c>
    </row>
    <row r="8" spans="1:8" x14ac:dyDescent="0.25">
      <c r="A8" s="3609">
        <v>11</v>
      </c>
      <c r="B8" s="3610">
        <v>766236</v>
      </c>
      <c r="C8" s="3610">
        <v>838556</v>
      </c>
      <c r="D8" s="3610">
        <v>812493</v>
      </c>
      <c r="E8" s="3610">
        <v>835434</v>
      </c>
      <c r="F8" s="3610">
        <v>834453</v>
      </c>
      <c r="G8" s="2826">
        <v>9.438345366179611E-2</v>
      </c>
      <c r="H8" s="3611">
        <v>8.902870656038088E-2</v>
      </c>
    </row>
    <row r="9" spans="1:8" x14ac:dyDescent="0.25">
      <c r="A9" s="261">
        <v>12</v>
      </c>
      <c r="B9" s="3097">
        <v>736601</v>
      </c>
      <c r="C9" s="3097">
        <v>822564</v>
      </c>
      <c r="D9" s="3097">
        <v>807476</v>
      </c>
      <c r="E9" s="3097">
        <v>834878</v>
      </c>
      <c r="F9" s="3097">
        <v>839142</v>
      </c>
      <c r="G9" s="3098">
        <v>0.11670225807458855</v>
      </c>
      <c r="H9" s="3099">
        <v>0.1392083366707349</v>
      </c>
    </row>
    <row r="10" spans="1:8" x14ac:dyDescent="0.25">
      <c r="A10" s="3609">
        <v>13</v>
      </c>
      <c r="B10" s="3610">
        <v>723764</v>
      </c>
      <c r="C10" s="3610">
        <v>814267</v>
      </c>
      <c r="D10" s="3610">
        <v>814191</v>
      </c>
      <c r="E10" s="3610">
        <v>833480</v>
      </c>
      <c r="F10" s="3610">
        <v>842902</v>
      </c>
      <c r="G10" s="2826">
        <v>0.12504490414002353</v>
      </c>
      <c r="H10" s="3611">
        <v>0.16460890566538264</v>
      </c>
    </row>
    <row r="11" spans="1:8" x14ac:dyDescent="0.25">
      <c r="A11" s="261">
        <v>14</v>
      </c>
      <c r="B11" s="3097">
        <v>703448</v>
      </c>
      <c r="C11" s="3097">
        <v>820279</v>
      </c>
      <c r="D11" s="3097">
        <v>834784</v>
      </c>
      <c r="E11" s="3097">
        <v>831114</v>
      </c>
      <c r="F11" s="3097">
        <v>845538</v>
      </c>
      <c r="G11" s="3098">
        <v>0.16608334944445077</v>
      </c>
      <c r="H11" s="3099">
        <v>0.20199076548657471</v>
      </c>
    </row>
    <row r="12" spans="1:8" x14ac:dyDescent="0.25">
      <c r="A12" s="3609">
        <v>15</v>
      </c>
      <c r="B12" s="3610">
        <v>693354</v>
      </c>
      <c r="C12" s="3610">
        <v>794044</v>
      </c>
      <c r="D12" s="3610">
        <v>861726</v>
      </c>
      <c r="E12" s="3610">
        <v>827979</v>
      </c>
      <c r="F12" s="3610">
        <v>847066</v>
      </c>
      <c r="G12" s="2826">
        <v>0.14522163281671413</v>
      </c>
      <c r="H12" s="3611">
        <v>0.22169339183158965</v>
      </c>
    </row>
    <row r="13" spans="1:8" x14ac:dyDescent="0.25">
      <c r="A13" s="261">
        <v>16</v>
      </c>
      <c r="B13" s="3097">
        <v>713307</v>
      </c>
      <c r="C13" s="3097">
        <v>779106</v>
      </c>
      <c r="D13" s="3097">
        <v>851013</v>
      </c>
      <c r="E13" s="3097">
        <v>824997</v>
      </c>
      <c r="F13" s="3097">
        <v>847959</v>
      </c>
      <c r="G13" s="3098">
        <v>9.2244994090903351E-2</v>
      </c>
      <c r="H13" s="3099">
        <v>0.18877145464715753</v>
      </c>
    </row>
    <row r="14" spans="1:8" x14ac:dyDescent="0.25">
      <c r="A14" s="3609">
        <v>17</v>
      </c>
      <c r="B14" s="3610">
        <v>734088</v>
      </c>
      <c r="C14" s="3610">
        <v>751143</v>
      </c>
      <c r="D14" s="3610">
        <v>836676</v>
      </c>
      <c r="E14" s="3610">
        <v>821650</v>
      </c>
      <c r="F14" s="3610">
        <v>849066</v>
      </c>
      <c r="G14" s="2826">
        <v>2.3232909405956778E-2</v>
      </c>
      <c r="H14" s="3611">
        <v>0.15662699839801222</v>
      </c>
    </row>
    <row r="15" spans="1:8" x14ac:dyDescent="0.25">
      <c r="A15" s="261">
        <v>18</v>
      </c>
      <c r="B15" s="3097">
        <v>761288</v>
      </c>
      <c r="C15" s="3097">
        <v>742033</v>
      </c>
      <c r="D15" s="3097">
        <v>832069</v>
      </c>
      <c r="E15" s="3097">
        <v>832045</v>
      </c>
      <c r="F15" s="3097">
        <v>851362</v>
      </c>
      <c r="G15" s="3098" t="s">
        <v>2605</v>
      </c>
      <c r="H15" s="3099">
        <v>0.11831790334275596</v>
      </c>
    </row>
    <row r="16" spans="1:8" x14ac:dyDescent="0.25">
      <c r="A16" s="3609">
        <v>19</v>
      </c>
      <c r="B16" s="3610">
        <v>779049</v>
      </c>
      <c r="C16" s="3610">
        <v>729591</v>
      </c>
      <c r="D16" s="3610">
        <v>845822</v>
      </c>
      <c r="E16" s="3610">
        <v>860384</v>
      </c>
      <c r="F16" s="3610">
        <v>856764</v>
      </c>
      <c r="G16" s="2826" t="s">
        <v>2606</v>
      </c>
      <c r="H16" s="3611">
        <v>9.9756241263386516E-2</v>
      </c>
    </row>
    <row r="17" spans="1:8" x14ac:dyDescent="0.25">
      <c r="A17" s="261">
        <v>20</v>
      </c>
      <c r="B17" s="3097">
        <v>812448</v>
      </c>
      <c r="C17" s="3097">
        <v>729399</v>
      </c>
      <c r="D17" s="3097">
        <v>829335</v>
      </c>
      <c r="E17" s="3097">
        <v>897049</v>
      </c>
      <c r="F17" s="3097">
        <v>863391</v>
      </c>
      <c r="G17" s="3098" t="s">
        <v>2607</v>
      </c>
      <c r="H17" s="3099">
        <v>6.2703089920831859E-2</v>
      </c>
    </row>
    <row r="18" spans="1:8" x14ac:dyDescent="0.25">
      <c r="A18" s="3609">
        <v>21</v>
      </c>
      <c r="B18" s="3610">
        <v>824990</v>
      </c>
      <c r="C18" s="3610">
        <v>758845</v>
      </c>
      <c r="D18" s="3610">
        <v>823645</v>
      </c>
      <c r="E18" s="3610">
        <v>895573</v>
      </c>
      <c r="F18" s="3610">
        <v>869648</v>
      </c>
      <c r="G18" s="2826" t="s">
        <v>2608</v>
      </c>
      <c r="H18" s="3611">
        <v>5.4131565231093713E-2</v>
      </c>
    </row>
    <row r="19" spans="1:8" x14ac:dyDescent="0.25">
      <c r="A19" s="261">
        <v>65</v>
      </c>
      <c r="B19" s="3097">
        <v>672482</v>
      </c>
      <c r="C19" s="3097">
        <v>734696</v>
      </c>
      <c r="D19" s="3097">
        <v>847783</v>
      </c>
      <c r="E19" s="3097">
        <v>882399</v>
      </c>
      <c r="F19" s="3097">
        <v>840619</v>
      </c>
      <c r="G19" s="3098">
        <v>9.2514000374731217E-2</v>
      </c>
      <c r="H19" s="3099">
        <v>0.25002453597271007</v>
      </c>
    </row>
    <row r="20" spans="1:8" x14ac:dyDescent="0.25">
      <c r="A20" s="3612" t="s">
        <v>396</v>
      </c>
      <c r="B20" s="3613">
        <v>66029928</v>
      </c>
      <c r="C20" s="3613">
        <v>68202846</v>
      </c>
      <c r="D20" s="3613">
        <v>70234132</v>
      </c>
      <c r="E20" s="3613">
        <v>72053345</v>
      </c>
      <c r="F20" s="3613">
        <v>73672863</v>
      </c>
      <c r="G20" s="3614">
        <v>3.2908077682592657E-2</v>
      </c>
      <c r="H20" s="3615">
        <v>0.11574955829120395</v>
      </c>
    </row>
    <row r="22" spans="1:8" s="65" customFormat="1" ht="11.25" x14ac:dyDescent="0.2">
      <c r="A22" s="65" t="s">
        <v>397</v>
      </c>
    </row>
    <row r="24" spans="1:8" x14ac:dyDescent="0.25">
      <c r="A24" s="64" t="s">
        <v>135</v>
      </c>
      <c r="B24" s="64"/>
    </row>
  </sheetData>
  <hyperlinks>
    <hyperlink ref="A24:B24" location="Index!A1" display="Back to index" xr:uid="{4501BBC9-A1FC-4BF7-960A-0439B9CAF9FC}"/>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418F-6038-4247-BC0A-96A90C92AB28}">
  <dimension ref="A1:B21"/>
  <sheetViews>
    <sheetView showGridLines="0" zoomScaleNormal="100" workbookViewId="0"/>
  </sheetViews>
  <sheetFormatPr defaultRowHeight="15" x14ac:dyDescent="0.25"/>
  <cols>
    <col min="1" max="1" width="107.140625" customWidth="1"/>
  </cols>
  <sheetData>
    <row r="1" spans="1:1" x14ac:dyDescent="0.25">
      <c r="A1" s="236" t="s">
        <v>2582</v>
      </c>
    </row>
    <row r="17" spans="1:2" x14ac:dyDescent="0.25">
      <c r="B17" s="64"/>
    </row>
    <row r="21" spans="1:2" x14ac:dyDescent="0.25">
      <c r="A21" s="64" t="s">
        <v>135</v>
      </c>
    </row>
  </sheetData>
  <hyperlinks>
    <hyperlink ref="A17:B17" location="Index!A1" display="Back to index" xr:uid="{00000000-0004-0000-0100-000000000000}"/>
    <hyperlink ref="A21" location="Index!A1" display="Back to index" xr:uid="{EA70169D-554B-4EFA-B726-2AFD7A50D251}"/>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7B85-9993-47BD-BA75-161EE8847414}">
  <dimension ref="A1:C12"/>
  <sheetViews>
    <sheetView showGridLines="0" workbookViewId="0">
      <selection activeCell="A20" sqref="A20"/>
    </sheetView>
  </sheetViews>
  <sheetFormatPr defaultRowHeight="15" x14ac:dyDescent="0.25"/>
  <cols>
    <col min="1" max="1" width="15.85546875" customWidth="1"/>
    <col min="2" max="3" width="10.5703125" bestFit="1" customWidth="1"/>
  </cols>
  <sheetData>
    <row r="1" spans="1:3" x14ac:dyDescent="0.25">
      <c r="A1" s="67" t="s">
        <v>398</v>
      </c>
    </row>
    <row r="2" spans="1:3" ht="14.25" customHeight="1" x14ac:dyDescent="0.25"/>
    <row r="3" spans="1:3" x14ac:dyDescent="0.25">
      <c r="A3" s="255" t="s">
        <v>399</v>
      </c>
      <c r="B3" s="256" t="s">
        <v>400</v>
      </c>
      <c r="C3" s="256" t="s">
        <v>401</v>
      </c>
    </row>
    <row r="4" spans="1:3" x14ac:dyDescent="0.25">
      <c r="A4" s="3607" t="s">
        <v>2531</v>
      </c>
      <c r="B4" s="2820">
        <v>0.80400000000000005</v>
      </c>
      <c r="C4" s="2820">
        <v>0.19600000000000001</v>
      </c>
    </row>
    <row r="5" spans="1:3" x14ac:dyDescent="0.25">
      <c r="A5" s="257" t="s">
        <v>2532</v>
      </c>
      <c r="B5" s="262">
        <v>0.81699999999999995</v>
      </c>
      <c r="C5" s="262">
        <v>0.182</v>
      </c>
    </row>
    <row r="6" spans="1:3" x14ac:dyDescent="0.25">
      <c r="A6" s="3607" t="s">
        <v>402</v>
      </c>
      <c r="B6" s="2820">
        <v>0.85399999999999998</v>
      </c>
      <c r="C6" s="2820">
        <v>0.14599999999999999</v>
      </c>
    </row>
    <row r="8" spans="1:3" x14ac:dyDescent="0.25">
      <c r="A8" s="65" t="s">
        <v>403</v>
      </c>
    </row>
    <row r="10" spans="1:3" x14ac:dyDescent="0.25">
      <c r="A10" s="64" t="s">
        <v>135</v>
      </c>
    </row>
    <row r="12" spans="1:3" x14ac:dyDescent="0.25">
      <c r="B12" s="64"/>
    </row>
  </sheetData>
  <hyperlinks>
    <hyperlink ref="A12:B12" location="Index!A1" display="Back to index" xr:uid="{DA850854-95F3-4D63-8F88-80BB254B1DFB}"/>
    <hyperlink ref="A10" location="Index!A1" display="Back to index" xr:uid="{37BA81D7-37F5-40CB-950D-62E8A640878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F5BE-B425-4B83-BF1B-ADCD9FE2DD61}">
  <dimension ref="A1:F16"/>
  <sheetViews>
    <sheetView showGridLines="0" workbookViewId="0">
      <selection activeCell="A20" sqref="A20"/>
    </sheetView>
  </sheetViews>
  <sheetFormatPr defaultRowHeight="15" x14ac:dyDescent="0.25"/>
  <cols>
    <col min="1" max="1" width="16.5703125" customWidth="1"/>
    <col min="2" max="3" width="10.85546875" customWidth="1"/>
    <col min="4" max="4" width="11.140625" customWidth="1"/>
    <col min="5" max="5" width="11.28515625" customWidth="1"/>
    <col min="6" max="6" width="11.42578125" customWidth="1"/>
  </cols>
  <sheetData>
    <row r="1" spans="1:6" x14ac:dyDescent="0.25">
      <c r="A1" s="265" t="s">
        <v>404</v>
      </c>
      <c r="B1" s="266"/>
      <c r="C1" s="266"/>
      <c r="D1" s="266"/>
      <c r="E1" s="266"/>
    </row>
    <row r="2" spans="1:6" x14ac:dyDescent="0.25">
      <c r="A2" s="267"/>
      <c r="B2" s="266"/>
      <c r="C2" s="266"/>
      <c r="D2" s="266"/>
      <c r="E2" s="266"/>
    </row>
    <row r="3" spans="1:6" ht="60" x14ac:dyDescent="0.25">
      <c r="A3" s="268"/>
      <c r="B3" s="3102" t="s">
        <v>405</v>
      </c>
      <c r="C3" s="3102" t="s">
        <v>2533</v>
      </c>
      <c r="D3" s="3102" t="s">
        <v>2534</v>
      </c>
      <c r="E3" s="3102" t="s">
        <v>2535</v>
      </c>
      <c r="F3" s="305" t="s">
        <v>2536</v>
      </c>
    </row>
    <row r="4" spans="1:6" x14ac:dyDescent="0.25">
      <c r="A4" s="269" t="s">
        <v>400</v>
      </c>
      <c r="B4" s="3616">
        <v>0.85399999999999998</v>
      </c>
      <c r="C4" s="3617">
        <v>2477722</v>
      </c>
      <c r="D4" s="3616">
        <v>0.80400000000000005</v>
      </c>
      <c r="E4" s="3617">
        <v>2729955</v>
      </c>
      <c r="F4" s="3103">
        <v>0.81699999999999995</v>
      </c>
    </row>
    <row r="5" spans="1:6" x14ac:dyDescent="0.25">
      <c r="A5" s="304" t="s">
        <v>406</v>
      </c>
      <c r="B5" s="3618">
        <v>0.14599999999999999</v>
      </c>
      <c r="C5" s="3619">
        <v>603207</v>
      </c>
      <c r="D5" s="3618">
        <v>0.19600000000000001</v>
      </c>
      <c r="E5" s="3619">
        <v>610310</v>
      </c>
      <c r="F5" s="3104">
        <v>0.183</v>
      </c>
    </row>
    <row r="6" spans="1:6" ht="30" x14ac:dyDescent="0.25">
      <c r="A6" s="274" t="s">
        <v>407</v>
      </c>
      <c r="B6" s="3105">
        <v>2.3E-2</v>
      </c>
      <c r="C6" s="3106">
        <v>138048</v>
      </c>
      <c r="D6" s="3105">
        <v>4.4999999999999998E-2</v>
      </c>
      <c r="E6" s="3106">
        <v>126931</v>
      </c>
      <c r="F6" s="3107">
        <v>3.7999999999999999E-2</v>
      </c>
    </row>
    <row r="7" spans="1:6" ht="30" x14ac:dyDescent="0.25">
      <c r="A7" s="275" t="s">
        <v>408</v>
      </c>
      <c r="B7" s="3108">
        <v>7.8E-2</v>
      </c>
      <c r="C7" s="3109">
        <v>286140</v>
      </c>
      <c r="D7" s="3108">
        <v>9.2999999999999999E-2</v>
      </c>
      <c r="E7" s="3109">
        <v>301350</v>
      </c>
      <c r="F7" s="3110">
        <v>0.09</v>
      </c>
    </row>
    <row r="8" spans="1:6" ht="45" x14ac:dyDescent="0.25">
      <c r="A8" s="274" t="s">
        <v>409</v>
      </c>
      <c r="B8" s="3105">
        <v>3.5000000000000003E-2</v>
      </c>
      <c r="C8" s="3106">
        <v>144439</v>
      </c>
      <c r="D8" s="3105">
        <v>4.7E-2</v>
      </c>
      <c r="E8" s="3106">
        <v>144245</v>
      </c>
      <c r="F8" s="3107">
        <v>4.2999999999999997E-2</v>
      </c>
    </row>
    <row r="9" spans="1:6" ht="30" x14ac:dyDescent="0.25">
      <c r="A9" s="276" t="s">
        <v>410</v>
      </c>
      <c r="B9" s="3108">
        <v>0.01</v>
      </c>
      <c r="C9" s="3109">
        <v>34580</v>
      </c>
      <c r="D9" s="3108">
        <v>1.0999999999999999E-2</v>
      </c>
      <c r="E9" s="3109">
        <v>37784</v>
      </c>
      <c r="F9" s="3110">
        <v>1.0999999999999999E-2</v>
      </c>
    </row>
    <row r="10" spans="1:6" x14ac:dyDescent="0.25">
      <c r="A10" s="277" t="s">
        <v>411</v>
      </c>
      <c r="B10" s="3111">
        <v>1</v>
      </c>
      <c r="C10" s="331">
        <v>3080929</v>
      </c>
      <c r="D10" s="3111">
        <v>1</v>
      </c>
      <c r="E10" s="331">
        <v>3340265</v>
      </c>
      <c r="F10" s="3112">
        <v>1</v>
      </c>
    </row>
    <row r="12" spans="1:6" s="65" customFormat="1" ht="11.25" x14ac:dyDescent="0.2">
      <c r="A12" s="65" t="s">
        <v>412</v>
      </c>
    </row>
    <row r="13" spans="1:6" s="65" customFormat="1" ht="11.25" x14ac:dyDescent="0.2"/>
    <row r="14" spans="1:6" s="65" customFormat="1" ht="11.25" x14ac:dyDescent="0.2">
      <c r="A14" s="281" t="s">
        <v>2537</v>
      </c>
    </row>
    <row r="15" spans="1:6" s="65" customFormat="1" ht="11.25" x14ac:dyDescent="0.2"/>
    <row r="16" spans="1:6" x14ac:dyDescent="0.25">
      <c r="A16" s="64" t="s">
        <v>135</v>
      </c>
      <c r="B16" s="64"/>
    </row>
  </sheetData>
  <hyperlinks>
    <hyperlink ref="A14" location="_ftnref1" display="_ftnref1" xr:uid="{F3797C99-348E-4787-9DD4-EDEFD52AAA9F}"/>
    <hyperlink ref="A16:B16" location="Index!A1" display="Back to index" xr:uid="{D41A46FC-8504-4691-AD29-77C6A31D7B2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5AEEE-6295-4B46-8297-97B47BADE11A}">
  <dimension ref="A1:B14"/>
  <sheetViews>
    <sheetView showGridLines="0" workbookViewId="0">
      <selection activeCell="A20" sqref="A20"/>
    </sheetView>
  </sheetViews>
  <sheetFormatPr defaultRowHeight="15" x14ac:dyDescent="0.25"/>
  <cols>
    <col min="1" max="1" width="12.7109375" customWidth="1"/>
  </cols>
  <sheetData>
    <row r="1" spans="1:2" x14ac:dyDescent="0.25">
      <c r="A1" s="253" t="s">
        <v>413</v>
      </c>
    </row>
    <row r="3" spans="1:2" x14ac:dyDescent="0.25">
      <c r="A3" s="255"/>
      <c r="B3" s="256" t="s">
        <v>150</v>
      </c>
    </row>
    <row r="4" spans="1:2" x14ac:dyDescent="0.25">
      <c r="A4" t="s">
        <v>414</v>
      </c>
      <c r="B4" s="2820">
        <v>0.114</v>
      </c>
    </row>
    <row r="5" spans="1:2" x14ac:dyDescent="0.25">
      <c r="A5" s="257" t="s">
        <v>415</v>
      </c>
      <c r="B5" s="262">
        <v>0.123</v>
      </c>
    </row>
    <row r="7" spans="1:2" x14ac:dyDescent="0.25">
      <c r="A7" s="65" t="s">
        <v>416</v>
      </c>
    </row>
    <row r="9" spans="1:2" x14ac:dyDescent="0.25">
      <c r="A9" s="64" t="s">
        <v>135</v>
      </c>
    </row>
    <row r="14" spans="1:2" x14ac:dyDescent="0.25">
      <c r="B14" s="64"/>
    </row>
  </sheetData>
  <hyperlinks>
    <hyperlink ref="A14:B14" location="Index!A1" display="Back to index" xr:uid="{121FD4E3-E134-4FE2-B228-01FAF79279D0}"/>
    <hyperlink ref="A9" location="Index!A1" display="Back to index" xr:uid="{57A9C05D-641A-438A-974B-3BD75272DF9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1A32-88D1-4FA3-8512-14AA77F7063B}">
  <dimension ref="A1:O34"/>
  <sheetViews>
    <sheetView showGridLines="0" zoomScaleNormal="100" workbookViewId="0">
      <selection activeCell="M28" sqref="M28"/>
    </sheetView>
  </sheetViews>
  <sheetFormatPr defaultRowHeight="15" x14ac:dyDescent="0.25"/>
  <cols>
    <col min="1" max="1" width="16.28515625" style="3653" customWidth="1"/>
    <col min="2" max="8" width="9.140625" style="3653"/>
    <col min="9" max="11" width="11.5703125" style="3653" customWidth="1"/>
    <col min="12" max="16384" width="9.140625" style="3653"/>
  </cols>
  <sheetData>
    <row r="1" spans="1:15" x14ac:dyDescent="0.25">
      <c r="A1" s="253" t="s">
        <v>2712</v>
      </c>
      <c r="B1" s="282"/>
      <c r="C1" s="282"/>
      <c r="D1" s="282"/>
      <c r="E1" s="282"/>
      <c r="F1" s="282"/>
      <c r="G1" s="282"/>
    </row>
    <row r="2" spans="1:15" x14ac:dyDescent="0.25">
      <c r="A2" s="282"/>
      <c r="B2" s="282"/>
      <c r="C2" s="282"/>
      <c r="D2" s="282"/>
      <c r="E2" s="282"/>
      <c r="F2" s="282"/>
      <c r="G2" s="282"/>
    </row>
    <row r="3" spans="1:15" x14ac:dyDescent="0.25">
      <c r="A3" s="255"/>
      <c r="B3" s="283">
        <v>2013</v>
      </c>
      <c r="C3" s="283">
        <v>2014</v>
      </c>
      <c r="D3" s="283">
        <v>2015</v>
      </c>
      <c r="E3" s="283">
        <v>2016</v>
      </c>
      <c r="F3" s="283">
        <v>2017</v>
      </c>
      <c r="G3" s="283">
        <v>2019</v>
      </c>
      <c r="I3" s="3609"/>
      <c r="J3" s="3620"/>
      <c r="K3" s="3620"/>
      <c r="L3" s="3620"/>
      <c r="M3" s="3620"/>
      <c r="N3" s="3620"/>
      <c r="O3" s="3620"/>
    </row>
    <row r="4" spans="1:15" x14ac:dyDescent="0.25">
      <c r="A4" s="3609"/>
      <c r="B4" s="3621" t="s">
        <v>150</v>
      </c>
      <c r="C4" s="3621" t="s">
        <v>150</v>
      </c>
      <c r="D4" s="3621" t="s">
        <v>150</v>
      </c>
      <c r="E4" s="3621" t="s">
        <v>150</v>
      </c>
      <c r="F4" s="3621" t="s">
        <v>150</v>
      </c>
      <c r="G4" s="3621" t="s">
        <v>150</v>
      </c>
      <c r="I4" s="3622"/>
      <c r="K4" s="3622"/>
      <c r="L4" s="3623"/>
      <c r="M4" s="3624"/>
      <c r="N4" s="3624"/>
      <c r="O4" s="3624"/>
    </row>
    <row r="5" spans="1:15" x14ac:dyDescent="0.25">
      <c r="A5" s="284" t="s">
        <v>2538</v>
      </c>
      <c r="B5" s="285">
        <v>0.47589999999999999</v>
      </c>
      <c r="C5" s="285">
        <v>0.51480000000000004</v>
      </c>
      <c r="D5" s="285">
        <v>0.52629999999999999</v>
      </c>
      <c r="E5" s="285">
        <v>0.54159999999999997</v>
      </c>
      <c r="F5" s="285">
        <v>0.58640000000000003</v>
      </c>
      <c r="G5" s="285">
        <v>0.54710000000000003</v>
      </c>
      <c r="I5" s="3622"/>
      <c r="K5" s="3622"/>
      <c r="L5" s="3625"/>
      <c r="M5" s="3626"/>
      <c r="N5" s="3626"/>
      <c r="O5" s="3626"/>
    </row>
    <row r="6" spans="1:15" x14ac:dyDescent="0.25">
      <c r="A6" s="3627" t="s">
        <v>2539</v>
      </c>
      <c r="B6" s="3628">
        <v>0.43319999999999997</v>
      </c>
      <c r="C6" s="3628">
        <v>0.38590000000000002</v>
      </c>
      <c r="D6" s="3628">
        <v>0.48599999999999999</v>
      </c>
      <c r="E6" s="3629">
        <v>0.45700000000000002</v>
      </c>
      <c r="F6" s="3629" t="s">
        <v>2740</v>
      </c>
      <c r="G6" s="3629">
        <v>0.503</v>
      </c>
      <c r="I6" s="3622"/>
      <c r="J6" s="3630"/>
      <c r="K6" s="3630"/>
      <c r="L6" s="135"/>
      <c r="M6" s="135"/>
      <c r="N6" s="135"/>
      <c r="O6" s="135"/>
    </row>
    <row r="7" spans="1:15" x14ac:dyDescent="0.25">
      <c r="A7" s="284" t="s">
        <v>2540</v>
      </c>
      <c r="B7" s="285">
        <v>0.2873</v>
      </c>
      <c r="C7" s="285">
        <v>0.33050000000000002</v>
      </c>
      <c r="D7" s="285">
        <v>0.35199999999999998</v>
      </c>
      <c r="E7" s="285">
        <v>0.36599999999999999</v>
      </c>
      <c r="F7" s="285">
        <v>0.3896</v>
      </c>
      <c r="G7" s="285">
        <v>0.44590000000000002</v>
      </c>
      <c r="I7" s="3609"/>
      <c r="J7" s="3609"/>
      <c r="K7" s="3609"/>
      <c r="L7" s="3631"/>
      <c r="M7" s="3632"/>
      <c r="N7" s="3632"/>
      <c r="O7" s="3632"/>
    </row>
    <row r="8" spans="1:15" x14ac:dyDescent="0.25">
      <c r="L8" s="3623"/>
      <c r="M8" s="413"/>
      <c r="N8" s="413"/>
      <c r="O8" s="413"/>
    </row>
    <row r="32" spans="1:1" x14ac:dyDescent="0.25">
      <c r="A32" s="3633" t="s">
        <v>2713</v>
      </c>
    </row>
    <row r="33" spans="1:1" x14ac:dyDescent="0.25">
      <c r="A33" s="3633"/>
    </row>
    <row r="34" spans="1:1" x14ac:dyDescent="0.25">
      <c r="A34" s="64" t="s">
        <v>135</v>
      </c>
    </row>
  </sheetData>
  <hyperlinks>
    <hyperlink ref="A34" location="Index!A1" display="Back to index" xr:uid="{BA379D43-DAF5-44CF-80BF-3A3A0D3C6253}"/>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079C-F955-4714-B4B9-871F737D64F2}">
  <dimension ref="A1:T34"/>
  <sheetViews>
    <sheetView showGridLines="0" workbookViewId="0">
      <selection activeCell="A19" sqref="A19"/>
    </sheetView>
  </sheetViews>
  <sheetFormatPr defaultRowHeight="15" x14ac:dyDescent="0.25"/>
  <cols>
    <col min="1" max="1" width="14.28515625" customWidth="1"/>
    <col min="2" max="2" width="9.42578125" customWidth="1"/>
    <col min="10" max="10" width="9.5703125" bestFit="1" customWidth="1"/>
    <col min="11" max="11" width="12.140625" customWidth="1"/>
  </cols>
  <sheetData>
    <row r="1" spans="1:20" x14ac:dyDescent="0.25">
      <c r="A1" s="253" t="s">
        <v>2714</v>
      </c>
      <c r="B1" s="253"/>
    </row>
    <row r="2" spans="1:20" x14ac:dyDescent="0.25">
      <c r="A2" s="253"/>
      <c r="B2" s="253"/>
    </row>
    <row r="3" spans="1:20" x14ac:dyDescent="0.25">
      <c r="A3" s="255"/>
      <c r="B3" s="291" t="s">
        <v>150</v>
      </c>
      <c r="C3" s="291" t="s">
        <v>417</v>
      </c>
    </row>
    <row r="4" spans="1:20" x14ac:dyDescent="0.25">
      <c r="A4" s="3634" t="s">
        <v>2538</v>
      </c>
      <c r="B4" s="3623"/>
      <c r="C4" s="3635"/>
    </row>
    <row r="5" spans="1:20" x14ac:dyDescent="0.25">
      <c r="A5" s="284" t="s">
        <v>418</v>
      </c>
      <c r="B5" s="292">
        <v>0.68049999999999999</v>
      </c>
      <c r="C5" s="293">
        <v>353</v>
      </c>
    </row>
    <row r="6" spans="1:20" x14ac:dyDescent="0.25">
      <c r="A6" s="3627" t="s">
        <v>419</v>
      </c>
      <c r="B6" s="294">
        <v>0.40369999999999995</v>
      </c>
      <c r="C6" s="3627">
        <v>351</v>
      </c>
    </row>
    <row r="7" spans="1:20" x14ac:dyDescent="0.25">
      <c r="A7" s="284" t="s">
        <v>420</v>
      </c>
      <c r="B7" s="292">
        <v>0.54710000000000003</v>
      </c>
      <c r="C7" s="293">
        <v>704</v>
      </c>
    </row>
    <row r="8" spans="1:20" x14ac:dyDescent="0.25">
      <c r="A8" s="3636" t="s">
        <v>2539</v>
      </c>
      <c r="B8" s="3637"/>
      <c r="C8" s="26"/>
    </row>
    <row r="9" spans="1:20" x14ac:dyDescent="0.25">
      <c r="A9" s="284" t="s">
        <v>418</v>
      </c>
      <c r="B9" s="292">
        <v>0.63739999999999997</v>
      </c>
      <c r="C9" s="293">
        <v>304</v>
      </c>
    </row>
    <row r="10" spans="1:20" x14ac:dyDescent="0.25">
      <c r="A10" s="3627" t="s">
        <v>419</v>
      </c>
      <c r="B10" s="294">
        <v>0.36109999999999998</v>
      </c>
      <c r="C10" s="3627">
        <v>302</v>
      </c>
    </row>
    <row r="11" spans="1:20" x14ac:dyDescent="0.25">
      <c r="A11" s="284" t="s">
        <v>420</v>
      </c>
      <c r="B11" s="292">
        <v>0.503</v>
      </c>
      <c r="C11" s="293">
        <v>606</v>
      </c>
    </row>
    <row r="12" spans="1:20" x14ac:dyDescent="0.25">
      <c r="A12" s="3636" t="s">
        <v>2540</v>
      </c>
      <c r="B12" s="3637"/>
      <c r="C12" s="26"/>
    </row>
    <row r="13" spans="1:20" x14ac:dyDescent="0.25">
      <c r="A13" s="284" t="s">
        <v>418</v>
      </c>
      <c r="B13" s="292">
        <v>0.55420000000000003</v>
      </c>
      <c r="C13" s="293">
        <v>300</v>
      </c>
    </row>
    <row r="14" spans="1:20" x14ac:dyDescent="0.25">
      <c r="A14" s="3627" t="s">
        <v>419</v>
      </c>
      <c r="B14" s="3638">
        <v>0.33429999999999999</v>
      </c>
      <c r="C14" s="3627">
        <v>302</v>
      </c>
    </row>
    <row r="15" spans="1:20" x14ac:dyDescent="0.25">
      <c r="A15" s="284" t="s">
        <v>420</v>
      </c>
      <c r="B15" s="292">
        <v>0.44590000000000002</v>
      </c>
      <c r="C15" s="293">
        <v>602</v>
      </c>
      <c r="T15" s="89"/>
    </row>
    <row r="16" spans="1:20" x14ac:dyDescent="0.25">
      <c r="A16" s="253"/>
      <c r="B16" s="253"/>
    </row>
    <row r="17" spans="1:20" x14ac:dyDescent="0.25">
      <c r="A17" s="65" t="s">
        <v>2715</v>
      </c>
      <c r="B17" s="253"/>
    </row>
    <row r="18" spans="1:20" x14ac:dyDescent="0.25">
      <c r="A18" s="253"/>
      <c r="B18" s="253"/>
    </row>
    <row r="19" spans="1:20" x14ac:dyDescent="0.25">
      <c r="A19" s="64" t="s">
        <v>135</v>
      </c>
      <c r="B19" s="64"/>
      <c r="C19" s="64"/>
    </row>
    <row r="20" spans="1:20" x14ac:dyDescent="0.25">
      <c r="A20" s="253"/>
      <c r="B20" s="253"/>
    </row>
    <row r="21" spans="1:20" x14ac:dyDescent="0.25">
      <c r="A21" s="253"/>
      <c r="B21" s="253"/>
    </row>
    <row r="24" spans="1:20" x14ac:dyDescent="0.25">
      <c r="E24" s="135"/>
      <c r="I24" s="290"/>
    </row>
    <row r="25" spans="1:20" x14ac:dyDescent="0.25">
      <c r="E25" s="135"/>
      <c r="I25" s="290"/>
      <c r="N25" s="89"/>
      <c r="T25" s="89"/>
    </row>
    <row r="26" spans="1:20" x14ac:dyDescent="0.25">
      <c r="E26" s="135"/>
    </row>
    <row r="27" spans="1:20" x14ac:dyDescent="0.25">
      <c r="E27" s="135"/>
    </row>
    <row r="28" spans="1:20" x14ac:dyDescent="0.25">
      <c r="E28" s="135"/>
    </row>
    <row r="29" spans="1:20" x14ac:dyDescent="0.25">
      <c r="E29" s="135"/>
    </row>
    <row r="30" spans="1:20" x14ac:dyDescent="0.25">
      <c r="E30" s="135"/>
    </row>
    <row r="31" spans="1:20" x14ac:dyDescent="0.25">
      <c r="E31" s="135"/>
    </row>
    <row r="32" spans="1:20" x14ac:dyDescent="0.25">
      <c r="E32" s="135"/>
    </row>
    <row r="33" spans="5:5" x14ac:dyDescent="0.25">
      <c r="E33" s="135"/>
    </row>
    <row r="34" spans="5:5" x14ac:dyDescent="0.25">
      <c r="E34" s="135"/>
    </row>
  </sheetData>
  <hyperlinks>
    <hyperlink ref="A19:C19" location="Index!A1" display="Back to index" xr:uid="{BACBCC14-663B-4E7B-825B-992F15A3434D}"/>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5311-9F06-40AF-9D61-1DDA85C7A36F}">
  <dimension ref="A1:T26"/>
  <sheetViews>
    <sheetView showGridLines="0" workbookViewId="0">
      <selection activeCell="A20" sqref="A20"/>
    </sheetView>
  </sheetViews>
  <sheetFormatPr defaultRowHeight="15" x14ac:dyDescent="0.25"/>
  <cols>
    <col min="1" max="1" width="15.7109375" customWidth="1"/>
  </cols>
  <sheetData>
    <row r="1" spans="1:20" x14ac:dyDescent="0.25">
      <c r="A1" s="67" t="s">
        <v>2716</v>
      </c>
    </row>
    <row r="3" spans="1:20" x14ac:dyDescent="0.25">
      <c r="A3" s="255"/>
      <c r="B3" s="291" t="s">
        <v>150</v>
      </c>
      <c r="C3" s="291" t="s">
        <v>417</v>
      </c>
    </row>
    <row r="4" spans="1:20" x14ac:dyDescent="0.25">
      <c r="A4" s="3636" t="s">
        <v>2538</v>
      </c>
      <c r="B4" s="3637"/>
      <c r="C4" s="3627"/>
    </row>
    <row r="5" spans="1:20" x14ac:dyDescent="0.25">
      <c r="A5" s="284" t="s">
        <v>418</v>
      </c>
      <c r="B5" s="292">
        <v>0.44900000000000001</v>
      </c>
      <c r="C5" s="293">
        <v>353</v>
      </c>
    </row>
    <row r="6" spans="1:20" x14ac:dyDescent="0.25">
      <c r="A6" s="3627" t="s">
        <v>419</v>
      </c>
      <c r="B6" s="294">
        <v>0.24399999999999999</v>
      </c>
      <c r="C6" s="3627">
        <v>351</v>
      </c>
    </row>
    <row r="7" spans="1:20" x14ac:dyDescent="0.25">
      <c r="A7" s="284" t="s">
        <v>420</v>
      </c>
      <c r="B7" s="292">
        <v>0.35</v>
      </c>
      <c r="C7" s="293">
        <v>704</v>
      </c>
    </row>
    <row r="8" spans="1:20" x14ac:dyDescent="0.25">
      <c r="A8" s="3636" t="s">
        <v>2539</v>
      </c>
      <c r="B8" s="3637"/>
      <c r="C8" s="26"/>
    </row>
    <row r="9" spans="1:20" x14ac:dyDescent="0.25">
      <c r="A9" s="284" t="s">
        <v>418</v>
      </c>
      <c r="B9" s="292">
        <v>0.40699999999999997</v>
      </c>
      <c r="C9" s="293">
        <v>304</v>
      </c>
    </row>
    <row r="10" spans="1:20" x14ac:dyDescent="0.25">
      <c r="A10" s="3627" t="s">
        <v>419</v>
      </c>
      <c r="B10" s="294">
        <v>0.252</v>
      </c>
      <c r="C10" s="3627">
        <v>302</v>
      </c>
    </row>
    <row r="11" spans="1:20" x14ac:dyDescent="0.25">
      <c r="A11" s="284" t="s">
        <v>420</v>
      </c>
      <c r="B11" s="292">
        <v>0.33100000000000002</v>
      </c>
      <c r="C11" s="293">
        <v>606</v>
      </c>
    </row>
    <row r="12" spans="1:20" x14ac:dyDescent="0.25">
      <c r="A12" s="3636" t="s">
        <v>2540</v>
      </c>
      <c r="B12" s="3637"/>
      <c r="C12" s="26"/>
    </row>
    <row r="13" spans="1:20" x14ac:dyDescent="0.25">
      <c r="A13" s="284" t="s">
        <v>418</v>
      </c>
      <c r="B13" s="292">
        <v>0.307</v>
      </c>
      <c r="C13" s="293">
        <v>300</v>
      </c>
    </row>
    <row r="14" spans="1:20" x14ac:dyDescent="0.25">
      <c r="A14" s="3627" t="s">
        <v>419</v>
      </c>
      <c r="B14" s="3638">
        <v>0.19500000000000001</v>
      </c>
      <c r="C14" s="3627">
        <v>302</v>
      </c>
    </row>
    <row r="15" spans="1:20" x14ac:dyDescent="0.25">
      <c r="A15" s="284" t="s">
        <v>420</v>
      </c>
      <c r="B15" s="292">
        <v>0.25</v>
      </c>
      <c r="C15" s="293">
        <v>602</v>
      </c>
      <c r="S15" s="297"/>
      <c r="T15" s="89"/>
    </row>
    <row r="17" spans="1:14" x14ac:dyDescent="0.25">
      <c r="A17" s="65" t="s">
        <v>2715</v>
      </c>
    </row>
    <row r="19" spans="1:14" x14ac:dyDescent="0.25">
      <c r="A19" s="64" t="s">
        <v>135</v>
      </c>
      <c r="B19" s="64"/>
    </row>
    <row r="26" spans="1:14" x14ac:dyDescent="0.25">
      <c r="M26" s="297"/>
      <c r="N26" s="89"/>
    </row>
  </sheetData>
  <hyperlinks>
    <hyperlink ref="A19:B19" location="Index!A1" display="Back to index" xr:uid="{F3C11E79-1E80-4A66-9883-00872388D6D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5CA3-372C-4F0B-91C0-D630F8B9FD2B}">
  <dimension ref="A1:G42"/>
  <sheetViews>
    <sheetView showGridLines="0" topLeftCell="A10" workbookViewId="0">
      <selection activeCell="R27" sqref="R27"/>
    </sheetView>
  </sheetViews>
  <sheetFormatPr defaultRowHeight="15" x14ac:dyDescent="0.25"/>
  <cols>
    <col min="1" max="1" width="18.140625" style="3653" customWidth="1"/>
    <col min="2" max="7" width="9.140625" style="3653"/>
    <col min="8" max="8" width="9.5703125" style="3653" customWidth="1"/>
    <col min="9" max="16384" width="9.140625" style="3653"/>
  </cols>
  <sheetData>
    <row r="1" spans="1:7" x14ac:dyDescent="0.25">
      <c r="A1" s="67" t="s">
        <v>2717</v>
      </c>
    </row>
    <row r="2" spans="1:7" x14ac:dyDescent="0.25">
      <c r="A2" s="67"/>
    </row>
    <row r="3" spans="1:7" x14ac:dyDescent="0.25">
      <c r="A3" s="255"/>
      <c r="B3" s="283">
        <v>2013</v>
      </c>
      <c r="C3" s="283">
        <v>2014</v>
      </c>
      <c r="D3" s="283">
        <v>2015</v>
      </c>
      <c r="E3" s="283">
        <v>2016</v>
      </c>
      <c r="F3" s="283">
        <v>2017</v>
      </c>
      <c r="G3" s="283">
        <v>2019</v>
      </c>
    </row>
    <row r="4" spans="1:7" x14ac:dyDescent="0.25">
      <c r="A4" s="3609"/>
      <c r="B4" s="3621" t="s">
        <v>150</v>
      </c>
      <c r="C4" s="3621" t="s">
        <v>150</v>
      </c>
      <c r="D4" s="3621" t="s">
        <v>150</v>
      </c>
      <c r="E4" s="3621" t="s">
        <v>150</v>
      </c>
      <c r="F4" s="3621" t="s">
        <v>150</v>
      </c>
      <c r="G4" s="3621" t="s">
        <v>150</v>
      </c>
    </row>
    <row r="5" spans="1:7" x14ac:dyDescent="0.25">
      <c r="A5" s="298" t="s">
        <v>421</v>
      </c>
      <c r="B5" s="283"/>
      <c r="C5" s="283"/>
      <c r="D5" s="283"/>
      <c r="E5" s="283"/>
      <c r="F5" s="283"/>
      <c r="G5" s="283"/>
    </row>
    <row r="6" spans="1:7" x14ac:dyDescent="0.25">
      <c r="A6" s="3627" t="s">
        <v>2541</v>
      </c>
      <c r="B6" s="3639">
        <v>0.40279999999999999</v>
      </c>
      <c r="C6" s="3639">
        <v>0.4078</v>
      </c>
      <c r="D6" s="3639">
        <v>0.42980000000000002</v>
      </c>
      <c r="E6" s="3639">
        <v>0.40560000000000002</v>
      </c>
      <c r="F6" s="3639">
        <v>0.42209999999999998</v>
      </c>
      <c r="G6" s="3639">
        <v>0.38629999999999998</v>
      </c>
    </row>
    <row r="7" spans="1:7" x14ac:dyDescent="0.25">
      <c r="A7" s="284" t="s">
        <v>2542</v>
      </c>
      <c r="B7" s="292">
        <v>0.35460000000000003</v>
      </c>
      <c r="C7" s="292">
        <v>0.34360000000000002</v>
      </c>
      <c r="D7" s="292">
        <v>0.42849999999999999</v>
      </c>
      <c r="E7" s="292">
        <v>0.42249999999999999</v>
      </c>
      <c r="F7" s="292">
        <v>0.45090000000000002</v>
      </c>
      <c r="G7" s="292">
        <v>0.42809999999999998</v>
      </c>
    </row>
    <row r="8" spans="1:7" x14ac:dyDescent="0.25">
      <c r="A8" s="3627" t="s">
        <v>2543</v>
      </c>
      <c r="B8" s="3639">
        <v>0.48949999999999999</v>
      </c>
      <c r="C8" s="3639">
        <v>0.50129999999999997</v>
      </c>
      <c r="D8" s="3639">
        <v>0.43309999999999998</v>
      </c>
      <c r="E8" s="3639">
        <v>0.4471</v>
      </c>
      <c r="F8" s="3639">
        <v>0.435</v>
      </c>
      <c r="G8" s="3639">
        <v>0.41860000000000003</v>
      </c>
    </row>
    <row r="9" spans="1:7" x14ac:dyDescent="0.25">
      <c r="A9" s="298" t="s">
        <v>422</v>
      </c>
      <c r="B9" s="292">
        <v>0.751</v>
      </c>
      <c r="C9" s="292">
        <v>0.73499999999999999</v>
      </c>
      <c r="D9" s="292">
        <v>0.72019999999999995</v>
      </c>
      <c r="E9" s="292">
        <v>0.70989999999999998</v>
      </c>
      <c r="F9" s="292">
        <v>0.71389999999999998</v>
      </c>
      <c r="G9" s="292">
        <v>0.68069999999999997</v>
      </c>
    </row>
    <row r="10" spans="1:7" x14ac:dyDescent="0.25">
      <c r="A10" s="3636" t="s">
        <v>2544</v>
      </c>
      <c r="B10" s="3639">
        <v>0.51919999999999999</v>
      </c>
      <c r="C10" s="3639">
        <v>0.56489999999999996</v>
      </c>
      <c r="D10" s="3639">
        <v>0.624</v>
      </c>
      <c r="E10" s="3639">
        <v>0.67410000000000003</v>
      </c>
      <c r="F10" s="3639">
        <v>0.66180000000000005</v>
      </c>
      <c r="G10" s="3639">
        <v>0.67030000000000001</v>
      </c>
    </row>
    <row r="11" spans="1:7" x14ac:dyDescent="0.25">
      <c r="A11" s="298" t="s">
        <v>423</v>
      </c>
      <c r="B11" s="292">
        <v>0.56020000000000003</v>
      </c>
      <c r="C11" s="292">
        <v>0.57340000000000002</v>
      </c>
      <c r="D11" s="285" t="s">
        <v>2741</v>
      </c>
      <c r="E11" s="285">
        <v>0.77349999999999997</v>
      </c>
      <c r="F11" s="285" t="s">
        <v>2742</v>
      </c>
      <c r="G11" s="292">
        <v>0.79669999999999996</v>
      </c>
    </row>
    <row r="13" spans="1:7" x14ac:dyDescent="0.25">
      <c r="A13" s="3633" t="s">
        <v>2718</v>
      </c>
    </row>
    <row r="14" spans="1:7" x14ac:dyDescent="0.25">
      <c r="A14" s="3633" t="s">
        <v>2545</v>
      </c>
    </row>
    <row r="16" spans="1:7" x14ac:dyDescent="0.25">
      <c r="B16" s="64"/>
    </row>
    <row r="18" spans="5:5" x14ac:dyDescent="0.25">
      <c r="E18" s="3609"/>
    </row>
    <row r="42" spans="1:1" x14ac:dyDescent="0.25">
      <c r="A42" s="64" t="s">
        <v>135</v>
      </c>
    </row>
  </sheetData>
  <hyperlinks>
    <hyperlink ref="A16:B16" location="Index!A1" display="Back to index" xr:uid="{A7419249-0988-4DEA-ADAF-2A025B22297A}"/>
    <hyperlink ref="A42" location="Index!A1" display="Back to index" xr:uid="{0741BF61-E777-4331-9E5B-E13E931EE517}"/>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ED3-6CA9-4474-9EA0-64263CCFC05B}">
  <dimension ref="A1:G46"/>
  <sheetViews>
    <sheetView showGridLines="0" workbookViewId="0">
      <selection activeCell="V29" sqref="V29"/>
    </sheetView>
  </sheetViews>
  <sheetFormatPr defaultRowHeight="15" x14ac:dyDescent="0.25"/>
  <cols>
    <col min="1" max="1" width="13.28515625" style="3653" customWidth="1"/>
    <col min="2" max="7" width="9.140625" style="3653"/>
    <col min="8" max="8" width="12" style="3653" customWidth="1"/>
    <col min="9" max="16384" width="9.140625" style="3653"/>
  </cols>
  <sheetData>
    <row r="1" spans="1:7" x14ac:dyDescent="0.25">
      <c r="A1" s="67" t="s">
        <v>2720</v>
      </c>
    </row>
    <row r="3" spans="1:7" x14ac:dyDescent="0.25">
      <c r="A3" s="255"/>
      <c r="B3" s="283">
        <v>2013</v>
      </c>
      <c r="C3" s="283">
        <v>2014</v>
      </c>
      <c r="D3" s="283">
        <v>2015</v>
      </c>
      <c r="E3" s="283">
        <v>2016</v>
      </c>
      <c r="F3" s="283">
        <v>2017</v>
      </c>
      <c r="G3" s="283">
        <v>2019</v>
      </c>
    </row>
    <row r="4" spans="1:7" x14ac:dyDescent="0.25">
      <c r="A4" s="3609"/>
      <c r="B4" s="3621" t="s">
        <v>150</v>
      </c>
      <c r="C4" s="3621" t="s">
        <v>150</v>
      </c>
      <c r="D4" s="3621" t="s">
        <v>150</v>
      </c>
      <c r="E4" s="3621" t="s">
        <v>150</v>
      </c>
      <c r="F4" s="3621" t="s">
        <v>150</v>
      </c>
      <c r="G4" s="3621" t="s">
        <v>150</v>
      </c>
    </row>
    <row r="5" spans="1:7" x14ac:dyDescent="0.25">
      <c r="A5" s="298" t="s">
        <v>421</v>
      </c>
      <c r="B5" s="283"/>
      <c r="C5" s="283"/>
      <c r="D5" s="283"/>
      <c r="E5" s="283"/>
      <c r="F5" s="283"/>
      <c r="G5" s="283"/>
    </row>
    <row r="6" spans="1:7" x14ac:dyDescent="0.25">
      <c r="A6" s="3627" t="s">
        <v>2541</v>
      </c>
      <c r="B6" s="3639">
        <v>0.15379999999999999</v>
      </c>
      <c r="C6" s="3654" t="s">
        <v>2743</v>
      </c>
      <c r="D6" s="3639">
        <v>0.29909999999999998</v>
      </c>
      <c r="E6" s="3639">
        <v>0.26879999999999998</v>
      </c>
      <c r="F6" s="3639">
        <v>0.27479999999999999</v>
      </c>
      <c r="G6" s="3639">
        <v>0.2359</v>
      </c>
    </row>
    <row r="7" spans="1:7" x14ac:dyDescent="0.25">
      <c r="A7" s="284" t="s">
        <v>2542</v>
      </c>
      <c r="B7" s="292">
        <v>0.18179999999999999</v>
      </c>
      <c r="C7" s="292">
        <v>0.19570000000000001</v>
      </c>
      <c r="D7" s="285" t="s">
        <v>2744</v>
      </c>
      <c r="E7" s="292">
        <v>0.31759999999999999</v>
      </c>
      <c r="F7" s="292">
        <v>0.3034</v>
      </c>
      <c r="G7" s="292">
        <v>0.25430000000000003</v>
      </c>
    </row>
    <row r="8" spans="1:7" x14ac:dyDescent="0.25">
      <c r="A8" s="3627" t="s">
        <v>2543</v>
      </c>
      <c r="B8" s="3639">
        <v>0.23599999999999999</v>
      </c>
      <c r="C8" s="3639">
        <v>0.24690000000000001</v>
      </c>
      <c r="D8" s="3639">
        <v>0.2351</v>
      </c>
      <c r="E8" s="3639">
        <v>0.29370000000000002</v>
      </c>
      <c r="F8" s="3639">
        <v>0.25840000000000002</v>
      </c>
      <c r="G8" s="3639">
        <v>0.23749999999999999</v>
      </c>
    </row>
    <row r="9" spans="1:7" x14ac:dyDescent="0.25">
      <c r="A9" s="298" t="s">
        <v>422</v>
      </c>
      <c r="B9" s="292">
        <v>0.28870000000000001</v>
      </c>
      <c r="C9" s="292">
        <v>0.26860000000000001</v>
      </c>
      <c r="D9" s="292">
        <v>0.2445</v>
      </c>
      <c r="E9" s="285" t="s">
        <v>2745</v>
      </c>
      <c r="F9" s="292">
        <v>0.3095</v>
      </c>
      <c r="G9" s="292">
        <v>0.27479999999999999</v>
      </c>
    </row>
    <row r="10" spans="1:7" x14ac:dyDescent="0.25">
      <c r="A10" s="3636" t="s">
        <v>2544</v>
      </c>
      <c r="B10" s="3639">
        <v>0.22800000000000001</v>
      </c>
      <c r="C10" s="3639">
        <v>0.2208</v>
      </c>
      <c r="D10" s="3639">
        <v>0.17580000000000001</v>
      </c>
      <c r="E10" s="3639">
        <v>0.16819999999999999</v>
      </c>
      <c r="F10" s="3639">
        <v>0.18179999999999999</v>
      </c>
      <c r="G10" s="3639">
        <v>0.17219999999999999</v>
      </c>
    </row>
    <row r="11" spans="1:7" x14ac:dyDescent="0.25">
      <c r="A11" s="298" t="s">
        <v>423</v>
      </c>
      <c r="B11" s="292">
        <v>0.66449999999999998</v>
      </c>
      <c r="C11" s="292">
        <v>0.65700000000000003</v>
      </c>
      <c r="D11" s="285" t="s">
        <v>2746</v>
      </c>
      <c r="E11" s="292">
        <v>0.44569999999999999</v>
      </c>
      <c r="F11" s="292">
        <v>0.46039999999999998</v>
      </c>
      <c r="G11" s="285" t="s">
        <v>2747</v>
      </c>
    </row>
    <row r="13" spans="1:7" x14ac:dyDescent="0.25">
      <c r="A13" s="3633" t="s">
        <v>2546</v>
      </c>
    </row>
    <row r="21" spans="2:2" x14ac:dyDescent="0.25">
      <c r="B21" s="64"/>
    </row>
    <row r="44" spans="1:1" x14ac:dyDescent="0.25">
      <c r="A44" s="3633" t="s">
        <v>2718</v>
      </c>
    </row>
    <row r="45" spans="1:1" x14ac:dyDescent="0.25">
      <c r="A45" s="3633"/>
    </row>
    <row r="46" spans="1:1" x14ac:dyDescent="0.25">
      <c r="A46" s="64" t="s">
        <v>135</v>
      </c>
    </row>
  </sheetData>
  <hyperlinks>
    <hyperlink ref="A21:B21" location="Index!A1" display="Back to index" xr:uid="{9CEF7451-8F51-422E-B9B4-4BD50201039E}"/>
    <hyperlink ref="A46" location="Index!A1" display="Back to index" xr:uid="{A8BB6C2D-14E9-4D82-ACA6-C7152B08ADF5}"/>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73DAD-425C-4628-9BC2-E840AFF56D19}">
  <dimension ref="A1:L22"/>
  <sheetViews>
    <sheetView showGridLines="0" workbookViewId="0">
      <selection activeCell="A20" sqref="A20"/>
    </sheetView>
  </sheetViews>
  <sheetFormatPr defaultRowHeight="15" x14ac:dyDescent="0.25"/>
  <cols>
    <col min="1" max="1" width="14.85546875" customWidth="1"/>
    <col min="2" max="5" width="14.7109375" customWidth="1"/>
  </cols>
  <sheetData>
    <row r="1" spans="1:5" x14ac:dyDescent="0.25">
      <c r="A1" s="67" t="s">
        <v>2719</v>
      </c>
    </row>
    <row r="3" spans="1:5" x14ac:dyDescent="0.25">
      <c r="A3" s="291"/>
      <c r="B3" s="3113" t="s">
        <v>424</v>
      </c>
      <c r="C3" s="3113" t="s">
        <v>425</v>
      </c>
      <c r="D3" s="3113" t="s">
        <v>426</v>
      </c>
      <c r="E3" s="283"/>
    </row>
    <row r="4" spans="1:5" x14ac:dyDescent="0.25">
      <c r="A4" s="3621"/>
      <c r="B4" s="3621" t="s">
        <v>150</v>
      </c>
      <c r="C4" s="3621" t="s">
        <v>150</v>
      </c>
      <c r="D4" s="3621" t="s">
        <v>150</v>
      </c>
      <c r="E4" s="3621" t="s">
        <v>417</v>
      </c>
    </row>
    <row r="5" spans="1:5" x14ac:dyDescent="0.25">
      <c r="A5" s="299" t="s">
        <v>2538</v>
      </c>
      <c r="B5" s="300"/>
      <c r="C5" s="300"/>
      <c r="D5" s="300"/>
      <c r="E5" s="300"/>
    </row>
    <row r="6" spans="1:5" x14ac:dyDescent="0.25">
      <c r="A6" s="3640" t="s">
        <v>418</v>
      </c>
      <c r="B6" s="3641">
        <v>0.38700000000000001</v>
      </c>
      <c r="C6" s="3641">
        <v>0.40400000000000003</v>
      </c>
      <c r="D6" s="3641">
        <v>0.29099999999999998</v>
      </c>
      <c r="E6" s="3642">
        <v>353</v>
      </c>
    </row>
    <row r="7" spans="1:5" x14ac:dyDescent="0.25">
      <c r="A7" s="301" t="s">
        <v>419</v>
      </c>
      <c r="B7" s="285">
        <v>0.28199999999999997</v>
      </c>
      <c r="C7" s="285">
        <v>0.22800000000000001</v>
      </c>
      <c r="D7" s="285">
        <v>0.17699999999999999</v>
      </c>
      <c r="E7" s="293">
        <v>351</v>
      </c>
    </row>
    <row r="8" spans="1:5" x14ac:dyDescent="0.25">
      <c r="A8" s="3640" t="s">
        <v>420</v>
      </c>
      <c r="B8" s="3641">
        <v>0.33700000000000002</v>
      </c>
      <c r="C8" s="3641">
        <v>0.31900000000000001</v>
      </c>
      <c r="D8" s="3641">
        <v>0.23599999999999999</v>
      </c>
      <c r="E8" s="3642">
        <v>704</v>
      </c>
    </row>
    <row r="9" spans="1:5" x14ac:dyDescent="0.25">
      <c r="A9" s="299" t="s">
        <v>2539</v>
      </c>
      <c r="B9" s="285"/>
      <c r="C9" s="285"/>
      <c r="D9" s="285"/>
      <c r="E9" s="293"/>
    </row>
    <row r="10" spans="1:5" x14ac:dyDescent="0.25">
      <c r="A10" s="3640" t="s">
        <v>418</v>
      </c>
      <c r="B10" s="3641">
        <v>0.38900000000000001</v>
      </c>
      <c r="C10" s="3641">
        <v>0.439</v>
      </c>
      <c r="D10" s="3641">
        <v>0.307</v>
      </c>
      <c r="E10" s="3642">
        <v>304</v>
      </c>
    </row>
    <row r="11" spans="1:5" x14ac:dyDescent="0.25">
      <c r="A11" s="301" t="s">
        <v>419</v>
      </c>
      <c r="B11" s="285">
        <v>0.33800000000000002</v>
      </c>
      <c r="C11" s="285">
        <v>0.23599999999999999</v>
      </c>
      <c r="D11" s="285">
        <v>0.19900000000000001</v>
      </c>
      <c r="E11" s="293">
        <v>302</v>
      </c>
    </row>
    <row r="12" spans="1:5" x14ac:dyDescent="0.25">
      <c r="A12" s="3640" t="s">
        <v>420</v>
      </c>
      <c r="B12" s="3641">
        <v>0.36499999999999999</v>
      </c>
      <c r="C12" s="3641">
        <v>0.34</v>
      </c>
      <c r="D12" s="3641">
        <v>0.254</v>
      </c>
      <c r="E12" s="3642">
        <v>606</v>
      </c>
    </row>
    <row r="13" spans="1:5" x14ac:dyDescent="0.25">
      <c r="A13" s="299" t="s">
        <v>2540</v>
      </c>
      <c r="B13" s="285"/>
      <c r="C13" s="285"/>
      <c r="D13" s="285"/>
      <c r="E13" s="293"/>
    </row>
    <row r="14" spans="1:5" x14ac:dyDescent="0.25">
      <c r="A14" s="3640" t="s">
        <v>418</v>
      </c>
      <c r="B14" s="3641">
        <v>0.371</v>
      </c>
      <c r="C14" s="3641">
        <v>0.40100000000000002</v>
      </c>
      <c r="D14" s="3641">
        <v>0.314</v>
      </c>
      <c r="E14" s="3642">
        <v>300</v>
      </c>
    </row>
    <row r="15" spans="1:5" x14ac:dyDescent="0.25">
      <c r="A15" s="301" t="s">
        <v>419</v>
      </c>
      <c r="B15" s="285">
        <v>0.32800000000000001</v>
      </c>
      <c r="C15" s="285">
        <v>0.23599999999999999</v>
      </c>
      <c r="D15" s="285">
        <v>0.158</v>
      </c>
      <c r="E15" s="293">
        <v>302</v>
      </c>
    </row>
    <row r="16" spans="1:5" x14ac:dyDescent="0.25">
      <c r="A16" s="3640" t="s">
        <v>420</v>
      </c>
      <c r="B16" s="3641">
        <v>0.35</v>
      </c>
      <c r="C16" s="3641">
        <v>0.32</v>
      </c>
      <c r="D16" s="3641">
        <v>0.23799999999999999</v>
      </c>
      <c r="E16" s="3642">
        <v>602</v>
      </c>
    </row>
    <row r="18" spans="1:12" x14ac:dyDescent="0.25">
      <c r="A18" s="65" t="s">
        <v>2715</v>
      </c>
    </row>
    <row r="19" spans="1:12" x14ac:dyDescent="0.25">
      <c r="H19" s="3643"/>
      <c r="I19" s="3644"/>
      <c r="J19" s="3644"/>
      <c r="K19" s="3644"/>
      <c r="L19" s="3644"/>
    </row>
    <row r="20" spans="1:12" x14ac:dyDescent="0.25">
      <c r="A20" s="64" t="s">
        <v>135</v>
      </c>
      <c r="B20" s="64"/>
    </row>
    <row r="21" spans="1:12" x14ac:dyDescent="0.25">
      <c r="B21" s="3643"/>
      <c r="C21" s="3644"/>
      <c r="D21" s="3644"/>
      <c r="E21" s="3644"/>
      <c r="F21" s="3644"/>
    </row>
    <row r="22" spans="1:12" ht="15" customHeight="1" x14ac:dyDescent="0.25"/>
  </sheetData>
  <hyperlinks>
    <hyperlink ref="A20:B20" location="Index!A1" display="Back to index" xr:uid="{7A0A7375-89EC-491F-A213-C2E2283CC2CE}"/>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05A09-B797-43AF-8611-8F3BF8FEC6D9}">
  <dimension ref="A1:B50"/>
  <sheetViews>
    <sheetView showGridLines="0" workbookViewId="0">
      <selection activeCell="A20" sqref="A20"/>
    </sheetView>
  </sheetViews>
  <sheetFormatPr defaultRowHeight="15" x14ac:dyDescent="0.25"/>
  <sheetData>
    <row r="1" spans="1:1" x14ac:dyDescent="0.25">
      <c r="A1" s="67" t="s">
        <v>2547</v>
      </c>
    </row>
    <row r="50" spans="1:2" x14ac:dyDescent="0.25">
      <c r="A50" s="64" t="s">
        <v>135</v>
      </c>
      <c r="B50" s="64"/>
    </row>
  </sheetData>
  <hyperlinks>
    <hyperlink ref="A50:B50" location="Index!A1" display="Back to index" xr:uid="{E03230BF-5CC9-44AE-BCDE-CAB4DF3C22C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41DF-3593-4295-9509-A83387DCD972}">
  <dimension ref="A1:B27"/>
  <sheetViews>
    <sheetView showGridLines="0" zoomScaleNormal="100" workbookViewId="0"/>
  </sheetViews>
  <sheetFormatPr defaultRowHeight="15" x14ac:dyDescent="0.25"/>
  <sheetData>
    <row r="1" spans="1:1" x14ac:dyDescent="0.25">
      <c r="A1" s="67" t="s">
        <v>137</v>
      </c>
    </row>
    <row r="27" spans="1:2" x14ac:dyDescent="0.25">
      <c r="A27" s="64" t="s">
        <v>135</v>
      </c>
      <c r="B27" s="64"/>
    </row>
  </sheetData>
  <hyperlinks>
    <hyperlink ref="A27:B27" location="Index!A1" display="Back to index" xr:uid="{00000000-0004-0000-0200-000000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1152-41A6-4D2E-BBFD-A3754657A1B9}">
  <dimension ref="A1:L25"/>
  <sheetViews>
    <sheetView showGridLines="0" workbookViewId="0">
      <selection activeCell="A20" sqref="A20"/>
    </sheetView>
  </sheetViews>
  <sheetFormatPr defaultRowHeight="15" x14ac:dyDescent="0.25"/>
  <cols>
    <col min="1" max="1" width="15" customWidth="1"/>
    <col min="2" max="3" width="17.42578125" customWidth="1"/>
    <col min="4" max="4" width="17" customWidth="1"/>
    <col min="5" max="6" width="17.5703125" customWidth="1"/>
    <col min="7" max="7" width="17" customWidth="1"/>
  </cols>
  <sheetData>
    <row r="1" spans="1:7" x14ac:dyDescent="0.25">
      <c r="A1" s="67" t="s">
        <v>2721</v>
      </c>
    </row>
    <row r="3" spans="1:7" ht="30" x14ac:dyDescent="0.25">
      <c r="A3" s="291"/>
      <c r="B3" s="3113" t="s">
        <v>427</v>
      </c>
      <c r="C3" s="3113" t="s">
        <v>428</v>
      </c>
      <c r="D3" s="3113" t="s">
        <v>423</v>
      </c>
      <c r="E3" s="3113" t="s">
        <v>2722</v>
      </c>
      <c r="F3" s="3113" t="s">
        <v>429</v>
      </c>
      <c r="G3" s="3114"/>
    </row>
    <row r="4" spans="1:7" x14ac:dyDescent="0.25">
      <c r="A4" s="3621"/>
      <c r="B4" s="3621" t="s">
        <v>150</v>
      </c>
      <c r="C4" s="3621" t="s">
        <v>150</v>
      </c>
      <c r="D4" s="3621" t="s">
        <v>150</v>
      </c>
      <c r="E4" s="3621" t="s">
        <v>150</v>
      </c>
      <c r="F4" s="3621" t="s">
        <v>150</v>
      </c>
      <c r="G4" s="3621" t="s">
        <v>417</v>
      </c>
    </row>
    <row r="5" spans="1:7" x14ac:dyDescent="0.25">
      <c r="A5" s="299" t="s">
        <v>2538</v>
      </c>
      <c r="B5" s="301"/>
      <c r="C5" s="301"/>
      <c r="D5" s="301"/>
      <c r="E5" s="301"/>
      <c r="F5" s="301"/>
      <c r="G5" s="285"/>
    </row>
    <row r="6" spans="1:7" x14ac:dyDescent="0.25">
      <c r="A6" s="3640" t="s">
        <v>418</v>
      </c>
      <c r="B6" s="3641">
        <v>0.5847</v>
      </c>
      <c r="C6" s="3641">
        <v>0.55920000000000003</v>
      </c>
      <c r="D6" s="3641">
        <v>0.53880000000000006</v>
      </c>
      <c r="E6" s="3641">
        <v>0.38069999999999998</v>
      </c>
      <c r="F6" s="3641">
        <v>0.27910000000000001</v>
      </c>
      <c r="G6" s="3645">
        <v>353</v>
      </c>
    </row>
    <row r="7" spans="1:7" x14ac:dyDescent="0.25">
      <c r="A7" s="301" t="s">
        <v>419</v>
      </c>
      <c r="B7" s="285">
        <v>0.66819999999999991</v>
      </c>
      <c r="C7" s="285">
        <v>0.53469999999999995</v>
      </c>
      <c r="D7" s="285">
        <v>0.5988</v>
      </c>
      <c r="E7" s="285">
        <v>0.3105</v>
      </c>
      <c r="F7" s="285">
        <v>0.35270000000000001</v>
      </c>
      <c r="G7" s="302">
        <v>351</v>
      </c>
    </row>
    <row r="8" spans="1:7" x14ac:dyDescent="0.25">
      <c r="A8" s="3640" t="s">
        <v>420</v>
      </c>
      <c r="B8" s="3641">
        <v>0.62490000000000001</v>
      </c>
      <c r="C8" s="3641">
        <v>0.5474</v>
      </c>
      <c r="D8" s="3641">
        <v>0.56769999999999998</v>
      </c>
      <c r="E8" s="3641">
        <v>0.34689999999999999</v>
      </c>
      <c r="F8" s="3641">
        <v>0.31459999999999999</v>
      </c>
      <c r="G8" s="3645">
        <v>704</v>
      </c>
    </row>
    <row r="9" spans="1:7" x14ac:dyDescent="0.25">
      <c r="A9" s="299" t="s">
        <v>2539</v>
      </c>
      <c r="B9" s="285"/>
      <c r="C9" s="285"/>
      <c r="D9" s="285"/>
      <c r="E9" s="285"/>
      <c r="F9" s="285"/>
      <c r="G9" s="302"/>
    </row>
    <row r="10" spans="1:7" x14ac:dyDescent="0.25">
      <c r="A10" s="3640" t="s">
        <v>418</v>
      </c>
      <c r="B10" s="3641">
        <v>0.60589999999999999</v>
      </c>
      <c r="C10" s="3641">
        <v>0.58950000000000002</v>
      </c>
      <c r="D10" s="3641">
        <v>0.53110000000000002</v>
      </c>
      <c r="E10" s="3641">
        <v>0.43009999999999998</v>
      </c>
      <c r="F10" s="3641">
        <v>0.30630000000000002</v>
      </c>
      <c r="G10" s="3645">
        <v>304</v>
      </c>
    </row>
    <row r="11" spans="1:7" x14ac:dyDescent="0.25">
      <c r="A11" s="301" t="s">
        <v>419</v>
      </c>
      <c r="B11" s="285">
        <v>0.67760000000000009</v>
      </c>
      <c r="C11" s="285">
        <v>0.64239999999999997</v>
      </c>
      <c r="D11" s="285">
        <v>0.56289999999999996</v>
      </c>
      <c r="E11" s="285">
        <v>0.41619999999999996</v>
      </c>
      <c r="F11" s="285">
        <v>0.37140000000000001</v>
      </c>
      <c r="G11" s="302">
        <v>302</v>
      </c>
    </row>
    <row r="12" spans="1:7" x14ac:dyDescent="0.25">
      <c r="A12" s="3640" t="s">
        <v>420</v>
      </c>
      <c r="B12" s="3641">
        <v>0.64080000000000004</v>
      </c>
      <c r="C12" s="3641">
        <v>0.61520000000000008</v>
      </c>
      <c r="D12" s="3641">
        <v>0.54659999999999997</v>
      </c>
      <c r="E12" s="3641">
        <v>0.42330000000000001</v>
      </c>
      <c r="F12" s="3641">
        <v>0.33789999999999998</v>
      </c>
      <c r="G12" s="3645">
        <v>606</v>
      </c>
    </row>
    <row r="13" spans="1:7" x14ac:dyDescent="0.25">
      <c r="A13" s="299" t="s">
        <v>2540</v>
      </c>
      <c r="B13" s="285"/>
      <c r="C13" s="285"/>
      <c r="D13" s="285"/>
      <c r="E13" s="285"/>
      <c r="F13" s="285"/>
      <c r="G13" s="302"/>
    </row>
    <row r="14" spans="1:7" x14ac:dyDescent="0.25">
      <c r="A14" s="3640" t="s">
        <v>418</v>
      </c>
      <c r="B14" s="3641">
        <v>0.58150000000000002</v>
      </c>
      <c r="C14" s="3641">
        <v>0.62680000000000002</v>
      </c>
      <c r="D14" s="3641">
        <v>0.55940000000000001</v>
      </c>
      <c r="E14" s="3641">
        <v>0.5333</v>
      </c>
      <c r="F14" s="3641">
        <v>0.34639999999999999</v>
      </c>
      <c r="G14" s="3645">
        <v>300</v>
      </c>
    </row>
    <row r="15" spans="1:7" x14ac:dyDescent="0.25">
      <c r="A15" s="301" t="s">
        <v>419</v>
      </c>
      <c r="B15" s="285">
        <v>0.55820000000000003</v>
      </c>
      <c r="C15" s="285">
        <v>0.62570000000000003</v>
      </c>
      <c r="D15" s="285">
        <v>0.57210000000000005</v>
      </c>
      <c r="E15" s="285">
        <v>0.52349999999999997</v>
      </c>
      <c r="F15" s="285">
        <v>0.36840000000000006</v>
      </c>
      <c r="G15" s="302">
        <v>302</v>
      </c>
    </row>
    <row r="16" spans="1:7" x14ac:dyDescent="0.25">
      <c r="A16" s="3640" t="s">
        <v>420</v>
      </c>
      <c r="B16" s="3641">
        <v>0.56999999999999995</v>
      </c>
      <c r="C16" s="3641">
        <v>0.62630000000000008</v>
      </c>
      <c r="D16" s="3641">
        <v>0.56569999999999998</v>
      </c>
      <c r="E16" s="3641">
        <v>0.52849999999999997</v>
      </c>
      <c r="F16" s="3641">
        <v>0.35719999999999996</v>
      </c>
      <c r="G16" s="3645">
        <v>602</v>
      </c>
    </row>
    <row r="18" spans="1:12" x14ac:dyDescent="0.25">
      <c r="A18" s="65" t="s">
        <v>2715</v>
      </c>
      <c r="G18" s="3645"/>
    </row>
    <row r="19" spans="1:12" x14ac:dyDescent="0.25">
      <c r="E19" s="3645"/>
      <c r="F19" s="3640"/>
      <c r="G19" s="3641"/>
      <c r="H19" s="3641"/>
      <c r="I19" s="3641"/>
      <c r="J19" s="3641"/>
      <c r="K19" s="3641"/>
      <c r="L19" s="3645"/>
    </row>
    <row r="20" spans="1:12" x14ac:dyDescent="0.25">
      <c r="A20" s="64" t="s">
        <v>135</v>
      </c>
      <c r="B20" s="64"/>
      <c r="F20" s="3645"/>
    </row>
    <row r="21" spans="1:12" x14ac:dyDescent="0.25">
      <c r="A21" s="3640"/>
      <c r="B21" s="3641"/>
      <c r="C21" s="3641"/>
      <c r="D21" s="3641"/>
      <c r="E21" s="3641"/>
      <c r="F21" s="3641"/>
      <c r="G21" s="3645"/>
    </row>
    <row r="24" spans="1:12" x14ac:dyDescent="0.25">
      <c r="D24" s="3621"/>
    </row>
    <row r="25" spans="1:12" x14ac:dyDescent="0.25">
      <c r="D25" s="3645"/>
    </row>
  </sheetData>
  <hyperlinks>
    <hyperlink ref="A20:B20" location="Index!A1" display="Back to index" xr:uid="{A94A9504-55E3-49F1-B0D7-C48AA736FCA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6844-3A84-4471-8D72-011EA33531B8}">
  <dimension ref="A1:G20"/>
  <sheetViews>
    <sheetView showGridLines="0" workbookViewId="0">
      <selection activeCell="A20" sqref="A20"/>
    </sheetView>
  </sheetViews>
  <sheetFormatPr defaultRowHeight="15" x14ac:dyDescent="0.25"/>
  <cols>
    <col min="1" max="1" width="14.140625" customWidth="1"/>
    <col min="2" max="2" width="17.85546875" customWidth="1"/>
    <col min="3" max="3" width="17.7109375" customWidth="1"/>
    <col min="4" max="4" width="17.140625" customWidth="1"/>
    <col min="5" max="5" width="17.42578125" customWidth="1"/>
    <col min="6" max="6" width="17" customWidth="1"/>
    <col min="7" max="7" width="17.140625" customWidth="1"/>
    <col min="12" max="12" width="17.140625" customWidth="1"/>
  </cols>
  <sheetData>
    <row r="1" spans="1:7" x14ac:dyDescent="0.25">
      <c r="A1" s="253" t="s">
        <v>2723</v>
      </c>
    </row>
    <row r="3" spans="1:7" ht="30" x14ac:dyDescent="0.25">
      <c r="A3" s="291"/>
      <c r="B3" s="3113" t="s">
        <v>428</v>
      </c>
      <c r="C3" s="3113" t="s">
        <v>427</v>
      </c>
      <c r="D3" s="3113" t="s">
        <v>423</v>
      </c>
      <c r="E3" s="3113" t="s">
        <v>2722</v>
      </c>
      <c r="F3" s="3113" t="s">
        <v>429</v>
      </c>
      <c r="G3" s="3114"/>
    </row>
    <row r="4" spans="1:7" x14ac:dyDescent="0.25">
      <c r="A4" s="3621"/>
      <c r="B4" s="3621" t="s">
        <v>150</v>
      </c>
      <c r="C4" s="3621" t="s">
        <v>150</v>
      </c>
      <c r="D4" s="3621" t="s">
        <v>150</v>
      </c>
      <c r="E4" s="3621" t="s">
        <v>150</v>
      </c>
      <c r="F4" s="3621" t="s">
        <v>150</v>
      </c>
      <c r="G4" s="3621" t="s">
        <v>417</v>
      </c>
    </row>
    <row r="5" spans="1:7" x14ac:dyDescent="0.25">
      <c r="A5" s="299" t="s">
        <v>2538</v>
      </c>
      <c r="B5" s="301"/>
      <c r="C5" s="301"/>
      <c r="D5" s="301"/>
      <c r="E5" s="301"/>
      <c r="F5" s="301"/>
      <c r="G5" s="285"/>
    </row>
    <row r="6" spans="1:7" x14ac:dyDescent="0.25">
      <c r="A6" s="3640" t="s">
        <v>418</v>
      </c>
      <c r="B6" s="3641">
        <v>0.29870000000000002</v>
      </c>
      <c r="C6" s="3641">
        <v>0.2475</v>
      </c>
      <c r="D6" s="3641">
        <v>8.2200000000000009E-2</v>
      </c>
      <c r="E6" s="3641">
        <v>7.51E-2</v>
      </c>
      <c r="F6" s="3641">
        <v>5.4100000000000002E-2</v>
      </c>
      <c r="G6" s="3645">
        <v>353</v>
      </c>
    </row>
    <row r="7" spans="1:7" x14ac:dyDescent="0.25">
      <c r="A7" s="301" t="s">
        <v>419</v>
      </c>
      <c r="B7" s="285">
        <v>0.26569999999999999</v>
      </c>
      <c r="C7" s="285">
        <v>0.2858</v>
      </c>
      <c r="D7" s="285">
        <v>0.1216</v>
      </c>
      <c r="E7" s="285">
        <v>5.7800000000000004E-2</v>
      </c>
      <c r="F7" s="285">
        <v>7.51E-2</v>
      </c>
      <c r="G7" s="302">
        <v>351</v>
      </c>
    </row>
    <row r="8" spans="1:7" x14ac:dyDescent="0.25">
      <c r="A8" s="3640" t="s">
        <v>420</v>
      </c>
      <c r="B8" s="3641">
        <v>0.2828</v>
      </c>
      <c r="C8" s="3641">
        <v>0.26600000000000001</v>
      </c>
      <c r="D8" s="3641">
        <v>0.1012</v>
      </c>
      <c r="E8" s="3641">
        <v>6.6799999999999998E-2</v>
      </c>
      <c r="F8" s="3641">
        <v>6.4199999999999993E-2</v>
      </c>
      <c r="G8" s="3645">
        <v>704</v>
      </c>
    </row>
    <row r="9" spans="1:7" x14ac:dyDescent="0.25">
      <c r="A9" s="299" t="s">
        <v>2539</v>
      </c>
      <c r="B9" s="285"/>
      <c r="C9" s="285"/>
      <c r="D9" s="285"/>
      <c r="E9" s="285"/>
      <c r="F9" s="285"/>
      <c r="G9" s="302"/>
    </row>
    <row r="10" spans="1:7" x14ac:dyDescent="0.25">
      <c r="A10" s="3640" t="s">
        <v>418</v>
      </c>
      <c r="B10" s="3641">
        <v>0.32939999999999997</v>
      </c>
      <c r="C10" s="3641">
        <v>0.23250000000000001</v>
      </c>
      <c r="D10" s="3641">
        <v>0.1255</v>
      </c>
      <c r="E10" s="3641">
        <v>8.0299999999999996E-2</v>
      </c>
      <c r="F10" s="3641">
        <v>5.5800000000000002E-2</v>
      </c>
      <c r="G10" s="3645">
        <v>304</v>
      </c>
    </row>
    <row r="11" spans="1:7" x14ac:dyDescent="0.25">
      <c r="A11" s="301" t="s">
        <v>419</v>
      </c>
      <c r="B11" s="285">
        <v>0.25920000000000004</v>
      </c>
      <c r="C11" s="285">
        <v>0.30170000000000002</v>
      </c>
      <c r="D11" s="285">
        <v>0.1229</v>
      </c>
      <c r="E11" s="285">
        <v>7.2000000000000008E-2</v>
      </c>
      <c r="F11" s="285">
        <v>5.9000000000000004E-2</v>
      </c>
      <c r="G11" s="302">
        <v>302</v>
      </c>
    </row>
    <row r="12" spans="1:7" x14ac:dyDescent="0.25">
      <c r="A12" s="3640" t="s">
        <v>420</v>
      </c>
      <c r="B12" s="3641">
        <v>0.29530000000000001</v>
      </c>
      <c r="C12" s="3641">
        <v>0.26619999999999999</v>
      </c>
      <c r="D12" s="3641">
        <v>0.1242</v>
      </c>
      <c r="E12" s="3641">
        <v>7.6299999999999993E-2</v>
      </c>
      <c r="F12" s="3641">
        <v>5.74E-2</v>
      </c>
      <c r="G12" s="3645">
        <v>606</v>
      </c>
    </row>
    <row r="13" spans="1:7" x14ac:dyDescent="0.25">
      <c r="A13" s="299" t="s">
        <v>2540</v>
      </c>
      <c r="B13" s="285"/>
      <c r="C13" s="285"/>
      <c r="D13" s="285"/>
      <c r="E13" s="285"/>
      <c r="F13" s="285"/>
      <c r="G13" s="302"/>
    </row>
    <row r="14" spans="1:7" x14ac:dyDescent="0.25">
      <c r="A14" s="3640" t="s">
        <v>418</v>
      </c>
      <c r="B14" s="3641">
        <v>0.33899999999999997</v>
      </c>
      <c r="C14" s="3641">
        <v>0.217</v>
      </c>
      <c r="D14" s="3641">
        <v>7.9100000000000004E-2</v>
      </c>
      <c r="E14" s="3641">
        <v>0.1206</v>
      </c>
      <c r="F14" s="3641">
        <v>5.1100000000000007E-2</v>
      </c>
      <c r="G14" s="3645">
        <v>300</v>
      </c>
    </row>
    <row r="15" spans="1:7" x14ac:dyDescent="0.25">
      <c r="A15" s="301" t="s">
        <v>419</v>
      </c>
      <c r="B15" s="285">
        <v>0.29809999999999998</v>
      </c>
      <c r="C15" s="285">
        <v>0.18010000000000001</v>
      </c>
      <c r="D15" s="285">
        <v>0.12189999999999999</v>
      </c>
      <c r="E15" s="285">
        <v>0.12119999999999999</v>
      </c>
      <c r="F15" s="285">
        <v>6.1500000000000006E-2</v>
      </c>
      <c r="G15" s="302">
        <v>302</v>
      </c>
    </row>
    <row r="16" spans="1:7" x14ac:dyDescent="0.25">
      <c r="A16" s="3640" t="s">
        <v>420</v>
      </c>
      <c r="B16" s="3641">
        <v>0.31890000000000002</v>
      </c>
      <c r="C16" s="3641">
        <v>0.19879999999999998</v>
      </c>
      <c r="D16" s="3641">
        <v>0.1002</v>
      </c>
      <c r="E16" s="3641">
        <v>0.12089999999999999</v>
      </c>
      <c r="F16" s="3641">
        <v>5.62E-2</v>
      </c>
      <c r="G16" s="3645">
        <v>602</v>
      </c>
    </row>
    <row r="17" spans="1:7" x14ac:dyDescent="0.25">
      <c r="A17" s="282"/>
      <c r="B17" s="282"/>
      <c r="C17" s="282"/>
      <c r="D17" s="282"/>
      <c r="E17" s="282"/>
      <c r="F17" s="282"/>
      <c r="G17" s="282"/>
    </row>
    <row r="18" spans="1:7" x14ac:dyDescent="0.25">
      <c r="A18" s="65" t="s">
        <v>2715</v>
      </c>
      <c r="B18" s="282"/>
      <c r="C18" s="282"/>
      <c r="D18" s="282"/>
      <c r="E18" s="282"/>
      <c r="F18" s="282"/>
      <c r="G18" s="282"/>
    </row>
    <row r="19" spans="1:7" x14ac:dyDescent="0.25">
      <c r="A19" s="282"/>
      <c r="B19" s="282"/>
      <c r="C19" s="282"/>
      <c r="D19" s="282"/>
      <c r="E19" s="282"/>
      <c r="F19" s="282"/>
      <c r="G19" s="282"/>
    </row>
    <row r="20" spans="1:7" x14ac:dyDescent="0.25">
      <c r="A20" s="64" t="s">
        <v>135</v>
      </c>
      <c r="B20" s="64"/>
    </row>
  </sheetData>
  <hyperlinks>
    <hyperlink ref="A20:B20" location="Index!A1" display="Back to index" xr:uid="{C605A2F8-27E6-40EB-9B39-B209DC1377C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F562-0142-426D-B426-CCC25609018E}">
  <dimension ref="A1:J21"/>
  <sheetViews>
    <sheetView showGridLines="0" zoomScaleNormal="100" workbookViewId="0">
      <selection activeCell="A20" sqref="A20"/>
    </sheetView>
  </sheetViews>
  <sheetFormatPr defaultRowHeight="15" x14ac:dyDescent="0.25"/>
  <cols>
    <col min="1" max="1" width="25.140625" customWidth="1"/>
    <col min="2" max="9" width="14.7109375" customWidth="1"/>
  </cols>
  <sheetData>
    <row r="1" spans="1:10" x14ac:dyDescent="0.25">
      <c r="A1" s="253" t="s">
        <v>2724</v>
      </c>
    </row>
    <row r="3" spans="1:10" ht="98.25" customHeight="1" x14ac:dyDescent="0.25">
      <c r="A3" s="291"/>
      <c r="B3" s="3113" t="s">
        <v>430</v>
      </c>
      <c r="C3" s="3113" t="s">
        <v>431</v>
      </c>
      <c r="D3" s="3113" t="s">
        <v>432</v>
      </c>
      <c r="E3" s="3113" t="s">
        <v>433</v>
      </c>
      <c r="F3" s="3113" t="s">
        <v>434</v>
      </c>
      <c r="G3" s="3113" t="s">
        <v>435</v>
      </c>
      <c r="H3" s="3113" t="s">
        <v>436</v>
      </c>
      <c r="I3" s="3113"/>
    </row>
    <row r="4" spans="1:10" x14ac:dyDescent="0.25">
      <c r="A4" s="3646"/>
      <c r="B4" s="3621" t="s">
        <v>150</v>
      </c>
      <c r="C4" s="3621" t="s">
        <v>150</v>
      </c>
      <c r="D4" s="3621" t="s">
        <v>150</v>
      </c>
      <c r="E4" s="3621" t="s">
        <v>150</v>
      </c>
      <c r="F4" s="3621" t="s">
        <v>150</v>
      </c>
      <c r="G4" s="3621" t="s">
        <v>150</v>
      </c>
      <c r="H4" s="3621" t="s">
        <v>150</v>
      </c>
      <c r="I4" s="3621" t="s">
        <v>417</v>
      </c>
    </row>
    <row r="5" spans="1:10" x14ac:dyDescent="0.25">
      <c r="A5" s="299" t="s">
        <v>2548</v>
      </c>
      <c r="B5" s="291"/>
      <c r="C5" s="291"/>
      <c r="D5" s="291"/>
      <c r="E5" s="291"/>
      <c r="F5" s="291"/>
      <c r="G5" s="291"/>
      <c r="H5" s="291"/>
      <c r="I5" s="291"/>
    </row>
    <row r="6" spans="1:10" x14ac:dyDescent="0.25">
      <c r="A6" s="3647" t="s">
        <v>418</v>
      </c>
      <c r="B6" s="3623">
        <v>0.33810000000000001</v>
      </c>
      <c r="C6" s="3623">
        <v>0.18530000000000002</v>
      </c>
      <c r="D6" s="3623">
        <v>0.38040000000000002</v>
      </c>
      <c r="E6" s="3623">
        <v>0.3039</v>
      </c>
      <c r="F6" s="3623">
        <v>0.31609999999999999</v>
      </c>
      <c r="G6" s="3623">
        <v>0.1721</v>
      </c>
      <c r="H6" s="3623">
        <v>0.19309999999999999</v>
      </c>
      <c r="I6" s="3648">
        <v>310</v>
      </c>
      <c r="J6" s="3623"/>
    </row>
    <row r="7" spans="1:10" x14ac:dyDescent="0.25">
      <c r="A7" s="301" t="s">
        <v>419</v>
      </c>
      <c r="B7" s="285">
        <v>0.37070000000000003</v>
      </c>
      <c r="C7" s="285">
        <v>0.16250000000000001</v>
      </c>
      <c r="D7" s="285">
        <v>0.34960000000000002</v>
      </c>
      <c r="E7" s="285">
        <v>0.31259999999999999</v>
      </c>
      <c r="F7" s="285">
        <v>0.2676</v>
      </c>
      <c r="G7" s="285">
        <v>0.1512</v>
      </c>
      <c r="H7" s="285">
        <v>0.2455</v>
      </c>
      <c r="I7" s="302">
        <v>303</v>
      </c>
    </row>
    <row r="8" spans="1:10" x14ac:dyDescent="0.25">
      <c r="A8" s="3647" t="s">
        <v>420</v>
      </c>
      <c r="B8" s="3623">
        <v>0.35399999999999998</v>
      </c>
      <c r="C8" s="3623">
        <v>0.17420000000000002</v>
      </c>
      <c r="D8" s="3623">
        <v>0.3654</v>
      </c>
      <c r="E8" s="3623">
        <v>0.30820000000000003</v>
      </c>
      <c r="F8" s="3623">
        <v>0.29239999999999999</v>
      </c>
      <c r="G8" s="3623">
        <v>0.16190000000000002</v>
      </c>
      <c r="H8" s="3623">
        <v>0.21870000000000001</v>
      </c>
      <c r="I8" s="3648">
        <v>613</v>
      </c>
    </row>
    <row r="9" spans="1:10" x14ac:dyDescent="0.25">
      <c r="A9" s="299" t="s">
        <v>2538</v>
      </c>
      <c r="B9" s="285"/>
      <c r="C9" s="285"/>
      <c r="D9" s="285"/>
      <c r="E9" s="285"/>
      <c r="F9" s="285"/>
      <c r="G9" s="285"/>
      <c r="H9" s="285"/>
      <c r="I9" s="302"/>
    </row>
    <row r="10" spans="1:10" x14ac:dyDescent="0.25">
      <c r="A10" s="3647" t="s">
        <v>418</v>
      </c>
      <c r="B10" s="3623">
        <v>0.32919999999999999</v>
      </c>
      <c r="C10" s="3623">
        <v>0.20710000000000001</v>
      </c>
      <c r="D10" s="3623">
        <v>0.40740000000000004</v>
      </c>
      <c r="E10" s="3623">
        <v>0.3276</v>
      </c>
      <c r="F10" s="3623">
        <v>0.34689999999999999</v>
      </c>
      <c r="G10" s="3623">
        <v>0.17329999999999998</v>
      </c>
      <c r="H10" s="3623">
        <v>0.19510000000000002</v>
      </c>
      <c r="I10" s="3648">
        <v>353</v>
      </c>
    </row>
    <row r="11" spans="1:10" x14ac:dyDescent="0.25">
      <c r="A11" s="301" t="s">
        <v>419</v>
      </c>
      <c r="B11" s="285">
        <v>0.309</v>
      </c>
      <c r="C11" s="285">
        <v>0.1246</v>
      </c>
      <c r="D11" s="285">
        <v>0.30180000000000001</v>
      </c>
      <c r="E11" s="285">
        <v>0.25700000000000001</v>
      </c>
      <c r="F11" s="285">
        <v>0.28820000000000001</v>
      </c>
      <c r="G11" s="285">
        <v>0.1381</v>
      </c>
      <c r="H11" s="285">
        <v>0.29820000000000002</v>
      </c>
      <c r="I11" s="302">
        <v>351</v>
      </c>
    </row>
    <row r="12" spans="1:10" x14ac:dyDescent="0.25">
      <c r="A12" s="3647" t="s">
        <v>420</v>
      </c>
      <c r="B12" s="3623">
        <v>0.31940000000000002</v>
      </c>
      <c r="C12" s="3623">
        <v>0.16739999999999999</v>
      </c>
      <c r="D12" s="3623">
        <v>0.35649999999999998</v>
      </c>
      <c r="E12" s="3623">
        <v>0.29359999999999997</v>
      </c>
      <c r="F12" s="3623">
        <v>0.31859999999999999</v>
      </c>
      <c r="G12" s="3623">
        <v>0.15629999999999999</v>
      </c>
      <c r="H12" s="3623">
        <v>0.24480000000000002</v>
      </c>
      <c r="I12" s="3648">
        <v>704</v>
      </c>
    </row>
    <row r="13" spans="1:10" x14ac:dyDescent="0.25">
      <c r="A13" s="3635"/>
      <c r="B13" s="2820"/>
      <c r="C13" s="2820"/>
      <c r="D13" s="2820"/>
      <c r="E13" s="2820"/>
      <c r="F13" s="2820"/>
      <c r="G13" s="3649"/>
      <c r="H13" s="3649"/>
    </row>
    <row r="14" spans="1:10" x14ac:dyDescent="0.25">
      <c r="A14" s="3633" t="s">
        <v>2715</v>
      </c>
      <c r="B14" s="3649"/>
      <c r="C14" s="3649"/>
      <c r="D14" s="3649"/>
      <c r="E14" s="3649"/>
      <c r="F14" s="3649"/>
      <c r="G14" s="3649"/>
      <c r="H14" s="3649"/>
    </row>
    <row r="16" spans="1:10" x14ac:dyDescent="0.25">
      <c r="A16" s="64" t="s">
        <v>135</v>
      </c>
      <c r="B16" s="64"/>
    </row>
    <row r="17" spans="1:10" x14ac:dyDescent="0.25">
      <c r="G17" s="3623"/>
      <c r="H17" s="3621"/>
    </row>
    <row r="18" spans="1:10" x14ac:dyDescent="0.25">
      <c r="A18" s="290"/>
    </row>
    <row r="21" spans="1:10" x14ac:dyDescent="0.25">
      <c r="C21" s="3623"/>
      <c r="D21" s="3623"/>
      <c r="E21" s="3623"/>
      <c r="F21" s="3623"/>
      <c r="G21" s="3623"/>
      <c r="H21" s="3623"/>
      <c r="I21" s="3623"/>
      <c r="J21" s="3648"/>
    </row>
  </sheetData>
  <hyperlinks>
    <hyperlink ref="A16:B16" location="Index!A1" display="Back to index" xr:uid="{20406093-EB36-4A11-AB06-6AFF45376FF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2233-2D99-4224-BA93-1DEB2E8C7400}">
  <dimension ref="A1:B34"/>
  <sheetViews>
    <sheetView showGridLines="0" workbookViewId="0">
      <selection activeCell="A20" sqref="A20"/>
    </sheetView>
  </sheetViews>
  <sheetFormatPr defaultRowHeight="15" x14ac:dyDescent="0.25"/>
  <sheetData>
    <row r="1" spans="1:1" x14ac:dyDescent="0.25">
      <c r="A1" s="253" t="s">
        <v>2549</v>
      </c>
    </row>
    <row r="34" spans="1:2" x14ac:dyDescent="0.25">
      <c r="A34" s="64" t="s">
        <v>135</v>
      </c>
      <c r="B34" s="64"/>
    </row>
  </sheetData>
  <hyperlinks>
    <hyperlink ref="A34:B34" location="Index!A1" display="Back to index" xr:uid="{C4A6F3BD-628F-457E-B723-3F06B9EA649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8F2-59DC-47AC-B53D-AEAA1B92C0B1}">
  <dimension ref="A1:B48"/>
  <sheetViews>
    <sheetView showGridLines="0" zoomScaleNormal="100" workbookViewId="0">
      <selection activeCell="A20" sqref="A20"/>
    </sheetView>
  </sheetViews>
  <sheetFormatPr defaultRowHeight="15" x14ac:dyDescent="0.25"/>
  <sheetData>
    <row r="1" spans="1:1" x14ac:dyDescent="0.25">
      <c r="A1" s="253" t="s">
        <v>437</v>
      </c>
    </row>
    <row r="48" spans="1:2" x14ac:dyDescent="0.25">
      <c r="A48" s="64" t="s">
        <v>135</v>
      </c>
      <c r="B48" s="64"/>
    </row>
  </sheetData>
  <hyperlinks>
    <hyperlink ref="A48:B48" location="Index!A1" display="Back to index" xr:uid="{80D7E1D1-C4DF-451D-BC1F-7372C97C3393}"/>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D41BD-7690-483B-8D29-54DFF0F1B439}">
  <dimension ref="A1:I25"/>
  <sheetViews>
    <sheetView showGridLines="0" zoomScaleNormal="100" workbookViewId="0">
      <selection activeCell="A20" sqref="A20"/>
    </sheetView>
  </sheetViews>
  <sheetFormatPr defaultRowHeight="15" x14ac:dyDescent="0.25"/>
  <cols>
    <col min="1" max="1" width="12.42578125" customWidth="1"/>
    <col min="2" max="2" width="18.85546875" customWidth="1"/>
    <col min="3" max="3" width="19.85546875" customWidth="1"/>
    <col min="4" max="5" width="18.85546875" customWidth="1"/>
  </cols>
  <sheetData>
    <row r="1" spans="1:9" x14ac:dyDescent="0.25">
      <c r="A1" s="253" t="s">
        <v>2725</v>
      </c>
    </row>
    <row r="3" spans="1:9" ht="30" x14ac:dyDescent="0.25">
      <c r="A3" s="291"/>
      <c r="B3" s="3113" t="s">
        <v>2550</v>
      </c>
      <c r="C3" s="3113" t="s">
        <v>2551</v>
      </c>
      <c r="D3" s="3113" t="s">
        <v>438</v>
      </c>
      <c r="E3" s="3113"/>
    </row>
    <row r="4" spans="1:9" x14ac:dyDescent="0.25">
      <c r="A4" s="26"/>
      <c r="B4" s="3621" t="s">
        <v>150</v>
      </c>
      <c r="C4" s="3621" t="s">
        <v>150</v>
      </c>
      <c r="D4" s="3621" t="s">
        <v>150</v>
      </c>
      <c r="E4" s="3621" t="s">
        <v>417</v>
      </c>
    </row>
    <row r="5" spans="1:9" x14ac:dyDescent="0.25">
      <c r="A5" s="299" t="s">
        <v>2548</v>
      </c>
      <c r="B5" s="285"/>
      <c r="C5" s="285"/>
      <c r="D5" s="285"/>
      <c r="E5" s="302"/>
    </row>
    <row r="6" spans="1:9" x14ac:dyDescent="0.25">
      <c r="A6" s="3647" t="s">
        <v>418</v>
      </c>
      <c r="B6" s="294">
        <v>0.32520000000000004</v>
      </c>
      <c r="C6" s="294">
        <v>4.4800000000000006E-2</v>
      </c>
      <c r="D6" s="294">
        <v>0.56020000000000003</v>
      </c>
      <c r="E6" s="3627">
        <v>310</v>
      </c>
      <c r="G6" s="135"/>
      <c r="H6" s="135"/>
      <c r="I6" s="135"/>
    </row>
    <row r="7" spans="1:9" x14ac:dyDescent="0.25">
      <c r="A7" s="301" t="s">
        <v>419</v>
      </c>
      <c r="B7" s="285">
        <v>0.30980000000000002</v>
      </c>
      <c r="C7" s="285">
        <v>4.7100000000000003E-2</v>
      </c>
      <c r="D7" s="285">
        <v>0.52210000000000001</v>
      </c>
      <c r="E7" s="302">
        <v>303</v>
      </c>
      <c r="G7" s="135"/>
      <c r="H7" s="135"/>
      <c r="I7" s="135"/>
    </row>
    <row r="8" spans="1:9" x14ac:dyDescent="0.25">
      <c r="A8" s="3647" t="s">
        <v>420</v>
      </c>
      <c r="B8" s="294">
        <v>0.31769999999999998</v>
      </c>
      <c r="C8" s="294">
        <v>4.5899999999999996E-2</v>
      </c>
      <c r="D8" s="294">
        <v>0.54159999999999997</v>
      </c>
      <c r="E8" s="3627">
        <v>613</v>
      </c>
      <c r="G8" s="135"/>
      <c r="H8" s="135"/>
      <c r="I8" s="135"/>
    </row>
    <row r="9" spans="1:9" x14ac:dyDescent="0.25">
      <c r="A9" s="299" t="s">
        <v>2538</v>
      </c>
      <c r="B9" s="285"/>
      <c r="C9" s="285"/>
      <c r="D9" s="285"/>
      <c r="E9" s="302"/>
      <c r="G9" s="135"/>
      <c r="H9" s="135"/>
      <c r="I9" s="135"/>
    </row>
    <row r="10" spans="1:9" x14ac:dyDescent="0.25">
      <c r="A10" s="3647" t="s">
        <v>418</v>
      </c>
      <c r="B10" s="294">
        <v>0.34159999999999996</v>
      </c>
      <c r="C10" s="294">
        <v>3.7100000000000001E-2</v>
      </c>
      <c r="D10" s="294">
        <v>0.50560000000000005</v>
      </c>
      <c r="E10" s="3627">
        <v>353</v>
      </c>
      <c r="G10" s="135"/>
      <c r="H10" s="135"/>
      <c r="I10" s="135"/>
    </row>
    <row r="11" spans="1:9" x14ac:dyDescent="0.25">
      <c r="A11" s="301" t="s">
        <v>419</v>
      </c>
      <c r="B11" s="285">
        <v>0.31850000000000001</v>
      </c>
      <c r="C11" s="285">
        <v>4.3499999999999997E-2</v>
      </c>
      <c r="D11" s="285">
        <v>0.51270000000000004</v>
      </c>
      <c r="E11" s="302">
        <v>351</v>
      </c>
      <c r="G11" s="135"/>
      <c r="H11" s="135"/>
      <c r="I11" s="135"/>
    </row>
    <row r="12" spans="1:9" x14ac:dyDescent="0.25">
      <c r="A12" s="3647" t="s">
        <v>420</v>
      </c>
      <c r="B12" s="294">
        <v>0.33049999999999996</v>
      </c>
      <c r="C12" s="294">
        <v>4.0199999999999993E-2</v>
      </c>
      <c r="D12" s="294">
        <v>0.50900000000000001</v>
      </c>
      <c r="E12" s="3627">
        <v>704</v>
      </c>
      <c r="G12" s="135"/>
      <c r="H12" s="135"/>
      <c r="I12" s="135"/>
    </row>
    <row r="13" spans="1:9" x14ac:dyDescent="0.25">
      <c r="A13" s="299" t="s">
        <v>2539</v>
      </c>
      <c r="B13" s="285"/>
      <c r="C13" s="285"/>
      <c r="D13" s="285"/>
      <c r="E13" s="302"/>
      <c r="G13" s="135"/>
      <c r="H13" s="135"/>
      <c r="I13" s="135"/>
    </row>
    <row r="14" spans="1:9" x14ac:dyDescent="0.25">
      <c r="A14" s="3647" t="s">
        <v>418</v>
      </c>
      <c r="B14" s="294">
        <v>0.33039999999999997</v>
      </c>
      <c r="C14" s="294">
        <v>6.3399999999999998E-2</v>
      </c>
      <c r="D14" s="294">
        <v>0.47539999999999999</v>
      </c>
      <c r="E14" s="3627">
        <v>304</v>
      </c>
      <c r="G14" s="135"/>
      <c r="H14" s="135"/>
      <c r="I14" s="135"/>
    </row>
    <row r="15" spans="1:9" x14ac:dyDescent="0.25">
      <c r="A15" s="301" t="s">
        <v>419</v>
      </c>
      <c r="B15" s="285">
        <v>0.31409999999999999</v>
      </c>
      <c r="C15" s="285">
        <v>5.7000000000000002E-2</v>
      </c>
      <c r="D15" s="285">
        <v>0.4753</v>
      </c>
      <c r="E15" s="302">
        <v>302</v>
      </c>
      <c r="G15" s="135"/>
      <c r="H15" s="135"/>
      <c r="I15" s="135"/>
    </row>
    <row r="16" spans="1:9" x14ac:dyDescent="0.25">
      <c r="A16" s="3647" t="s">
        <v>420</v>
      </c>
      <c r="B16" s="294">
        <v>0.32250000000000001</v>
      </c>
      <c r="C16" s="294">
        <v>6.0299999999999999E-2</v>
      </c>
      <c r="D16" s="294">
        <v>0.47539999999999999</v>
      </c>
      <c r="E16" s="3627">
        <v>606</v>
      </c>
      <c r="G16" s="135"/>
      <c r="H16" s="135"/>
      <c r="I16" s="135"/>
    </row>
    <row r="17" spans="1:9" x14ac:dyDescent="0.25">
      <c r="A17" s="299" t="s">
        <v>2540</v>
      </c>
      <c r="B17" s="285"/>
      <c r="C17" s="285"/>
      <c r="D17" s="285"/>
      <c r="E17" s="302"/>
      <c r="G17" s="135"/>
      <c r="H17" s="135"/>
      <c r="I17" s="135"/>
    </row>
    <row r="18" spans="1:9" x14ac:dyDescent="0.25">
      <c r="A18" s="3647" t="s">
        <v>418</v>
      </c>
      <c r="B18" s="294">
        <v>0.20010000000000003</v>
      </c>
      <c r="C18" s="294">
        <v>8.0100000000000005E-2</v>
      </c>
      <c r="D18" s="294">
        <v>0.57740000000000002</v>
      </c>
      <c r="E18" s="3627">
        <v>300</v>
      </c>
      <c r="G18" s="135"/>
      <c r="H18" s="135"/>
      <c r="I18" s="135"/>
    </row>
    <row r="19" spans="1:9" x14ac:dyDescent="0.25">
      <c r="A19" s="301" t="s">
        <v>419</v>
      </c>
      <c r="B19" s="285">
        <v>0.1757</v>
      </c>
      <c r="C19" s="285">
        <v>0.1174</v>
      </c>
      <c r="D19" s="285">
        <v>0.5615</v>
      </c>
      <c r="E19" s="302">
        <v>302</v>
      </c>
      <c r="G19" s="135"/>
      <c r="H19" s="135"/>
      <c r="I19" s="135"/>
    </row>
    <row r="20" spans="1:9" x14ac:dyDescent="0.25">
      <c r="A20" s="3647" t="s">
        <v>420</v>
      </c>
      <c r="B20" s="294">
        <v>0.27390000000000003</v>
      </c>
      <c r="C20" s="294">
        <v>6.7400000000000002E-2</v>
      </c>
      <c r="D20" s="294">
        <v>0.5242</v>
      </c>
      <c r="E20" s="3627">
        <v>602</v>
      </c>
      <c r="G20" s="135"/>
      <c r="H20" s="135"/>
      <c r="I20" s="135"/>
    </row>
    <row r="21" spans="1:9" x14ac:dyDescent="0.25">
      <c r="A21" s="282"/>
      <c r="E21" s="282"/>
    </row>
    <row r="22" spans="1:9" x14ac:dyDescent="0.25">
      <c r="A22" s="3633" t="s">
        <v>2715</v>
      </c>
      <c r="E22" s="282"/>
    </row>
    <row r="23" spans="1:9" x14ac:dyDescent="0.25">
      <c r="A23" s="282"/>
      <c r="E23" s="282"/>
    </row>
    <row r="24" spans="1:9" x14ac:dyDescent="0.25">
      <c r="A24" s="64" t="s">
        <v>135</v>
      </c>
      <c r="B24" s="64"/>
      <c r="D24" s="3621"/>
    </row>
    <row r="25" spans="1:9" x14ac:dyDescent="0.25">
      <c r="D25" s="3621"/>
    </row>
  </sheetData>
  <hyperlinks>
    <hyperlink ref="A24:B24" location="Index!A1" display="Back to index" xr:uid="{3C4B1955-177C-4BD7-A6EC-C1C76A554CDC}"/>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ED81B-2531-43A7-8108-2DDE8E8CCD48}">
  <dimension ref="A1:C9"/>
  <sheetViews>
    <sheetView showGridLines="0" workbookViewId="0">
      <selection activeCell="A20" sqref="A20"/>
    </sheetView>
  </sheetViews>
  <sheetFormatPr defaultRowHeight="15" x14ac:dyDescent="0.25"/>
  <cols>
    <col min="1" max="1" width="12" customWidth="1"/>
  </cols>
  <sheetData>
    <row r="1" spans="1:3" x14ac:dyDescent="0.25">
      <c r="A1" s="253" t="s">
        <v>439</v>
      </c>
    </row>
    <row r="3" spans="1:3" x14ac:dyDescent="0.25">
      <c r="A3" s="255"/>
      <c r="B3" s="256" t="s">
        <v>150</v>
      </c>
    </row>
    <row r="4" spans="1:3" x14ac:dyDescent="0.25">
      <c r="A4" t="s">
        <v>440</v>
      </c>
      <c r="B4" s="2820">
        <v>0.77800000000000002</v>
      </c>
      <c r="C4" s="303"/>
    </row>
    <row r="5" spans="1:3" x14ac:dyDescent="0.25">
      <c r="A5" s="257" t="s">
        <v>441</v>
      </c>
      <c r="B5" s="262">
        <v>0.222</v>
      </c>
    </row>
    <row r="7" spans="1:3" x14ac:dyDescent="0.25">
      <c r="A7" s="65" t="s">
        <v>442</v>
      </c>
    </row>
    <row r="9" spans="1:3" x14ac:dyDescent="0.25">
      <c r="A9" s="64" t="s">
        <v>135</v>
      </c>
      <c r="B9" s="64"/>
    </row>
  </sheetData>
  <hyperlinks>
    <hyperlink ref="A9:B9" location="Index!A1" display="Back to index" xr:uid="{4B64C704-6B61-41AB-B330-19B1B6FBD058}"/>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BB970-C686-478E-B7B0-4A6C654558B3}">
  <dimension ref="A1:C20"/>
  <sheetViews>
    <sheetView showGridLines="0" workbookViewId="0">
      <selection activeCell="A20" sqref="A20"/>
    </sheetView>
  </sheetViews>
  <sheetFormatPr defaultRowHeight="15" x14ac:dyDescent="0.25"/>
  <cols>
    <col min="1" max="1" width="12.140625" customWidth="1"/>
    <col min="2" max="2" width="10.5703125" customWidth="1"/>
    <col min="3" max="3" width="10.42578125" customWidth="1"/>
  </cols>
  <sheetData>
    <row r="1" spans="1:3" x14ac:dyDescent="0.25">
      <c r="A1" s="253" t="s">
        <v>2726</v>
      </c>
    </row>
    <row r="3" spans="1:3" x14ac:dyDescent="0.25">
      <c r="A3" s="255"/>
      <c r="B3" s="291" t="s">
        <v>150</v>
      </c>
      <c r="C3" s="291" t="s">
        <v>417</v>
      </c>
    </row>
    <row r="4" spans="1:3" x14ac:dyDescent="0.25">
      <c r="A4" s="3634" t="s">
        <v>2538</v>
      </c>
      <c r="B4" s="3623"/>
      <c r="C4" s="3635"/>
    </row>
    <row r="5" spans="1:3" x14ac:dyDescent="0.25">
      <c r="A5" s="284" t="s">
        <v>418</v>
      </c>
      <c r="B5" s="292">
        <v>0.41599999999999998</v>
      </c>
      <c r="C5" s="293">
        <v>353</v>
      </c>
    </row>
    <row r="6" spans="1:3" x14ac:dyDescent="0.25">
      <c r="A6" s="3627" t="s">
        <v>419</v>
      </c>
      <c r="B6" s="294">
        <v>0.32490000000000002</v>
      </c>
      <c r="C6" s="3627">
        <v>351</v>
      </c>
    </row>
    <row r="7" spans="1:3" x14ac:dyDescent="0.25">
      <c r="A7" s="284" t="s">
        <v>420</v>
      </c>
      <c r="B7" s="292">
        <v>0.372</v>
      </c>
      <c r="C7" s="293">
        <v>704</v>
      </c>
    </row>
    <row r="8" spans="1:3" x14ac:dyDescent="0.25">
      <c r="A8" s="3636" t="s">
        <v>2539</v>
      </c>
      <c r="B8" s="3637"/>
      <c r="C8" s="26"/>
    </row>
    <row r="9" spans="1:3" x14ac:dyDescent="0.25">
      <c r="A9" s="284" t="s">
        <v>418</v>
      </c>
      <c r="B9" s="292">
        <v>0.48799999999999999</v>
      </c>
      <c r="C9" s="293">
        <v>304</v>
      </c>
    </row>
    <row r="10" spans="1:3" x14ac:dyDescent="0.25">
      <c r="A10" s="3627" t="s">
        <v>419</v>
      </c>
      <c r="B10" s="294">
        <v>0.41899999999999998</v>
      </c>
      <c r="C10" s="3627">
        <v>302</v>
      </c>
    </row>
    <row r="11" spans="1:3" x14ac:dyDescent="0.25">
      <c r="A11" s="284" t="s">
        <v>420</v>
      </c>
      <c r="B11" s="292">
        <v>0.45</v>
      </c>
      <c r="C11" s="293">
        <v>606</v>
      </c>
    </row>
    <row r="12" spans="1:3" x14ac:dyDescent="0.25">
      <c r="A12" s="3636" t="s">
        <v>2540</v>
      </c>
      <c r="B12" s="3637"/>
      <c r="C12" s="26"/>
    </row>
    <row r="13" spans="1:3" x14ac:dyDescent="0.25">
      <c r="A13" s="284" t="s">
        <v>418</v>
      </c>
      <c r="B13" s="292">
        <v>0.42599999999999999</v>
      </c>
      <c r="C13" s="293">
        <v>300</v>
      </c>
    </row>
    <row r="14" spans="1:3" x14ac:dyDescent="0.25">
      <c r="A14" s="3627" t="s">
        <v>419</v>
      </c>
      <c r="B14" s="3638">
        <v>0.42299999999999999</v>
      </c>
      <c r="C14" s="3627">
        <v>302</v>
      </c>
    </row>
    <row r="15" spans="1:3" x14ac:dyDescent="0.25">
      <c r="A15" s="284" t="s">
        <v>420</v>
      </c>
      <c r="B15" s="292">
        <v>0.42399999999999999</v>
      </c>
      <c r="C15" s="293">
        <v>602</v>
      </c>
    </row>
    <row r="17" spans="1:2" x14ac:dyDescent="0.25">
      <c r="A17" s="65" t="s">
        <v>2715</v>
      </c>
    </row>
    <row r="18" spans="1:2" x14ac:dyDescent="0.25">
      <c r="A18" s="65" t="s">
        <v>2552</v>
      </c>
    </row>
    <row r="20" spans="1:2" x14ac:dyDescent="0.25">
      <c r="A20" s="64" t="s">
        <v>135</v>
      </c>
      <c r="B20" s="64"/>
    </row>
  </sheetData>
  <hyperlinks>
    <hyperlink ref="A20:B20" location="Index!A1" display="Back to index" xr:uid="{6ADDCB23-BA26-4684-BCEA-79A386DC4BC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F74A-1D66-4EF4-B4B5-63E80A600EAA}">
  <dimension ref="A1:B18"/>
  <sheetViews>
    <sheetView showGridLines="0" zoomScaleNormal="100" workbookViewId="0">
      <selection activeCell="C30" sqref="C30"/>
    </sheetView>
  </sheetViews>
  <sheetFormatPr defaultRowHeight="15" x14ac:dyDescent="0.25"/>
  <cols>
    <col min="1" max="1" width="33.28515625" style="177" customWidth="1"/>
    <col min="2" max="2" width="10.7109375" customWidth="1"/>
  </cols>
  <sheetData>
    <row r="1" spans="1:2" s="161" customFormat="1" x14ac:dyDescent="0.25">
      <c r="A1" s="66" t="s">
        <v>443</v>
      </c>
    </row>
    <row r="3" spans="1:2" x14ac:dyDescent="0.25">
      <c r="A3" s="304"/>
      <c r="B3" s="305" t="s">
        <v>150</v>
      </c>
    </row>
    <row r="4" spans="1:2" x14ac:dyDescent="0.25">
      <c r="A4" s="306" t="s">
        <v>444</v>
      </c>
      <c r="B4" s="307">
        <v>0.37</v>
      </c>
    </row>
    <row r="5" spans="1:2" x14ac:dyDescent="0.25">
      <c r="A5" s="304" t="s">
        <v>445</v>
      </c>
      <c r="B5" s="308">
        <v>0.22</v>
      </c>
    </row>
    <row r="6" spans="1:2" x14ac:dyDescent="0.25">
      <c r="A6" s="306" t="s">
        <v>446</v>
      </c>
      <c r="B6" s="307">
        <v>0.1</v>
      </c>
    </row>
    <row r="7" spans="1:2" x14ac:dyDescent="0.25">
      <c r="A7" s="304" t="s">
        <v>447</v>
      </c>
      <c r="B7" s="308">
        <v>7.0000000000000007E-2</v>
      </c>
    </row>
    <row r="8" spans="1:2" x14ac:dyDescent="0.25">
      <c r="A8" s="306" t="s">
        <v>448</v>
      </c>
      <c r="B8" s="307">
        <v>0.06</v>
      </c>
    </row>
    <row r="9" spans="1:2" x14ac:dyDescent="0.25">
      <c r="A9" s="304" t="s">
        <v>449</v>
      </c>
      <c r="B9" s="308">
        <v>0.06</v>
      </c>
    </row>
    <row r="10" spans="1:2" x14ac:dyDescent="0.25">
      <c r="A10" s="306" t="s">
        <v>450</v>
      </c>
      <c r="B10" s="307">
        <v>0.05</v>
      </c>
    </row>
    <row r="11" spans="1:2" x14ac:dyDescent="0.25">
      <c r="A11" s="304" t="s">
        <v>451</v>
      </c>
      <c r="B11" s="308">
        <v>0.05</v>
      </c>
    </row>
    <row r="12" spans="1:2" x14ac:dyDescent="0.25">
      <c r="A12" s="306" t="s">
        <v>452</v>
      </c>
      <c r="B12" s="307">
        <v>0.01</v>
      </c>
    </row>
    <row r="14" spans="1:2" x14ac:dyDescent="0.25">
      <c r="A14" s="98" t="s">
        <v>453</v>
      </c>
    </row>
    <row r="15" spans="1:2" x14ac:dyDescent="0.25">
      <c r="A15"/>
    </row>
    <row r="16" spans="1:2" x14ac:dyDescent="0.25">
      <c r="A16" s="199" t="s">
        <v>135</v>
      </c>
    </row>
    <row r="17" spans="1:1" x14ac:dyDescent="0.25">
      <c r="A17"/>
    </row>
    <row r="18" spans="1:1" x14ac:dyDescent="0.25">
      <c r="A18" s="309"/>
    </row>
  </sheetData>
  <hyperlinks>
    <hyperlink ref="A16" location="Index!A1" display="Back to index" xr:uid="{4106CA01-F20A-4656-A5FB-314B4A6FBD94}"/>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9BF8-9244-4B13-96D9-C993937ED95F}">
  <dimension ref="A1:E29"/>
  <sheetViews>
    <sheetView showGridLines="0" zoomScaleNormal="100" workbookViewId="0">
      <selection activeCell="D31" sqref="D31"/>
    </sheetView>
  </sheetViews>
  <sheetFormatPr defaultColWidth="18" defaultRowHeight="15" x14ac:dyDescent="0.25"/>
  <cols>
    <col min="1" max="1" width="24.28515625" style="23" customWidth="1"/>
    <col min="2" max="4" width="10.7109375" style="23" customWidth="1"/>
    <col min="5" max="16384" width="18" style="23"/>
  </cols>
  <sheetData>
    <row r="1" spans="1:5" x14ac:dyDescent="0.25">
      <c r="A1" s="67" t="s">
        <v>454</v>
      </c>
    </row>
    <row r="2" spans="1:5" x14ac:dyDescent="0.25">
      <c r="A2" s="83"/>
    </row>
    <row r="3" spans="1:5" x14ac:dyDescent="0.25">
      <c r="A3" s="310" t="s">
        <v>455</v>
      </c>
      <c r="B3" s="311"/>
      <c r="C3" s="312" t="s">
        <v>151</v>
      </c>
      <c r="D3" s="312" t="s">
        <v>417</v>
      </c>
    </row>
    <row r="4" spans="1:5" x14ac:dyDescent="0.25">
      <c r="A4" s="3673" t="s">
        <v>456</v>
      </c>
      <c r="B4" s="313" t="s">
        <v>440</v>
      </c>
      <c r="C4" s="89">
        <v>87311</v>
      </c>
      <c r="D4" s="3674">
        <v>176325</v>
      </c>
      <c r="E4" s="135"/>
    </row>
    <row r="5" spans="1:5" x14ac:dyDescent="0.25">
      <c r="A5" s="3673"/>
      <c r="B5" s="313" t="s">
        <v>441</v>
      </c>
      <c r="C5" s="89">
        <v>89014</v>
      </c>
      <c r="D5" s="3674"/>
      <c r="E5" s="135"/>
    </row>
    <row r="6" spans="1:5" ht="15" customHeight="1" x14ac:dyDescent="0.25">
      <c r="A6" s="3671" t="s">
        <v>457</v>
      </c>
      <c r="B6" s="314" t="s">
        <v>440</v>
      </c>
      <c r="C6" s="315">
        <v>84290</v>
      </c>
      <c r="D6" s="3675">
        <v>168273</v>
      </c>
      <c r="E6" s="135"/>
    </row>
    <row r="7" spans="1:5" x14ac:dyDescent="0.25">
      <c r="A7" s="3671"/>
      <c r="B7" s="314" t="s">
        <v>441</v>
      </c>
      <c r="C7" s="315">
        <v>83983</v>
      </c>
      <c r="D7" s="3675"/>
      <c r="E7" s="135"/>
    </row>
    <row r="8" spans="1:5" x14ac:dyDescent="0.25">
      <c r="A8" s="3673" t="s">
        <v>458</v>
      </c>
      <c r="B8" s="316" t="s">
        <v>440</v>
      </c>
      <c r="C8" s="317">
        <v>59575</v>
      </c>
      <c r="D8" s="3674">
        <v>74621</v>
      </c>
      <c r="E8" s="135"/>
    </row>
    <row r="9" spans="1:5" x14ac:dyDescent="0.25">
      <c r="A9" s="3673"/>
      <c r="B9" s="316" t="s">
        <v>441</v>
      </c>
      <c r="C9" s="317">
        <v>15046</v>
      </c>
      <c r="D9" s="3674"/>
      <c r="E9" s="135"/>
    </row>
    <row r="10" spans="1:5" x14ac:dyDescent="0.25">
      <c r="A10" s="3671" t="s">
        <v>459</v>
      </c>
      <c r="B10" s="318" t="s">
        <v>440</v>
      </c>
      <c r="C10" s="319">
        <v>85396</v>
      </c>
      <c r="D10" s="3675">
        <v>127232</v>
      </c>
      <c r="E10" s="135"/>
    </row>
    <row r="11" spans="1:5" x14ac:dyDescent="0.25">
      <c r="A11" s="3671"/>
      <c r="B11" s="318" t="s">
        <v>441</v>
      </c>
      <c r="C11" s="319">
        <v>41836</v>
      </c>
      <c r="D11" s="3675"/>
      <c r="E11" s="135"/>
    </row>
    <row r="12" spans="1:5" x14ac:dyDescent="0.25">
      <c r="A12" s="3673" t="s">
        <v>426</v>
      </c>
      <c r="B12" s="316" t="s">
        <v>440</v>
      </c>
      <c r="C12" s="317">
        <v>4452</v>
      </c>
      <c r="D12" s="3674">
        <v>4972</v>
      </c>
      <c r="E12" s="135"/>
    </row>
    <row r="13" spans="1:5" x14ac:dyDescent="0.25">
      <c r="A13" s="3673"/>
      <c r="B13" s="316" t="s">
        <v>441</v>
      </c>
      <c r="C13" s="317">
        <v>520</v>
      </c>
      <c r="D13" s="3674"/>
      <c r="E13" s="135"/>
    </row>
    <row r="14" spans="1:5" x14ac:dyDescent="0.25">
      <c r="A14" s="3671" t="s">
        <v>460</v>
      </c>
      <c r="B14" s="314" t="s">
        <v>440</v>
      </c>
      <c r="C14" s="319">
        <v>35012</v>
      </c>
      <c r="D14" s="3675">
        <v>55589</v>
      </c>
      <c r="E14" s="135"/>
    </row>
    <row r="15" spans="1:5" x14ac:dyDescent="0.25">
      <c r="A15" s="3671"/>
      <c r="B15" s="314" t="s">
        <v>441</v>
      </c>
      <c r="C15" s="319">
        <v>20577</v>
      </c>
      <c r="D15" s="3675"/>
      <c r="E15" s="135"/>
    </row>
    <row r="16" spans="1:5" x14ac:dyDescent="0.25">
      <c r="A16" s="3673" t="s">
        <v>461</v>
      </c>
      <c r="B16" s="316" t="s">
        <v>440</v>
      </c>
      <c r="C16" s="317">
        <v>370068</v>
      </c>
      <c r="D16" s="3674">
        <v>747169</v>
      </c>
      <c r="E16" s="135"/>
    </row>
    <row r="17" spans="1:5" x14ac:dyDescent="0.25">
      <c r="A17" s="3673"/>
      <c r="B17" s="316" t="s">
        <v>441</v>
      </c>
      <c r="C17" s="317">
        <v>377101</v>
      </c>
      <c r="D17" s="3674"/>
      <c r="E17" s="135"/>
    </row>
    <row r="18" spans="1:5" x14ac:dyDescent="0.25">
      <c r="A18" s="3671" t="s">
        <v>462</v>
      </c>
      <c r="B18" s="314" t="s">
        <v>440</v>
      </c>
      <c r="C18" s="319">
        <v>84106</v>
      </c>
      <c r="D18" s="3675">
        <v>166462</v>
      </c>
      <c r="E18" s="135"/>
    </row>
    <row r="19" spans="1:5" x14ac:dyDescent="0.25">
      <c r="A19" s="3671"/>
      <c r="B19" s="314" t="s">
        <v>441</v>
      </c>
      <c r="C19" s="319">
        <v>82356</v>
      </c>
      <c r="D19" s="3675"/>
      <c r="E19" s="135"/>
    </row>
    <row r="20" spans="1:5" x14ac:dyDescent="0.25">
      <c r="A20" s="3676" t="s">
        <v>424</v>
      </c>
      <c r="B20" s="313" t="s">
        <v>440</v>
      </c>
      <c r="C20" s="317">
        <v>3636</v>
      </c>
      <c r="D20" s="3674">
        <v>6785</v>
      </c>
      <c r="E20" s="135"/>
    </row>
    <row r="21" spans="1:5" x14ac:dyDescent="0.25">
      <c r="A21" s="3676"/>
      <c r="B21" s="313" t="s">
        <v>441</v>
      </c>
      <c r="C21" s="317">
        <v>3149</v>
      </c>
      <c r="D21" s="3674"/>
      <c r="E21" s="135"/>
    </row>
    <row r="22" spans="1:5" x14ac:dyDescent="0.25">
      <c r="A22" s="3671" t="s">
        <v>463</v>
      </c>
      <c r="B22" s="314" t="s">
        <v>440</v>
      </c>
      <c r="C22" s="319">
        <v>403202</v>
      </c>
      <c r="D22" s="3672">
        <v>801080</v>
      </c>
      <c r="E22" s="135"/>
    </row>
    <row r="23" spans="1:5" x14ac:dyDescent="0.25">
      <c r="A23" s="3671"/>
      <c r="B23" s="314" t="s">
        <v>441</v>
      </c>
      <c r="C23" s="319">
        <v>397878</v>
      </c>
      <c r="D23" s="3672"/>
      <c r="E23" s="135"/>
    </row>
    <row r="24" spans="1:5" x14ac:dyDescent="0.25">
      <c r="D24"/>
    </row>
    <row r="25" spans="1:5" x14ac:dyDescent="0.25">
      <c r="A25" s="98" t="s">
        <v>464</v>
      </c>
      <c r="B25" s="65"/>
      <c r="C25" s="65"/>
      <c r="D25" s="65"/>
    </row>
    <row r="26" spans="1:5" x14ac:dyDescent="0.25">
      <c r="A26"/>
    </row>
    <row r="27" spans="1:5" x14ac:dyDescent="0.25">
      <c r="A27" s="199" t="s">
        <v>135</v>
      </c>
    </row>
    <row r="28" spans="1:5" x14ac:dyDescent="0.25">
      <c r="A28"/>
    </row>
    <row r="29" spans="1:5" s="65" customFormat="1" x14ac:dyDescent="0.25">
      <c r="A29" s="23"/>
      <c r="B29" s="23"/>
      <c r="C29" s="23"/>
      <c r="D29" s="23"/>
    </row>
  </sheetData>
  <mergeCells count="20">
    <mergeCell ref="A8:A9"/>
    <mergeCell ref="D8:D9"/>
    <mergeCell ref="A4:A5"/>
    <mergeCell ref="D4:D5"/>
    <mergeCell ref="A6:A7"/>
    <mergeCell ref="D6:D7"/>
    <mergeCell ref="A10:A11"/>
    <mergeCell ref="D10:D11"/>
    <mergeCell ref="A12:A13"/>
    <mergeCell ref="D12:D13"/>
    <mergeCell ref="A14:A15"/>
    <mergeCell ref="D14:D15"/>
    <mergeCell ref="A22:A23"/>
    <mergeCell ref="D22:D23"/>
    <mergeCell ref="A16:A17"/>
    <mergeCell ref="D16:D17"/>
    <mergeCell ref="A18:A19"/>
    <mergeCell ref="D18:D19"/>
    <mergeCell ref="A20:A21"/>
    <mergeCell ref="D20:D21"/>
  </mergeCells>
  <hyperlinks>
    <hyperlink ref="A27" location="Index!A1" display="Back to index" xr:uid="{9D7D89C8-BCB8-4DDB-939A-DF27F2524C2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CC822-1279-4FB5-86E1-8786073D5B64}">
  <dimension ref="A1:B25"/>
  <sheetViews>
    <sheetView showGridLines="0" zoomScaleNormal="100" workbookViewId="0">
      <selection activeCell="C26" sqref="C26"/>
    </sheetView>
  </sheetViews>
  <sheetFormatPr defaultRowHeight="15" x14ac:dyDescent="0.25"/>
  <cols>
    <col min="1" max="1" width="12.7109375" bestFit="1" customWidth="1"/>
  </cols>
  <sheetData>
    <row r="1" spans="1:1" x14ac:dyDescent="0.25">
      <c r="A1" s="66" t="s">
        <v>2509</v>
      </c>
    </row>
    <row r="21" spans="1:2" x14ac:dyDescent="0.25">
      <c r="B21" s="64"/>
    </row>
    <row r="25" spans="1:2" x14ac:dyDescent="0.25">
      <c r="A25" s="64" t="s">
        <v>135</v>
      </c>
    </row>
  </sheetData>
  <hyperlinks>
    <hyperlink ref="A21:B21" location="Index!A1" display="Back to index" xr:uid="{00000000-0004-0000-0300-000000000000}"/>
    <hyperlink ref="A25" location="Index!A1" display="Back to index" xr:uid="{CD9B8C08-F563-47A8-8429-B0C5181F8A89}"/>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CCA52-25D6-40AE-AF20-86D3047D482F}">
  <dimension ref="A1:J31"/>
  <sheetViews>
    <sheetView showGridLines="0" workbookViewId="0">
      <selection activeCell="H25" sqref="H25"/>
    </sheetView>
  </sheetViews>
  <sheetFormatPr defaultColWidth="8.85546875" defaultRowHeight="15" x14ac:dyDescent="0.25"/>
  <cols>
    <col min="1" max="1" width="25.7109375" style="23" customWidth="1"/>
    <col min="2" max="2" width="10.42578125" style="23" customWidth="1"/>
    <col min="3" max="11" width="10.7109375" style="23" customWidth="1"/>
    <col min="12" max="16384" width="8.85546875" style="23"/>
  </cols>
  <sheetData>
    <row r="1" spans="1:10" x14ac:dyDescent="0.25">
      <c r="A1" s="67" t="s">
        <v>2553</v>
      </c>
      <c r="B1" s="67"/>
    </row>
    <row r="3" spans="1:10" ht="45" x14ac:dyDescent="0.25">
      <c r="A3" s="320" t="s">
        <v>455</v>
      </c>
      <c r="B3" s="651">
        <v>2013</v>
      </c>
      <c r="C3" s="651">
        <v>2014</v>
      </c>
      <c r="D3" s="651">
        <v>2015</v>
      </c>
      <c r="E3" s="651">
        <v>2016</v>
      </c>
      <c r="F3" s="651">
        <v>2017</v>
      </c>
      <c r="G3" s="651">
        <v>2018</v>
      </c>
      <c r="H3" s="651" t="s">
        <v>304</v>
      </c>
      <c r="I3" s="1365" t="s">
        <v>465</v>
      </c>
    </row>
    <row r="4" spans="1:10" x14ac:dyDescent="0.25">
      <c r="A4" s="322" t="s">
        <v>466</v>
      </c>
      <c r="B4" s="323">
        <v>283391</v>
      </c>
      <c r="C4" s="323">
        <v>323944</v>
      </c>
      <c r="D4" s="323">
        <v>332960</v>
      </c>
      <c r="E4" s="323">
        <v>368033</v>
      </c>
      <c r="F4" s="323">
        <v>376347</v>
      </c>
      <c r="G4" s="323" t="s">
        <v>2519</v>
      </c>
      <c r="H4" s="323" t="s">
        <v>2519</v>
      </c>
      <c r="I4" s="323" t="s">
        <v>2519</v>
      </c>
    </row>
    <row r="5" spans="1:10" x14ac:dyDescent="0.25">
      <c r="A5" s="324" t="s">
        <v>467</v>
      </c>
      <c r="B5" s="325" t="s">
        <v>2519</v>
      </c>
      <c r="C5" s="326">
        <v>21119</v>
      </c>
      <c r="D5" s="326">
        <v>23389</v>
      </c>
      <c r="E5" s="326">
        <v>17409</v>
      </c>
      <c r="F5" s="326">
        <v>14606</v>
      </c>
      <c r="G5" s="326" t="s">
        <v>2519</v>
      </c>
      <c r="H5" s="327" t="s">
        <v>2519</v>
      </c>
      <c r="I5" s="327" t="s">
        <v>2519</v>
      </c>
    </row>
    <row r="6" spans="1:10" x14ac:dyDescent="0.25">
      <c r="A6" s="322" t="s">
        <v>456</v>
      </c>
      <c r="B6" s="323">
        <v>174428</v>
      </c>
      <c r="C6" s="323">
        <v>141900</v>
      </c>
      <c r="D6" s="323">
        <v>139199</v>
      </c>
      <c r="E6" s="323">
        <v>144148</v>
      </c>
      <c r="F6" s="323">
        <v>143340</v>
      </c>
      <c r="G6" s="323">
        <v>176325</v>
      </c>
      <c r="H6" s="328">
        <v>0.23</v>
      </c>
      <c r="I6" s="328">
        <v>1.0875547503841126E-2</v>
      </c>
      <c r="J6" s="135"/>
    </row>
    <row r="7" spans="1:10" x14ac:dyDescent="0.25">
      <c r="A7" s="324" t="s">
        <v>457</v>
      </c>
      <c r="B7" s="326">
        <v>166091</v>
      </c>
      <c r="C7" s="326">
        <v>138238</v>
      </c>
      <c r="D7" s="326">
        <v>133618</v>
      </c>
      <c r="E7" s="326">
        <v>141245</v>
      </c>
      <c r="F7" s="326">
        <v>141867</v>
      </c>
      <c r="G7" s="326">
        <v>168273</v>
      </c>
      <c r="H7" s="329">
        <v>0.18609999999999999</v>
      </c>
      <c r="I7" s="329">
        <v>1.3137376498425562E-2</v>
      </c>
      <c r="J7" s="135"/>
    </row>
    <row r="8" spans="1:10" x14ac:dyDescent="0.25">
      <c r="A8" s="322" t="s">
        <v>458</v>
      </c>
      <c r="B8" s="323">
        <v>4253</v>
      </c>
      <c r="C8" s="323">
        <v>16773</v>
      </c>
      <c r="D8" s="323">
        <v>35414</v>
      </c>
      <c r="E8" s="323">
        <v>62454</v>
      </c>
      <c r="F8" s="323">
        <v>66751</v>
      </c>
      <c r="G8" s="323">
        <v>74621</v>
      </c>
      <c r="H8" s="328">
        <v>0.1179</v>
      </c>
      <c r="I8" s="328">
        <v>16.545497296026333</v>
      </c>
      <c r="J8" s="135"/>
    </row>
    <row r="9" spans="1:10" x14ac:dyDescent="0.25">
      <c r="A9" s="324" t="s">
        <v>468</v>
      </c>
      <c r="B9" s="326">
        <v>219931</v>
      </c>
      <c r="C9" s="326">
        <v>213629</v>
      </c>
      <c r="D9" s="326">
        <v>204788</v>
      </c>
      <c r="E9" s="326">
        <v>185279</v>
      </c>
      <c r="F9" s="326">
        <v>165815</v>
      </c>
      <c r="G9" s="326">
        <v>127232</v>
      </c>
      <c r="H9" s="329" t="s">
        <v>2554</v>
      </c>
      <c r="I9" s="329" t="s">
        <v>2610</v>
      </c>
      <c r="J9" s="135"/>
    </row>
    <row r="10" spans="1:10" x14ac:dyDescent="0.25">
      <c r="A10" s="322" t="s">
        <v>426</v>
      </c>
      <c r="B10" s="323">
        <v>2897</v>
      </c>
      <c r="C10" s="323">
        <v>5027</v>
      </c>
      <c r="D10" s="323">
        <v>6909</v>
      </c>
      <c r="E10" s="323">
        <v>7714</v>
      </c>
      <c r="F10" s="323">
        <v>7011</v>
      </c>
      <c r="G10" s="323">
        <v>4972</v>
      </c>
      <c r="H10" s="328" t="s">
        <v>2555</v>
      </c>
      <c r="I10" s="328">
        <v>0.71599999999999997</v>
      </c>
      <c r="J10" s="135"/>
    </row>
    <row r="11" spans="1:10" x14ac:dyDescent="0.25">
      <c r="A11" s="324" t="s">
        <v>460</v>
      </c>
      <c r="B11" s="326">
        <v>69234</v>
      </c>
      <c r="C11" s="326">
        <v>96811</v>
      </c>
      <c r="D11" s="326">
        <v>111934</v>
      </c>
      <c r="E11" s="326">
        <v>84120</v>
      </c>
      <c r="F11" s="326">
        <v>73099</v>
      </c>
      <c r="G11" s="326">
        <v>55589</v>
      </c>
      <c r="H11" s="329" t="s">
        <v>2556</v>
      </c>
      <c r="I11" s="329" t="s">
        <v>2611</v>
      </c>
      <c r="J11" s="135"/>
    </row>
    <row r="12" spans="1:10" x14ac:dyDescent="0.25">
      <c r="A12" s="322" t="s">
        <v>461</v>
      </c>
      <c r="B12" s="323">
        <v>760170</v>
      </c>
      <c r="C12" s="323">
        <v>736403</v>
      </c>
      <c r="D12" s="323">
        <v>761230</v>
      </c>
      <c r="E12" s="323">
        <v>757296</v>
      </c>
      <c r="F12" s="323">
        <v>770034</v>
      </c>
      <c r="G12" s="323">
        <v>747169</v>
      </c>
      <c r="H12" s="328" t="s">
        <v>2557</v>
      </c>
      <c r="I12" s="3326" t="s">
        <v>2612</v>
      </c>
      <c r="J12" s="135"/>
    </row>
    <row r="13" spans="1:10" x14ac:dyDescent="0.25">
      <c r="A13" s="324" t="s">
        <v>462</v>
      </c>
      <c r="B13" s="326">
        <v>160735</v>
      </c>
      <c r="C13" s="326">
        <v>137227</v>
      </c>
      <c r="D13" s="326">
        <v>133610</v>
      </c>
      <c r="E13" s="326">
        <v>139805</v>
      </c>
      <c r="F13" s="326">
        <v>141977</v>
      </c>
      <c r="G13" s="326">
        <v>166462</v>
      </c>
      <c r="H13" s="329">
        <v>0.17249999999999999</v>
      </c>
      <c r="I13" s="329">
        <v>3.5630074345973185E-2</v>
      </c>
      <c r="J13" s="135"/>
    </row>
    <row r="14" spans="1:10" x14ac:dyDescent="0.25">
      <c r="A14" s="322" t="s">
        <v>424</v>
      </c>
      <c r="B14" s="323">
        <v>451433</v>
      </c>
      <c r="C14" s="323">
        <v>374961</v>
      </c>
      <c r="D14" s="323">
        <v>395484</v>
      </c>
      <c r="E14" s="323">
        <v>408569</v>
      </c>
      <c r="F14" s="323">
        <v>295889</v>
      </c>
      <c r="G14" s="323" t="s">
        <v>2519</v>
      </c>
      <c r="H14" s="323" t="s">
        <v>2519</v>
      </c>
      <c r="I14" s="323" t="s">
        <v>2519</v>
      </c>
      <c r="J14" s="135"/>
    </row>
    <row r="15" spans="1:10" x14ac:dyDescent="0.25">
      <c r="A15" s="324" t="s">
        <v>469</v>
      </c>
      <c r="B15" s="327" t="s">
        <v>2519</v>
      </c>
      <c r="C15" s="327" t="s">
        <v>2519</v>
      </c>
      <c r="D15" s="327" t="s">
        <v>2519</v>
      </c>
      <c r="E15" s="327" t="s">
        <v>2519</v>
      </c>
      <c r="F15" s="326">
        <v>14254</v>
      </c>
      <c r="G15" s="326">
        <v>801080</v>
      </c>
      <c r="H15" s="327" t="s">
        <v>2519</v>
      </c>
      <c r="I15" s="327" t="s">
        <v>2519</v>
      </c>
      <c r="J15" s="135"/>
    </row>
    <row r="16" spans="1:10" x14ac:dyDescent="0.25">
      <c r="A16" s="330" t="s">
        <v>470</v>
      </c>
      <c r="B16" s="331">
        <v>5445324</v>
      </c>
      <c r="C16" s="331">
        <v>5217573</v>
      </c>
      <c r="D16" s="331">
        <v>5277604</v>
      </c>
      <c r="E16" s="331">
        <v>5240796</v>
      </c>
      <c r="F16" s="331">
        <v>5443072</v>
      </c>
      <c r="G16" s="331">
        <v>5470076</v>
      </c>
      <c r="H16" s="332">
        <v>5.0000000000000001E-3</v>
      </c>
      <c r="I16" s="332">
        <v>5.0000000000000001E-3</v>
      </c>
      <c r="J16" s="135"/>
    </row>
    <row r="18" spans="1:9" s="65" customFormat="1" ht="11.25" x14ac:dyDescent="0.2">
      <c r="A18" s="65" t="s">
        <v>2558</v>
      </c>
      <c r="I18" s="333"/>
    </row>
    <row r="19" spans="1:9" s="65" customFormat="1" ht="11.25" x14ac:dyDescent="0.2">
      <c r="A19" s="65" t="s">
        <v>384</v>
      </c>
      <c r="I19" s="333"/>
    </row>
    <row r="20" spans="1:9" s="65" customFormat="1" ht="11.25" x14ac:dyDescent="0.2">
      <c r="A20" s="65" t="s">
        <v>2326</v>
      </c>
      <c r="H20" s="334"/>
    </row>
    <row r="21" spans="1:9" s="65" customFormat="1" ht="11.25" x14ac:dyDescent="0.2">
      <c r="A21" s="335" t="s">
        <v>2327</v>
      </c>
    </row>
    <row r="22" spans="1:9" s="65" customFormat="1" x14ac:dyDescent="0.25">
      <c r="A22" s="23"/>
    </row>
    <row r="23" spans="1:9" s="65" customFormat="1" x14ac:dyDescent="0.25">
      <c r="A23" s="199" t="s">
        <v>135</v>
      </c>
    </row>
    <row r="24" spans="1:9" s="65" customFormat="1" ht="11.25" x14ac:dyDescent="0.2"/>
    <row r="25" spans="1:9" s="65" customFormat="1" ht="11.25" x14ac:dyDescent="0.2"/>
    <row r="26" spans="1:9" s="65" customFormat="1" ht="11.25" x14ac:dyDescent="0.2"/>
    <row r="27" spans="1:9" s="65" customFormat="1" ht="11.25" x14ac:dyDescent="0.2"/>
    <row r="28" spans="1:9" s="65" customFormat="1" ht="11.25" x14ac:dyDescent="0.2"/>
    <row r="29" spans="1:9" x14ac:dyDescent="0.25">
      <c r="A29"/>
    </row>
    <row r="30" spans="1:9" x14ac:dyDescent="0.25">
      <c r="A30"/>
    </row>
    <row r="31" spans="1:9" x14ac:dyDescent="0.25">
      <c r="A31"/>
    </row>
  </sheetData>
  <hyperlinks>
    <hyperlink ref="A23" location="Index!A1" display="Back to index" xr:uid="{02D27055-AF54-43AA-8621-6D0A6DD927E6}"/>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B20DF-3D8A-4DC0-8AE9-17B52D7A1760}">
  <dimension ref="A1:G17"/>
  <sheetViews>
    <sheetView showGridLines="0" workbookViewId="0">
      <selection activeCell="C19" sqref="C19"/>
    </sheetView>
  </sheetViews>
  <sheetFormatPr defaultColWidth="18" defaultRowHeight="15" x14ac:dyDescent="0.25"/>
  <cols>
    <col min="1" max="1" width="26" style="23" customWidth="1"/>
    <col min="2" max="6" width="10.7109375" style="23" customWidth="1"/>
    <col min="7" max="16384" width="18" style="23"/>
  </cols>
  <sheetData>
    <row r="1" spans="1:7" x14ac:dyDescent="0.25">
      <c r="A1" s="67" t="s">
        <v>471</v>
      </c>
    </row>
    <row r="3" spans="1:7" x14ac:dyDescent="0.25">
      <c r="A3" s="310" t="s">
        <v>455</v>
      </c>
      <c r="B3" s="3677" t="s">
        <v>440</v>
      </c>
      <c r="C3" s="3678"/>
      <c r="D3" s="3677" t="s">
        <v>441</v>
      </c>
      <c r="E3" s="3678"/>
      <c r="F3" s="336" t="s">
        <v>165</v>
      </c>
    </row>
    <row r="4" spans="1:7" x14ac:dyDescent="0.25">
      <c r="A4" s="337"/>
      <c r="B4" s="338" t="s">
        <v>151</v>
      </c>
      <c r="C4" s="338" t="s">
        <v>150</v>
      </c>
      <c r="D4" s="338" t="s">
        <v>151</v>
      </c>
      <c r="E4" s="339" t="s">
        <v>150</v>
      </c>
      <c r="F4" s="338" t="s">
        <v>151</v>
      </c>
    </row>
    <row r="5" spans="1:7" x14ac:dyDescent="0.25">
      <c r="A5" s="340" t="s">
        <v>456</v>
      </c>
      <c r="B5" s="341">
        <v>87311</v>
      </c>
      <c r="C5" s="342">
        <f>B5/F5</f>
        <v>0.49517084928399263</v>
      </c>
      <c r="D5" s="341">
        <v>89014</v>
      </c>
      <c r="E5" s="343">
        <f>D5/F5</f>
        <v>0.50482915071600742</v>
      </c>
      <c r="F5" s="344">
        <v>176325</v>
      </c>
      <c r="G5" s="345"/>
    </row>
    <row r="6" spans="1:7" x14ac:dyDescent="0.25">
      <c r="A6" s="346" t="s">
        <v>457</v>
      </c>
      <c r="B6" s="347">
        <v>84290</v>
      </c>
      <c r="C6" s="135">
        <f>B6/F6</f>
        <v>0.50091220813796633</v>
      </c>
      <c r="D6" s="347">
        <v>83983</v>
      </c>
      <c r="E6" s="135">
        <f t="shared" ref="E6:E13" si="0">D6/F6</f>
        <v>0.49908779186203373</v>
      </c>
      <c r="F6" s="348">
        <v>168273</v>
      </c>
      <c r="G6" s="345"/>
    </row>
    <row r="7" spans="1:7" x14ac:dyDescent="0.25">
      <c r="A7" s="349" t="s">
        <v>458</v>
      </c>
      <c r="B7" s="341">
        <v>59575</v>
      </c>
      <c r="C7" s="342">
        <f t="shared" ref="C7:C13" si="1">B7/F7</f>
        <v>0.79836775170528407</v>
      </c>
      <c r="D7" s="341">
        <v>15046</v>
      </c>
      <c r="E7" s="343">
        <f t="shared" si="0"/>
        <v>0.20163224829471596</v>
      </c>
      <c r="F7" s="344">
        <v>74621</v>
      </c>
      <c r="G7" s="345"/>
    </row>
    <row r="8" spans="1:7" x14ac:dyDescent="0.25">
      <c r="A8" s="350" t="s">
        <v>459</v>
      </c>
      <c r="B8" s="347">
        <v>85396</v>
      </c>
      <c r="C8" s="135">
        <f t="shared" si="1"/>
        <v>0.67118335010060359</v>
      </c>
      <c r="D8" s="347">
        <v>41836</v>
      </c>
      <c r="E8" s="135">
        <f t="shared" si="0"/>
        <v>0.32881664989939635</v>
      </c>
      <c r="F8" s="348">
        <v>127232</v>
      </c>
      <c r="G8" s="345"/>
    </row>
    <row r="9" spans="1:7" x14ac:dyDescent="0.25">
      <c r="A9" s="349" t="s">
        <v>426</v>
      </c>
      <c r="B9" s="341">
        <v>4452</v>
      </c>
      <c r="C9" s="342">
        <f>B9/F9</f>
        <v>0.8954143201930812</v>
      </c>
      <c r="D9" s="351">
        <v>520</v>
      </c>
      <c r="E9" s="343">
        <f t="shared" si="0"/>
        <v>0.10458567980691874</v>
      </c>
      <c r="F9" s="344">
        <v>4972</v>
      </c>
      <c r="G9" s="345"/>
    </row>
    <row r="10" spans="1:7" x14ac:dyDescent="0.25">
      <c r="A10" s="350" t="s">
        <v>460</v>
      </c>
      <c r="B10" s="347">
        <v>35012</v>
      </c>
      <c r="C10" s="135">
        <f t="shared" si="1"/>
        <v>0.62983683822338954</v>
      </c>
      <c r="D10" s="347">
        <v>20577</v>
      </c>
      <c r="E10" s="135">
        <f>D10/F10</f>
        <v>0.37016316177661046</v>
      </c>
      <c r="F10" s="348">
        <v>55589</v>
      </c>
      <c r="G10" s="345"/>
    </row>
    <row r="11" spans="1:7" x14ac:dyDescent="0.25">
      <c r="A11" s="349" t="s">
        <v>461</v>
      </c>
      <c r="B11" s="341">
        <v>370068</v>
      </c>
      <c r="C11" s="342">
        <f t="shared" si="1"/>
        <v>0.49529356812180375</v>
      </c>
      <c r="D11" s="341">
        <v>377101</v>
      </c>
      <c r="E11" s="343">
        <f t="shared" si="0"/>
        <v>0.50470643187819619</v>
      </c>
      <c r="F11" s="344">
        <v>747169</v>
      </c>
      <c r="G11" s="345"/>
    </row>
    <row r="12" spans="1:7" x14ac:dyDescent="0.25">
      <c r="A12" s="352" t="s">
        <v>462</v>
      </c>
      <c r="B12" s="347">
        <v>84106</v>
      </c>
      <c r="C12" s="135">
        <f t="shared" si="1"/>
        <v>0.50525645492664994</v>
      </c>
      <c r="D12" s="347">
        <v>82356</v>
      </c>
      <c r="E12" s="135">
        <f t="shared" si="0"/>
        <v>0.49474354507335006</v>
      </c>
      <c r="F12" s="348">
        <v>166462</v>
      </c>
      <c r="G12" s="345"/>
    </row>
    <row r="13" spans="1:7" x14ac:dyDescent="0.25">
      <c r="A13" s="353" t="s">
        <v>463</v>
      </c>
      <c r="B13" s="341">
        <v>403202</v>
      </c>
      <c r="C13" s="342">
        <f t="shared" si="1"/>
        <v>0.50332301393119294</v>
      </c>
      <c r="D13" s="341">
        <v>397878</v>
      </c>
      <c r="E13" s="343">
        <f t="shared" si="0"/>
        <v>0.49667698606880711</v>
      </c>
      <c r="F13" s="344">
        <v>801080</v>
      </c>
      <c r="G13" s="345"/>
    </row>
    <row r="15" spans="1:7" x14ac:dyDescent="0.25">
      <c r="A15" s="98" t="s">
        <v>472</v>
      </c>
    </row>
    <row r="17" spans="1:1" x14ac:dyDescent="0.25">
      <c r="A17" s="199" t="s">
        <v>135</v>
      </c>
    </row>
  </sheetData>
  <mergeCells count="2">
    <mergeCell ref="B3:C3"/>
    <mergeCell ref="D3:E3"/>
  </mergeCells>
  <hyperlinks>
    <hyperlink ref="A17" location="Index!A1" display="Back to index" xr:uid="{1FF58330-A558-4296-985B-04A68082A961}"/>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A016-2D6A-4587-967E-43A4DE770213}">
  <dimension ref="A1:E47"/>
  <sheetViews>
    <sheetView showGridLines="0" topLeftCell="A13" zoomScaleNormal="100" workbookViewId="0">
      <selection activeCell="K37" sqref="K37"/>
    </sheetView>
  </sheetViews>
  <sheetFormatPr defaultRowHeight="15" x14ac:dyDescent="0.25"/>
  <cols>
    <col min="1" max="1" width="25.7109375" style="364" customWidth="1"/>
    <col min="2" max="2" width="12.28515625" customWidth="1"/>
    <col min="3" max="3" width="12" customWidth="1"/>
    <col min="4" max="4" width="17.5703125" customWidth="1"/>
    <col min="5" max="5" width="18.85546875" customWidth="1"/>
  </cols>
  <sheetData>
    <row r="1" spans="1:5" x14ac:dyDescent="0.25">
      <c r="A1" s="354" t="s">
        <v>473</v>
      </c>
    </row>
    <row r="2" spans="1:5" x14ac:dyDescent="0.25">
      <c r="A2" s="354"/>
    </row>
    <row r="3" spans="1:5" ht="55.5" customHeight="1" x14ac:dyDescent="0.25">
      <c r="A3" s="3120" t="s">
        <v>455</v>
      </c>
      <c r="B3" s="3121"/>
      <c r="C3" s="355" t="s">
        <v>474</v>
      </c>
      <c r="D3" s="355" t="s">
        <v>2559</v>
      </c>
      <c r="E3" s="355" t="s">
        <v>2560</v>
      </c>
    </row>
    <row r="4" spans="1:5" x14ac:dyDescent="0.25">
      <c r="A4" s="3679" t="s">
        <v>456</v>
      </c>
      <c r="B4" s="88" t="s">
        <v>165</v>
      </c>
      <c r="C4" s="3115">
        <v>176325</v>
      </c>
      <c r="D4" s="3116">
        <v>0.89300000000000002</v>
      </c>
      <c r="E4" s="3115">
        <v>157458.22500000001</v>
      </c>
    </row>
    <row r="5" spans="1:5" x14ac:dyDescent="0.25">
      <c r="A5" s="3679"/>
      <c r="B5" s="88" t="s">
        <v>440</v>
      </c>
      <c r="C5" s="3115">
        <v>87311</v>
      </c>
      <c r="D5" s="3116">
        <v>0.88800000000000001</v>
      </c>
      <c r="E5" s="3115">
        <v>77532.168000000005</v>
      </c>
    </row>
    <row r="6" spans="1:5" x14ac:dyDescent="0.25">
      <c r="A6" s="3679"/>
      <c r="B6" s="88" t="s">
        <v>441</v>
      </c>
      <c r="C6" s="3115">
        <v>89014</v>
      </c>
      <c r="D6" s="3116">
        <v>0.89800000000000002</v>
      </c>
      <c r="E6" s="3115">
        <v>79934.572</v>
      </c>
    </row>
    <row r="7" spans="1:5" x14ac:dyDescent="0.25">
      <c r="A7" s="3679"/>
      <c r="B7" s="356" t="s">
        <v>475</v>
      </c>
      <c r="C7" s="3327">
        <v>0.50482915071600742</v>
      </c>
      <c r="D7" s="2652"/>
      <c r="E7" s="3115"/>
    </row>
    <row r="8" spans="1:5" x14ac:dyDescent="0.25">
      <c r="A8" s="3682" t="s">
        <v>457</v>
      </c>
      <c r="B8" s="358" t="s">
        <v>165</v>
      </c>
      <c r="C8" s="3118">
        <v>168273</v>
      </c>
      <c r="D8" s="3119">
        <v>0.89800000000000002</v>
      </c>
      <c r="E8" s="3118">
        <v>151109.15400000001</v>
      </c>
    </row>
    <row r="9" spans="1:5" x14ac:dyDescent="0.25">
      <c r="A9" s="3682"/>
      <c r="B9" s="358" t="s">
        <v>440</v>
      </c>
      <c r="C9" s="3118">
        <v>84290</v>
      </c>
      <c r="D9" s="3119">
        <v>0.89200000000000002</v>
      </c>
      <c r="E9" s="3118">
        <v>75186.680000000008</v>
      </c>
    </row>
    <row r="10" spans="1:5" x14ac:dyDescent="0.25">
      <c r="A10" s="3682"/>
      <c r="B10" s="358" t="s">
        <v>441</v>
      </c>
      <c r="C10" s="3118">
        <v>83983</v>
      </c>
      <c r="D10" s="3119">
        <v>0.90400000000000003</v>
      </c>
      <c r="E10" s="3118">
        <v>75920.631999999998</v>
      </c>
    </row>
    <row r="11" spans="1:5" x14ac:dyDescent="0.25">
      <c r="A11" s="3682"/>
      <c r="B11" s="359" t="s">
        <v>475</v>
      </c>
      <c r="C11" s="3328">
        <v>0.49908779186203373</v>
      </c>
      <c r="D11" s="3119"/>
      <c r="E11" s="3118"/>
    </row>
    <row r="12" spans="1:5" x14ac:dyDescent="0.25">
      <c r="A12" s="3679" t="s">
        <v>458</v>
      </c>
      <c r="B12" s="88" t="s">
        <v>165</v>
      </c>
      <c r="C12" s="3115">
        <v>74621</v>
      </c>
      <c r="D12" s="3116">
        <v>0.61599999999999999</v>
      </c>
      <c r="E12" s="3115">
        <v>45966.536</v>
      </c>
    </row>
    <row r="13" spans="1:5" x14ac:dyDescent="0.25">
      <c r="A13" s="3679"/>
      <c r="B13" s="88" t="s">
        <v>440</v>
      </c>
      <c r="C13" s="3115">
        <v>59575</v>
      </c>
      <c r="D13" s="3116">
        <v>0.60599999999999998</v>
      </c>
      <c r="E13" s="3115">
        <v>36102.449999999997</v>
      </c>
    </row>
    <row r="14" spans="1:5" x14ac:dyDescent="0.25">
      <c r="A14" s="3679"/>
      <c r="B14" s="88" t="s">
        <v>441</v>
      </c>
      <c r="C14" s="3115">
        <v>15046</v>
      </c>
      <c r="D14" s="3116">
        <v>0.65300000000000002</v>
      </c>
      <c r="E14" s="3115">
        <v>9825.0380000000005</v>
      </c>
    </row>
    <row r="15" spans="1:5" x14ac:dyDescent="0.25">
      <c r="A15" s="3679"/>
      <c r="B15" s="356" t="s">
        <v>475</v>
      </c>
      <c r="C15" s="3117">
        <v>0.20163224829471596</v>
      </c>
      <c r="D15" s="2652"/>
      <c r="E15" s="3115"/>
    </row>
    <row r="16" spans="1:5" x14ac:dyDescent="0.25">
      <c r="A16" s="3680" t="s">
        <v>459</v>
      </c>
      <c r="B16" s="360" t="s">
        <v>165</v>
      </c>
      <c r="C16" s="3118">
        <v>127232</v>
      </c>
      <c r="D16" s="3119">
        <v>0.61799999999999999</v>
      </c>
      <c r="E16" s="3118">
        <v>78629.376000000004</v>
      </c>
    </row>
    <row r="17" spans="1:5" x14ac:dyDescent="0.25">
      <c r="A17" s="3680"/>
      <c r="B17" s="360" t="s">
        <v>440</v>
      </c>
      <c r="C17" s="3118">
        <v>85396</v>
      </c>
      <c r="D17" s="3119">
        <v>0.55300000000000005</v>
      </c>
      <c r="E17" s="3118">
        <v>47223.988000000005</v>
      </c>
    </row>
    <row r="18" spans="1:5" x14ac:dyDescent="0.25">
      <c r="A18" s="3680"/>
      <c r="B18" s="360" t="s">
        <v>441</v>
      </c>
      <c r="C18" s="3118">
        <v>41836</v>
      </c>
      <c r="D18" s="3119">
        <v>0.75</v>
      </c>
      <c r="E18" s="3118">
        <v>31377</v>
      </c>
    </row>
    <row r="19" spans="1:5" x14ac:dyDescent="0.25">
      <c r="A19" s="3680"/>
      <c r="B19" s="359" t="s">
        <v>475</v>
      </c>
      <c r="C19" s="3328">
        <v>0.32881664989939635</v>
      </c>
      <c r="D19" s="3119"/>
      <c r="E19" s="3118"/>
    </row>
    <row r="20" spans="1:5" x14ac:dyDescent="0.25">
      <c r="A20" s="3679" t="s">
        <v>426</v>
      </c>
      <c r="B20" s="88" t="s">
        <v>165</v>
      </c>
      <c r="C20" s="3115">
        <v>4972</v>
      </c>
      <c r="D20" s="3116">
        <v>0.46</v>
      </c>
      <c r="E20" s="3115">
        <v>2287.12</v>
      </c>
    </row>
    <row r="21" spans="1:5" x14ac:dyDescent="0.25">
      <c r="A21" s="3679"/>
      <c r="B21" s="88" t="s">
        <v>440</v>
      </c>
      <c r="C21" s="3115">
        <v>4452</v>
      </c>
      <c r="D21" s="3116">
        <v>0.442</v>
      </c>
      <c r="E21" s="3115">
        <v>1967.7840000000001</v>
      </c>
    </row>
    <row r="22" spans="1:5" x14ac:dyDescent="0.25">
      <c r="A22" s="3679"/>
      <c r="B22" s="88" t="s">
        <v>441</v>
      </c>
      <c r="C22" s="3115">
        <v>520</v>
      </c>
      <c r="D22" s="3116">
        <v>0.61899999999999999</v>
      </c>
      <c r="E22" s="3115">
        <v>321.88</v>
      </c>
    </row>
    <row r="23" spans="1:5" x14ac:dyDescent="0.25">
      <c r="A23" s="3679"/>
      <c r="B23" s="356" t="s">
        <v>475</v>
      </c>
      <c r="C23" s="3117">
        <v>0.10458567980691874</v>
      </c>
      <c r="D23" s="2652"/>
      <c r="E23" s="3115"/>
    </row>
    <row r="24" spans="1:5" x14ac:dyDescent="0.25">
      <c r="A24" s="3680" t="s">
        <v>460</v>
      </c>
      <c r="B24" s="360" t="s">
        <v>165</v>
      </c>
      <c r="C24" s="3118">
        <v>55589</v>
      </c>
      <c r="D24" s="3119">
        <v>0.67100000000000004</v>
      </c>
      <c r="E24" s="3118">
        <v>37300.219000000005</v>
      </c>
    </row>
    <row r="25" spans="1:5" x14ac:dyDescent="0.25">
      <c r="A25" s="3680"/>
      <c r="B25" s="360" t="s">
        <v>440</v>
      </c>
      <c r="C25" s="3118">
        <v>35012</v>
      </c>
      <c r="D25" s="3119">
        <v>0.63900000000000001</v>
      </c>
      <c r="E25" s="3118">
        <v>22372.668000000001</v>
      </c>
    </row>
    <row r="26" spans="1:5" x14ac:dyDescent="0.25">
      <c r="A26" s="3680"/>
      <c r="B26" s="360" t="s">
        <v>441</v>
      </c>
      <c r="C26" s="3118">
        <v>20577</v>
      </c>
      <c r="D26" s="3119">
        <v>0.72499999999999998</v>
      </c>
      <c r="E26" s="3118">
        <v>14918.324999999999</v>
      </c>
    </row>
    <row r="27" spans="1:5" x14ac:dyDescent="0.25">
      <c r="A27" s="3680"/>
      <c r="B27" s="359" t="s">
        <v>475</v>
      </c>
      <c r="C27" s="3328">
        <v>0.37016316177661046</v>
      </c>
      <c r="D27" s="3119"/>
      <c r="E27" s="3118"/>
    </row>
    <row r="28" spans="1:5" x14ac:dyDescent="0.25">
      <c r="A28" s="3679" t="s">
        <v>461</v>
      </c>
      <c r="B28" s="88" t="s">
        <v>165</v>
      </c>
      <c r="C28" s="3115">
        <v>747169</v>
      </c>
      <c r="D28" s="3116">
        <v>0.59399999999999997</v>
      </c>
      <c r="E28" s="3115">
        <v>443818.386</v>
      </c>
    </row>
    <row r="29" spans="1:5" x14ac:dyDescent="0.25">
      <c r="A29" s="3679"/>
      <c r="B29" s="88" t="s">
        <v>440</v>
      </c>
      <c r="C29" s="3115">
        <v>370068</v>
      </c>
      <c r="D29" s="3116">
        <v>0.59699999999999998</v>
      </c>
      <c r="E29" s="3115">
        <v>220930.59599999999</v>
      </c>
    </row>
    <row r="30" spans="1:5" x14ac:dyDescent="0.25">
      <c r="A30" s="3679"/>
      <c r="B30" s="88" t="s">
        <v>441</v>
      </c>
      <c r="C30" s="3115">
        <v>377101</v>
      </c>
      <c r="D30" s="3116">
        <v>0.59199999999999997</v>
      </c>
      <c r="E30" s="3115">
        <v>223243.79199999999</v>
      </c>
    </row>
    <row r="31" spans="1:5" x14ac:dyDescent="0.25">
      <c r="A31" s="3679"/>
      <c r="B31" s="356" t="s">
        <v>475</v>
      </c>
      <c r="C31" s="3327">
        <v>0.50470643187819619</v>
      </c>
      <c r="D31" s="2652"/>
      <c r="E31" s="3115"/>
    </row>
    <row r="32" spans="1:5" x14ac:dyDescent="0.25">
      <c r="A32" s="3680" t="s">
        <v>462</v>
      </c>
      <c r="B32" s="360" t="s">
        <v>165</v>
      </c>
      <c r="C32" s="3118">
        <v>166462</v>
      </c>
      <c r="D32" s="3119">
        <v>0.90700000000000003</v>
      </c>
      <c r="E32" s="3118">
        <v>150981.03400000001</v>
      </c>
    </row>
    <row r="33" spans="1:5" x14ac:dyDescent="0.25">
      <c r="A33" s="3680"/>
      <c r="B33" s="360" t="s">
        <v>440</v>
      </c>
      <c r="C33" s="3118">
        <v>84106</v>
      </c>
      <c r="D33" s="3119">
        <v>0.91100000000000003</v>
      </c>
      <c r="E33" s="3118">
        <v>76620.566000000006</v>
      </c>
    </row>
    <row r="34" spans="1:5" x14ac:dyDescent="0.25">
      <c r="A34" s="3680"/>
      <c r="B34" s="360" t="s">
        <v>441</v>
      </c>
      <c r="C34" s="3118">
        <v>82356</v>
      </c>
      <c r="D34" s="3119">
        <v>0.90300000000000002</v>
      </c>
      <c r="E34" s="3118">
        <v>74367.468000000008</v>
      </c>
    </row>
    <row r="35" spans="1:5" x14ac:dyDescent="0.25">
      <c r="A35" s="3680"/>
      <c r="B35" s="359" t="s">
        <v>475</v>
      </c>
      <c r="C35" s="3328">
        <v>0.49474354507335006</v>
      </c>
      <c r="D35" s="3119"/>
      <c r="E35" s="3118"/>
    </row>
    <row r="36" spans="1:5" x14ac:dyDescent="0.25">
      <c r="A36" s="3679" t="s">
        <v>463</v>
      </c>
      <c r="B36" s="88" t="s">
        <v>165</v>
      </c>
      <c r="C36" s="3115">
        <v>801080</v>
      </c>
      <c r="D36" s="3116">
        <v>0.55300000000000005</v>
      </c>
      <c r="E36" s="3115">
        <v>442997.24000000005</v>
      </c>
    </row>
    <row r="37" spans="1:5" x14ac:dyDescent="0.25">
      <c r="A37" s="3679"/>
      <c r="B37" s="88" t="s">
        <v>440</v>
      </c>
      <c r="C37" s="3115">
        <v>403202</v>
      </c>
      <c r="D37" s="3116">
        <v>0.52600000000000002</v>
      </c>
      <c r="E37" s="3115">
        <v>212084.25200000001</v>
      </c>
    </row>
    <row r="38" spans="1:5" x14ac:dyDescent="0.25">
      <c r="A38" s="3679"/>
      <c r="B38" s="88" t="s">
        <v>441</v>
      </c>
      <c r="C38" s="3115">
        <v>397878</v>
      </c>
      <c r="D38" s="3116">
        <v>0.57999999999999996</v>
      </c>
      <c r="E38" s="3115">
        <v>230769.24</v>
      </c>
    </row>
    <row r="39" spans="1:5" x14ac:dyDescent="0.25">
      <c r="A39" s="3679"/>
      <c r="B39" s="356" t="s">
        <v>475</v>
      </c>
      <c r="C39" s="3327">
        <v>0.49667698606880711</v>
      </c>
      <c r="D39" s="2652"/>
      <c r="E39" s="3115"/>
    </row>
    <row r="40" spans="1:5" x14ac:dyDescent="0.25">
      <c r="A40" s="3681" t="s">
        <v>470</v>
      </c>
      <c r="B40" s="361" t="s">
        <v>165</v>
      </c>
      <c r="C40" s="3118">
        <v>5470076</v>
      </c>
      <c r="D40" s="3119">
        <v>0.66900000000000004</v>
      </c>
      <c r="E40" s="3118">
        <v>3659480.844</v>
      </c>
    </row>
    <row r="41" spans="1:5" x14ac:dyDescent="0.25">
      <c r="A41" s="3681"/>
      <c r="B41" s="361" t="s">
        <v>440</v>
      </c>
      <c r="C41" s="3118">
        <v>2725584</v>
      </c>
      <c r="D41" s="3119">
        <v>0.623</v>
      </c>
      <c r="E41" s="3118">
        <v>1698038.8319999999</v>
      </c>
    </row>
    <row r="42" spans="1:5" x14ac:dyDescent="0.25">
      <c r="A42" s="3681"/>
      <c r="B42" s="361" t="s">
        <v>441</v>
      </c>
      <c r="C42" s="3118">
        <v>2744492</v>
      </c>
      <c r="D42" s="3119">
        <v>0.71399999999999997</v>
      </c>
      <c r="E42" s="3118">
        <v>1959567.2879999999</v>
      </c>
    </row>
    <row r="43" spans="1:5" x14ac:dyDescent="0.25">
      <c r="A43" s="3681"/>
      <c r="B43" s="362" t="s">
        <v>475</v>
      </c>
      <c r="C43" s="3328">
        <v>0.50172831236714077</v>
      </c>
      <c r="D43" s="3119"/>
      <c r="E43" s="3118"/>
    </row>
    <row r="45" spans="1:5" x14ac:dyDescent="0.25">
      <c r="A45" s="363" t="s">
        <v>472</v>
      </c>
    </row>
    <row r="47" spans="1:5" x14ac:dyDescent="0.25">
      <c r="A47" s="199" t="s">
        <v>135</v>
      </c>
    </row>
  </sheetData>
  <mergeCells count="10">
    <mergeCell ref="A28:A31"/>
    <mergeCell ref="A32:A35"/>
    <mergeCell ref="A36:A39"/>
    <mergeCell ref="A40:A43"/>
    <mergeCell ref="A4:A7"/>
    <mergeCell ref="A8:A11"/>
    <mergeCell ref="A12:A15"/>
    <mergeCell ref="A16:A19"/>
    <mergeCell ref="A20:A23"/>
    <mergeCell ref="A24:A27"/>
  </mergeCells>
  <hyperlinks>
    <hyperlink ref="A47" location="Index!A1" display="Back to index" xr:uid="{5AF734AF-702A-4E55-8E93-78B64576DB57}"/>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21543-0E93-4FE5-8D60-CA2BDC32512D}">
  <dimension ref="A1:J34"/>
  <sheetViews>
    <sheetView showGridLines="0" workbookViewId="0">
      <selection activeCell="H25" sqref="H25"/>
    </sheetView>
  </sheetViews>
  <sheetFormatPr defaultColWidth="9.140625" defaultRowHeight="15" x14ac:dyDescent="0.25"/>
  <cols>
    <col min="1" max="1" width="27.42578125" style="23" customWidth="1"/>
    <col min="2" max="9" width="10.7109375" style="23" customWidth="1"/>
    <col min="10" max="16384" width="9.140625" style="23"/>
  </cols>
  <sheetData>
    <row r="1" spans="1:10" x14ac:dyDescent="0.25">
      <c r="A1" s="365" t="s">
        <v>2561</v>
      </c>
    </row>
    <row r="3" spans="1:10" ht="45" x14ac:dyDescent="0.25">
      <c r="A3" s="366"/>
      <c r="B3" s="312">
        <v>2013</v>
      </c>
      <c r="C3" s="312">
        <v>2014</v>
      </c>
      <c r="D3" s="312">
        <v>2015</v>
      </c>
      <c r="E3" s="312">
        <v>2016</v>
      </c>
      <c r="F3" s="312">
        <v>2017</v>
      </c>
      <c r="G3" s="312">
        <v>2018</v>
      </c>
      <c r="H3" s="312" t="s">
        <v>324</v>
      </c>
      <c r="I3" s="367" t="s">
        <v>476</v>
      </c>
    </row>
    <row r="4" spans="1:10" x14ac:dyDescent="0.25">
      <c r="A4" s="368" t="s">
        <v>466</v>
      </c>
      <c r="B4" s="369">
        <v>0.64100000000000001</v>
      </c>
      <c r="C4" s="370">
        <v>0.65500000000000003</v>
      </c>
      <c r="D4" s="369">
        <v>0.63200000000000001</v>
      </c>
      <c r="E4" s="369">
        <v>0.59699999999999998</v>
      </c>
      <c r="F4" s="371">
        <v>0.58199999999999996</v>
      </c>
      <c r="G4" s="371" t="s">
        <v>2519</v>
      </c>
      <c r="H4" s="371" t="s">
        <v>2519</v>
      </c>
      <c r="I4" s="371" t="s">
        <v>2519</v>
      </c>
    </row>
    <row r="5" spans="1:10" x14ac:dyDescent="0.25">
      <c r="A5" s="372" t="s">
        <v>467</v>
      </c>
      <c r="B5" s="373" t="s">
        <v>2519</v>
      </c>
      <c r="C5" s="374">
        <v>0.84199999999999997</v>
      </c>
      <c r="D5" s="373">
        <v>0.79800000000000004</v>
      </c>
      <c r="E5" s="373">
        <v>0.76900000000000002</v>
      </c>
      <c r="F5" s="375">
        <v>0.752</v>
      </c>
      <c r="G5" s="375" t="s">
        <v>2519</v>
      </c>
      <c r="H5" s="375" t="s">
        <v>2519</v>
      </c>
      <c r="I5" s="375" t="s">
        <v>2519</v>
      </c>
    </row>
    <row r="6" spans="1:10" x14ac:dyDescent="0.25">
      <c r="A6" s="368" t="s">
        <v>456</v>
      </c>
      <c r="B6" s="369">
        <v>0.89800000000000002</v>
      </c>
      <c r="C6" s="370">
        <v>0.90300000000000002</v>
      </c>
      <c r="D6" s="376">
        <v>0.90900000000000003</v>
      </c>
      <c r="E6" s="376">
        <v>0.90500000000000003</v>
      </c>
      <c r="F6" s="371">
        <v>0.90400000000000003</v>
      </c>
      <c r="G6" s="371">
        <v>0.89300000000000002</v>
      </c>
      <c r="H6" s="3329" t="s">
        <v>2562</v>
      </c>
      <c r="I6" s="3329" t="s">
        <v>2563</v>
      </c>
      <c r="J6" s="345"/>
    </row>
    <row r="7" spans="1:10" x14ac:dyDescent="0.25">
      <c r="A7" s="372" t="s">
        <v>457</v>
      </c>
      <c r="B7" s="373">
        <v>0.9</v>
      </c>
      <c r="C7" s="374">
        <v>0.90700000000000003</v>
      </c>
      <c r="D7" s="373">
        <v>0.91200000000000003</v>
      </c>
      <c r="E7" s="373">
        <v>0.90300000000000002</v>
      </c>
      <c r="F7" s="375">
        <v>0.89900000000000002</v>
      </c>
      <c r="G7" s="375">
        <v>0.89800000000000002</v>
      </c>
      <c r="H7" s="378" t="s">
        <v>2564</v>
      </c>
      <c r="I7" s="378" t="s">
        <v>2565</v>
      </c>
      <c r="J7" s="345"/>
    </row>
    <row r="8" spans="1:10" x14ac:dyDescent="0.25">
      <c r="A8" s="368" t="s">
        <v>458</v>
      </c>
      <c r="B8" s="369">
        <v>0.68400000000000005</v>
      </c>
      <c r="C8" s="370">
        <v>0.65500000000000003</v>
      </c>
      <c r="D8" s="376">
        <v>0.65100000000000002</v>
      </c>
      <c r="E8" s="376">
        <v>0.60399999999999998</v>
      </c>
      <c r="F8" s="371">
        <v>0.60799999999999998</v>
      </c>
      <c r="G8" s="371">
        <v>0.61599999999999999</v>
      </c>
      <c r="H8" s="379">
        <v>0.8</v>
      </c>
      <c r="I8" s="379" t="s">
        <v>2566</v>
      </c>
      <c r="J8" s="345"/>
    </row>
    <row r="9" spans="1:10" x14ac:dyDescent="0.25">
      <c r="A9" s="372" t="s">
        <v>459</v>
      </c>
      <c r="B9" s="373">
        <v>0.61799999999999999</v>
      </c>
      <c r="C9" s="374">
        <v>0.61</v>
      </c>
      <c r="D9" s="380">
        <v>0.60799999999999998</v>
      </c>
      <c r="E9" s="380">
        <v>0.60899999999999999</v>
      </c>
      <c r="F9" s="375">
        <v>0.61199999999999999</v>
      </c>
      <c r="G9" s="375">
        <v>0.61799999999999999</v>
      </c>
      <c r="H9" s="378">
        <v>0.6</v>
      </c>
      <c r="I9" s="378">
        <v>0</v>
      </c>
      <c r="J9" s="345"/>
    </row>
    <row r="10" spans="1:10" x14ac:dyDescent="0.25">
      <c r="A10" s="368" t="s">
        <v>426</v>
      </c>
      <c r="B10" s="369">
        <v>0.41099999999999998</v>
      </c>
      <c r="C10" s="370">
        <v>0.41600000000000004</v>
      </c>
      <c r="D10" s="369">
        <v>0.40300000000000002</v>
      </c>
      <c r="E10" s="369">
        <v>0.40699999999999997</v>
      </c>
      <c r="F10" s="371">
        <v>0.44</v>
      </c>
      <c r="G10" s="371">
        <v>0.46</v>
      </c>
      <c r="H10" s="379">
        <v>2</v>
      </c>
      <c r="I10" s="379">
        <v>4.9000000000000004</v>
      </c>
      <c r="J10" s="381"/>
    </row>
    <row r="11" spans="1:10" x14ac:dyDescent="0.25">
      <c r="A11" s="372" t="s">
        <v>460</v>
      </c>
      <c r="B11" s="373">
        <v>0.72199999999999998</v>
      </c>
      <c r="C11" s="374">
        <v>0.69499999999999995</v>
      </c>
      <c r="D11" s="380">
        <v>0.68799999999999994</v>
      </c>
      <c r="E11" s="380">
        <v>0.67900000000000005</v>
      </c>
      <c r="F11" s="375">
        <v>0.66900000000000004</v>
      </c>
      <c r="G11" s="375">
        <v>0.67100000000000004</v>
      </c>
      <c r="H11" s="378">
        <v>0.2</v>
      </c>
      <c r="I11" s="378" t="s">
        <v>2567</v>
      </c>
      <c r="J11" s="345"/>
    </row>
    <row r="12" spans="1:10" x14ac:dyDescent="0.25">
      <c r="A12" s="368" t="s">
        <v>461</v>
      </c>
      <c r="B12" s="369">
        <v>0.57599999999999996</v>
      </c>
      <c r="C12" s="370">
        <v>0.624</v>
      </c>
      <c r="D12" s="369">
        <v>0.63300000000000001</v>
      </c>
      <c r="E12" s="369">
        <v>0.61</v>
      </c>
      <c r="F12" s="371">
        <v>0.59399999999999997</v>
      </c>
      <c r="G12" s="371">
        <v>0.59399999999999997</v>
      </c>
      <c r="H12" s="382">
        <v>0</v>
      </c>
      <c r="I12" s="377">
        <v>1.8</v>
      </c>
      <c r="J12" s="345"/>
    </row>
    <row r="13" spans="1:10" x14ac:dyDescent="0.25">
      <c r="A13" s="372" t="s">
        <v>462</v>
      </c>
      <c r="B13" s="373">
        <v>0.90800000000000003</v>
      </c>
      <c r="C13" s="374">
        <v>0.91299999999999992</v>
      </c>
      <c r="D13" s="373">
        <v>0.92</v>
      </c>
      <c r="E13" s="373">
        <v>0.90900000000000003</v>
      </c>
      <c r="F13" s="375">
        <v>0.90800000000000003</v>
      </c>
      <c r="G13" s="375">
        <v>0.90700000000000003</v>
      </c>
      <c r="H13" s="378" t="s">
        <v>2564</v>
      </c>
      <c r="I13" s="378" t="s">
        <v>2564</v>
      </c>
      <c r="J13" s="345"/>
    </row>
    <row r="14" spans="1:10" x14ac:dyDescent="0.25">
      <c r="A14" s="368" t="s">
        <v>424</v>
      </c>
      <c r="B14" s="369">
        <v>0.53100000000000003</v>
      </c>
      <c r="C14" s="370">
        <v>0.59099999999999997</v>
      </c>
      <c r="D14" s="369">
        <v>0.56699999999999995</v>
      </c>
      <c r="E14" s="369">
        <v>0.52900000000000003</v>
      </c>
      <c r="F14" s="371">
        <v>0.48</v>
      </c>
      <c r="G14" s="371" t="s">
        <v>2519</v>
      </c>
      <c r="H14" s="371" t="s">
        <v>2519</v>
      </c>
      <c r="I14" s="371" t="s">
        <v>2519</v>
      </c>
      <c r="J14" s="381"/>
    </row>
    <row r="15" spans="1:10" x14ac:dyDescent="0.25">
      <c r="A15" s="372" t="s">
        <v>477</v>
      </c>
      <c r="B15" s="373" t="s">
        <v>2519</v>
      </c>
      <c r="C15" s="373" t="s">
        <v>2519</v>
      </c>
      <c r="D15" s="373" t="s">
        <v>2519</v>
      </c>
      <c r="E15" s="373" t="s">
        <v>2519</v>
      </c>
      <c r="F15" s="373" t="s">
        <v>2519</v>
      </c>
      <c r="G15" s="373">
        <v>0.55300000000000005</v>
      </c>
      <c r="H15" s="383" t="s">
        <v>2519</v>
      </c>
      <c r="I15" s="383" t="s">
        <v>2519</v>
      </c>
      <c r="J15" s="381"/>
    </row>
    <row r="16" spans="1:10" x14ac:dyDescent="0.25">
      <c r="A16" s="384" t="s">
        <v>470</v>
      </c>
      <c r="B16" s="385">
        <v>0.68100000000000005</v>
      </c>
      <c r="C16" s="385">
        <v>0.68799999999999994</v>
      </c>
      <c r="D16" s="385">
        <v>0.69</v>
      </c>
      <c r="E16" s="385">
        <v>0.66900000000000004</v>
      </c>
      <c r="F16" s="385">
        <v>0.66300000000000003</v>
      </c>
      <c r="G16" s="385">
        <v>0.66900000000000004</v>
      </c>
      <c r="H16" s="386">
        <v>0.6</v>
      </c>
      <c r="I16" s="387" t="s">
        <v>2568</v>
      </c>
      <c r="J16" s="381"/>
    </row>
    <row r="17" spans="1:8" x14ac:dyDescent="0.25">
      <c r="H17" s="385"/>
    </row>
    <row r="18" spans="1:8" s="65" customFormat="1" ht="11.25" x14ac:dyDescent="0.2">
      <c r="A18" s="65" t="s">
        <v>2569</v>
      </c>
    </row>
    <row r="19" spans="1:8" s="65" customFormat="1" ht="11.25" x14ac:dyDescent="0.2">
      <c r="A19" s="65" t="s">
        <v>2328</v>
      </c>
    </row>
    <row r="21" spans="1:8" x14ac:dyDescent="0.25">
      <c r="A21" s="199" t="s">
        <v>135</v>
      </c>
      <c r="H21" s="345"/>
    </row>
    <row r="25" spans="1:8" x14ac:dyDescent="0.25">
      <c r="F25" s="369"/>
    </row>
    <row r="26" spans="1:8" x14ac:dyDescent="0.25">
      <c r="F26" s="369"/>
    </row>
    <row r="27" spans="1:8" x14ac:dyDescent="0.25">
      <c r="F27" s="369"/>
    </row>
    <row r="28" spans="1:8" x14ac:dyDescent="0.25">
      <c r="F28" s="369"/>
    </row>
    <row r="29" spans="1:8" x14ac:dyDescent="0.25">
      <c r="F29" s="369"/>
    </row>
    <row r="30" spans="1:8" x14ac:dyDescent="0.25">
      <c r="F30" s="369"/>
    </row>
    <row r="31" spans="1:8" x14ac:dyDescent="0.25">
      <c r="F31" s="369"/>
    </row>
    <row r="32" spans="1:8" x14ac:dyDescent="0.25">
      <c r="F32" s="369"/>
    </row>
    <row r="33" spans="6:6" x14ac:dyDescent="0.25">
      <c r="F33"/>
    </row>
    <row r="34" spans="6:6" x14ac:dyDescent="0.25">
      <c r="F34" s="369"/>
    </row>
  </sheetData>
  <hyperlinks>
    <hyperlink ref="A21" location="Index!A1" display="Back to index" xr:uid="{4FFB9627-C0E0-4260-835E-2680854F16F5}"/>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B52E8-65B0-4569-AF24-AE4BCA8FE684}">
  <dimension ref="A1:M33"/>
  <sheetViews>
    <sheetView showGridLines="0" workbookViewId="0"/>
  </sheetViews>
  <sheetFormatPr defaultColWidth="8.5703125" defaultRowHeight="15" x14ac:dyDescent="0.25"/>
  <cols>
    <col min="1" max="1" width="22.140625" style="23" customWidth="1"/>
    <col min="2" max="8" width="10.7109375" style="23" customWidth="1"/>
    <col min="9" max="16384" width="8.5703125" style="23"/>
  </cols>
  <sheetData>
    <row r="1" spans="1:9" x14ac:dyDescent="0.25">
      <c r="A1" s="365" t="s">
        <v>2570</v>
      </c>
    </row>
    <row r="3" spans="1:9" ht="45" x14ac:dyDescent="0.25">
      <c r="A3" s="3125"/>
      <c r="B3" s="355">
        <v>2014</v>
      </c>
      <c r="C3" s="355">
        <v>2015</v>
      </c>
      <c r="D3" s="355">
        <v>2016</v>
      </c>
      <c r="E3" s="355">
        <v>2017</v>
      </c>
      <c r="F3" s="355">
        <v>2018</v>
      </c>
      <c r="G3" s="355" t="s">
        <v>324</v>
      </c>
      <c r="H3" s="3100" t="s">
        <v>478</v>
      </c>
    </row>
    <row r="4" spans="1:9" x14ac:dyDescent="0.25">
      <c r="A4" s="210" t="s">
        <v>305</v>
      </c>
      <c r="B4" s="395">
        <v>0.68600000000000005</v>
      </c>
      <c r="C4" s="395">
        <v>0.68799999999999994</v>
      </c>
      <c r="D4" s="395">
        <v>0.66600000000000004</v>
      </c>
      <c r="E4" s="296">
        <v>0.66100000000000003</v>
      </c>
      <c r="F4" s="296">
        <v>0.66600000000000004</v>
      </c>
      <c r="G4" s="23">
        <v>0.5</v>
      </c>
      <c r="H4" s="3122" t="s">
        <v>2571</v>
      </c>
      <c r="I4" s="381"/>
    </row>
    <row r="5" spans="1:9" x14ac:dyDescent="0.25">
      <c r="A5" s="390" t="s">
        <v>306</v>
      </c>
      <c r="B5" s="391">
        <v>0.65700000000000003</v>
      </c>
      <c r="C5" s="391">
        <v>0.67200000000000004</v>
      </c>
      <c r="D5" s="391">
        <v>0.65</v>
      </c>
      <c r="E5" s="392">
        <v>0.63400000000000001</v>
      </c>
      <c r="F5" s="392">
        <v>0.64500000000000002</v>
      </c>
      <c r="G5" s="388">
        <v>1.1000000000000001</v>
      </c>
      <c r="H5" s="393" t="s">
        <v>2568</v>
      </c>
      <c r="I5" s="381"/>
    </row>
    <row r="6" spans="1:9" x14ac:dyDescent="0.25">
      <c r="A6" s="394" t="s">
        <v>325</v>
      </c>
      <c r="B6" s="395">
        <v>0.68300000000000005</v>
      </c>
      <c r="C6" s="395">
        <v>0.68600000000000005</v>
      </c>
      <c r="D6" s="395">
        <v>0.65500000000000003</v>
      </c>
      <c r="E6" s="295">
        <v>0.64400000000000002</v>
      </c>
      <c r="F6" s="295">
        <v>0.64600000000000002</v>
      </c>
      <c r="G6" s="23">
        <v>0.2</v>
      </c>
      <c r="H6" s="396" t="s">
        <v>2572</v>
      </c>
      <c r="I6" s="381"/>
    </row>
    <row r="7" spans="1:9" ht="30" x14ac:dyDescent="0.25">
      <c r="A7" s="390" t="s">
        <v>326</v>
      </c>
      <c r="B7" s="391">
        <v>0.64900000000000002</v>
      </c>
      <c r="C7" s="391">
        <v>0.65300000000000002</v>
      </c>
      <c r="D7" s="391">
        <v>0.63500000000000001</v>
      </c>
      <c r="E7" s="392">
        <v>0.63200000000000001</v>
      </c>
      <c r="F7" s="392">
        <v>0.63500000000000001</v>
      </c>
      <c r="G7" s="397">
        <v>0.29999999999999716</v>
      </c>
      <c r="H7" s="393" t="s">
        <v>2573</v>
      </c>
      <c r="I7" s="381"/>
    </row>
    <row r="8" spans="1:9" x14ac:dyDescent="0.25">
      <c r="A8" s="394" t="s">
        <v>328</v>
      </c>
      <c r="B8" s="395">
        <v>0.66700000000000004</v>
      </c>
      <c r="C8" s="395">
        <v>0.66900000000000004</v>
      </c>
      <c r="D8" s="395">
        <v>0.64</v>
      </c>
      <c r="E8" s="295">
        <v>0.63600000000000001</v>
      </c>
      <c r="F8" s="345">
        <v>0.63100000000000001</v>
      </c>
      <c r="G8" s="2902" t="s">
        <v>2563</v>
      </c>
      <c r="H8" s="396" t="s">
        <v>2574</v>
      </c>
      <c r="I8" s="381"/>
    </row>
    <row r="9" spans="1:9" x14ac:dyDescent="0.25">
      <c r="A9" s="390" t="s">
        <v>327</v>
      </c>
      <c r="B9" s="391">
        <v>0.65700000000000003</v>
      </c>
      <c r="C9" s="391">
        <v>0.65600000000000003</v>
      </c>
      <c r="D9" s="391">
        <v>0.63600000000000001</v>
      </c>
      <c r="E9" s="392">
        <v>0.64100000000000001</v>
      </c>
      <c r="F9" s="392">
        <v>0.65100000000000002</v>
      </c>
      <c r="G9" s="388">
        <v>1</v>
      </c>
      <c r="H9" s="388" t="s">
        <v>2575</v>
      </c>
      <c r="I9" s="381"/>
    </row>
    <row r="10" spans="1:9" x14ac:dyDescent="0.25">
      <c r="A10" s="394" t="s">
        <v>479</v>
      </c>
      <c r="B10" s="395">
        <v>0.68799999999999994</v>
      </c>
      <c r="C10" s="395">
        <v>0.69</v>
      </c>
      <c r="D10" s="395">
        <v>0.66500000000000004</v>
      </c>
      <c r="E10" s="295">
        <v>0.66500000000000004</v>
      </c>
      <c r="F10" s="295">
        <v>0.67200000000000004</v>
      </c>
      <c r="G10" s="23">
        <v>0.7</v>
      </c>
      <c r="H10" s="396" t="s">
        <v>2576</v>
      </c>
      <c r="I10" s="381"/>
    </row>
    <row r="11" spans="1:9" x14ac:dyDescent="0.25">
      <c r="A11" s="390" t="s">
        <v>480</v>
      </c>
      <c r="B11" s="391">
        <v>0.69</v>
      </c>
      <c r="C11" s="391">
        <v>0.69099999999999995</v>
      </c>
      <c r="D11" s="391">
        <v>0.66900000000000004</v>
      </c>
      <c r="E11" s="392">
        <v>0.66600000000000004</v>
      </c>
      <c r="F11" s="392">
        <v>0.67800000000000005</v>
      </c>
      <c r="G11" s="388">
        <v>1.2</v>
      </c>
      <c r="H11" s="393" t="s">
        <v>2568</v>
      </c>
      <c r="I11" s="381"/>
    </row>
    <row r="12" spans="1:9" x14ac:dyDescent="0.25">
      <c r="A12" s="394" t="s">
        <v>331</v>
      </c>
      <c r="B12" s="395">
        <v>0.70899999999999996</v>
      </c>
      <c r="C12" s="395">
        <v>0.70899999999999996</v>
      </c>
      <c r="D12" s="395">
        <v>0.69399999999999995</v>
      </c>
      <c r="E12" s="295">
        <v>0.68700000000000006</v>
      </c>
      <c r="F12" s="295">
        <v>0.69599999999999995</v>
      </c>
      <c r="G12" s="23">
        <v>0.9</v>
      </c>
      <c r="H12" s="396" t="s">
        <v>2577</v>
      </c>
      <c r="I12" s="381"/>
    </row>
    <row r="13" spans="1:9" x14ac:dyDescent="0.25">
      <c r="A13" s="390" t="s">
        <v>330</v>
      </c>
      <c r="B13" s="391">
        <v>0.71699999999999997</v>
      </c>
      <c r="C13" s="391">
        <v>0.72</v>
      </c>
      <c r="D13" s="391">
        <v>0.70099999999999996</v>
      </c>
      <c r="E13" s="392">
        <v>0.69899999999999995</v>
      </c>
      <c r="F13" s="392">
        <v>0.70299999999999996</v>
      </c>
      <c r="G13" s="388">
        <v>0.4</v>
      </c>
      <c r="H13" s="393" t="s">
        <v>2573</v>
      </c>
      <c r="I13" s="381"/>
    </row>
    <row r="14" spans="1:9" x14ac:dyDescent="0.25">
      <c r="A14" s="3123" t="s">
        <v>317</v>
      </c>
      <c r="B14" s="395">
        <v>0.66600000000000004</v>
      </c>
      <c r="C14" s="395">
        <v>0.66600000000000004</v>
      </c>
      <c r="D14" s="395">
        <v>0.66600000000000004</v>
      </c>
      <c r="E14" s="295">
        <v>0.628</v>
      </c>
      <c r="F14" s="295">
        <v>0.61599999999999999</v>
      </c>
      <c r="G14" s="2902" t="s">
        <v>2568</v>
      </c>
      <c r="H14" s="3330" t="s">
        <v>2578</v>
      </c>
      <c r="I14" s="381"/>
    </row>
    <row r="15" spans="1:9" x14ac:dyDescent="0.25">
      <c r="A15" s="3124" t="s">
        <v>315</v>
      </c>
      <c r="B15" s="391">
        <v>0.78</v>
      </c>
      <c r="C15" s="391">
        <v>0.78700000000000003</v>
      </c>
      <c r="D15" s="391">
        <v>0.79100000000000004</v>
      </c>
      <c r="E15" s="391">
        <v>0.79500000000000004</v>
      </c>
      <c r="F15" s="392">
        <v>0.81100000000000005</v>
      </c>
      <c r="G15" s="388">
        <v>1.6</v>
      </c>
      <c r="H15" s="388">
        <v>3.1</v>
      </c>
      <c r="I15" s="381"/>
    </row>
    <row r="16" spans="1:9" x14ac:dyDescent="0.25">
      <c r="A16" s="398" t="s">
        <v>481</v>
      </c>
      <c r="B16" s="219">
        <v>0.68799999999999994</v>
      </c>
      <c r="C16" s="219">
        <v>0.69</v>
      </c>
      <c r="D16" s="219">
        <v>0.66900000000000004</v>
      </c>
      <c r="E16" s="399">
        <v>0.66300000000000003</v>
      </c>
      <c r="F16" s="399">
        <v>0.66900000000000004</v>
      </c>
      <c r="G16" s="67">
        <v>0.6</v>
      </c>
      <c r="H16" s="387" t="s">
        <v>2579</v>
      </c>
      <c r="I16" s="381"/>
    </row>
    <row r="18" spans="1:13" s="65" customFormat="1" ht="11.25" x14ac:dyDescent="0.2">
      <c r="A18" s="159" t="s">
        <v>482</v>
      </c>
    </row>
    <row r="20" spans="1:13" x14ac:dyDescent="0.25">
      <c r="A20" s="199" t="s">
        <v>135</v>
      </c>
    </row>
    <row r="21" spans="1:13" x14ac:dyDescent="0.25">
      <c r="J21" s="401"/>
      <c r="M21" s="99"/>
    </row>
    <row r="22" spans="1:13" x14ac:dyDescent="0.25">
      <c r="J22" s="401"/>
      <c r="M22" s="99"/>
    </row>
    <row r="23" spans="1:13" x14ac:dyDescent="0.25">
      <c r="J23" s="401"/>
      <c r="M23" s="99"/>
    </row>
    <row r="24" spans="1:13" x14ac:dyDescent="0.25">
      <c r="J24" s="401"/>
      <c r="M24" s="99"/>
    </row>
    <row r="25" spans="1:13" x14ac:dyDescent="0.25">
      <c r="J25" s="401"/>
      <c r="M25" s="99"/>
    </row>
    <row r="26" spans="1:13" x14ac:dyDescent="0.25">
      <c r="J26" s="401"/>
      <c r="M26" s="99"/>
    </row>
    <row r="27" spans="1:13" x14ac:dyDescent="0.25">
      <c r="J27" s="401"/>
      <c r="M27" s="99"/>
    </row>
    <row r="28" spans="1:13" x14ac:dyDescent="0.25">
      <c r="J28" s="401"/>
      <c r="M28" s="99"/>
    </row>
    <row r="29" spans="1:13" x14ac:dyDescent="0.25">
      <c r="J29" s="401"/>
      <c r="M29" s="99"/>
    </row>
    <row r="30" spans="1:13" x14ac:dyDescent="0.25">
      <c r="J30" s="401"/>
      <c r="M30" s="99"/>
    </row>
    <row r="31" spans="1:13" x14ac:dyDescent="0.25">
      <c r="J31" s="401"/>
      <c r="M31" s="99"/>
    </row>
    <row r="32" spans="1:13" x14ac:dyDescent="0.25">
      <c r="J32"/>
      <c r="M32" s="402"/>
    </row>
    <row r="33" spans="10:13" x14ac:dyDescent="0.25">
      <c r="J33" s="401"/>
      <c r="M33" s="99"/>
    </row>
  </sheetData>
  <hyperlinks>
    <hyperlink ref="A20" location="Index!A1" display="Back to index" xr:uid="{DE0E73EB-6C22-47EB-B56C-973369FCD026}"/>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23E21-09A1-40FC-A96D-19D695AB11DB}">
  <dimension ref="A1:H56"/>
  <sheetViews>
    <sheetView showGridLines="0" workbookViewId="0">
      <selection activeCell="A56" sqref="A56"/>
    </sheetView>
  </sheetViews>
  <sheetFormatPr defaultColWidth="8.85546875" defaultRowHeight="15" x14ac:dyDescent="0.25"/>
  <cols>
    <col min="1" max="1" width="28.7109375" style="282" customWidth="1"/>
    <col min="2" max="2" width="14.85546875" style="282" customWidth="1"/>
    <col min="3" max="6" width="10.7109375" style="282" customWidth="1"/>
    <col min="7" max="7" width="10.7109375" style="403" customWidth="1"/>
    <col min="8" max="16384" width="8.85546875" style="282"/>
  </cols>
  <sheetData>
    <row r="1" spans="1:7" x14ac:dyDescent="0.25">
      <c r="A1" s="253" t="s">
        <v>2580</v>
      </c>
    </row>
    <row r="3" spans="1:7" s="404" customFormat="1" ht="30" x14ac:dyDescent="0.25">
      <c r="A3" s="3121" t="s">
        <v>455</v>
      </c>
      <c r="B3" s="3126"/>
      <c r="C3" s="355">
        <v>2015</v>
      </c>
      <c r="D3" s="355">
        <v>2016</v>
      </c>
      <c r="E3" s="355">
        <v>2017</v>
      </c>
      <c r="F3" s="3100">
        <v>2018</v>
      </c>
      <c r="G3" s="3100" t="s">
        <v>483</v>
      </c>
    </row>
    <row r="4" spans="1:7" x14ac:dyDescent="0.25">
      <c r="A4" s="150" t="s">
        <v>484</v>
      </c>
      <c r="B4" s="165" t="s">
        <v>474</v>
      </c>
      <c r="C4" s="405">
        <v>5619</v>
      </c>
      <c r="D4" s="405">
        <v>5448</v>
      </c>
      <c r="E4" s="405">
        <v>5477</v>
      </c>
      <c r="F4" s="406">
        <v>4767</v>
      </c>
      <c r="G4" s="407">
        <f>(F4-E4)/E4</f>
        <v>-0.12963301077232062</v>
      </c>
    </row>
    <row r="5" spans="1:7" x14ac:dyDescent="0.25">
      <c r="A5" s="408"/>
      <c r="B5" s="409" t="s">
        <v>485</v>
      </c>
      <c r="C5" s="410">
        <v>0.78400000000000003</v>
      </c>
      <c r="D5" s="410">
        <v>0.78800000000000003</v>
      </c>
      <c r="E5" s="410">
        <v>0.79200000000000004</v>
      </c>
      <c r="F5" s="410">
        <v>0.80050350000000003</v>
      </c>
      <c r="G5" s="410" t="s">
        <v>486</v>
      </c>
    </row>
    <row r="6" spans="1:7" x14ac:dyDescent="0.25">
      <c r="A6" s="150"/>
      <c r="B6" s="165" t="s">
        <v>487</v>
      </c>
      <c r="C6" s="405">
        <v>4404</v>
      </c>
      <c r="D6" s="405">
        <v>4295</v>
      </c>
      <c r="E6" s="405">
        <v>4336</v>
      </c>
      <c r="F6" s="3127">
        <v>3816</v>
      </c>
      <c r="G6" s="407">
        <f>(F6-E6)/E6</f>
        <v>-0.11992619926199262</v>
      </c>
    </row>
    <row r="7" spans="1:7" x14ac:dyDescent="0.25">
      <c r="A7" s="408" t="s">
        <v>456</v>
      </c>
      <c r="B7" s="409" t="s">
        <v>474</v>
      </c>
      <c r="C7" s="411">
        <v>21635</v>
      </c>
      <c r="D7" s="411">
        <v>21211</v>
      </c>
      <c r="E7" s="411">
        <v>21417</v>
      </c>
      <c r="F7" s="411">
        <v>20928</v>
      </c>
      <c r="G7" s="410">
        <f>(F7-E7)/E7</f>
        <v>-2.283232945790727E-2</v>
      </c>
    </row>
    <row r="8" spans="1:7" x14ac:dyDescent="0.25">
      <c r="A8" s="150"/>
      <c r="B8" s="165" t="s">
        <v>485</v>
      </c>
      <c r="C8" s="3128">
        <v>0.70699999999999996</v>
      </c>
      <c r="D8" s="3128">
        <v>0.73299999999999998</v>
      </c>
      <c r="E8" s="3128">
        <v>0.7133119</v>
      </c>
      <c r="F8" s="3129">
        <v>0.72883220000000004</v>
      </c>
      <c r="G8" s="407" t="s">
        <v>488</v>
      </c>
    </row>
    <row r="9" spans="1:7" x14ac:dyDescent="0.25">
      <c r="A9" s="408"/>
      <c r="B9" s="409" t="s">
        <v>487</v>
      </c>
      <c r="C9" s="411">
        <v>15298</v>
      </c>
      <c r="D9" s="411">
        <v>15548</v>
      </c>
      <c r="E9" s="411">
        <v>15277</v>
      </c>
      <c r="F9" s="411">
        <v>15253</v>
      </c>
      <c r="G9" s="410">
        <f>(F9-E9)/E9</f>
        <v>-1.5709890685343981E-3</v>
      </c>
    </row>
    <row r="10" spans="1:7" x14ac:dyDescent="0.25">
      <c r="A10" s="150" t="s">
        <v>457</v>
      </c>
      <c r="B10" s="165" t="s">
        <v>474</v>
      </c>
      <c r="C10" s="405">
        <v>16659</v>
      </c>
      <c r="D10" s="405">
        <v>17046</v>
      </c>
      <c r="E10" s="405">
        <v>16399</v>
      </c>
      <c r="F10" s="405">
        <v>15930</v>
      </c>
      <c r="G10" s="407">
        <f>(F10-E10)/E10</f>
        <v>-2.859930483566071E-2</v>
      </c>
    </row>
    <row r="11" spans="1:7" x14ac:dyDescent="0.25">
      <c r="A11" s="408"/>
      <c r="B11" s="409" t="s">
        <v>485</v>
      </c>
      <c r="C11" s="410">
        <v>0.72499999999999998</v>
      </c>
      <c r="D11" s="410">
        <v>0.76100000000000001</v>
      </c>
      <c r="E11" s="410">
        <v>0.76400999999999997</v>
      </c>
      <c r="F11" s="410">
        <v>0.77187700000000004</v>
      </c>
      <c r="G11" s="410" t="s">
        <v>489</v>
      </c>
    </row>
    <row r="12" spans="1:7" x14ac:dyDescent="0.25">
      <c r="A12" s="150"/>
      <c r="B12" s="165" t="s">
        <v>487</v>
      </c>
      <c r="C12" s="405">
        <v>12074</v>
      </c>
      <c r="D12" s="405">
        <v>12971</v>
      </c>
      <c r="E12" s="405">
        <v>12529</v>
      </c>
      <c r="F12" s="3127">
        <v>12296</v>
      </c>
      <c r="G12" s="407">
        <f>(F12-E12)/E12</f>
        <v>-1.8596855295713945E-2</v>
      </c>
    </row>
    <row r="13" spans="1:7" x14ac:dyDescent="0.25">
      <c r="A13" s="408" t="s">
        <v>490</v>
      </c>
      <c r="B13" s="409" t="s">
        <v>474</v>
      </c>
      <c r="C13" s="411">
        <v>7663</v>
      </c>
      <c r="D13" s="411">
        <v>7927</v>
      </c>
      <c r="E13" s="411">
        <v>7442</v>
      </c>
      <c r="F13" s="411">
        <v>6442</v>
      </c>
      <c r="G13" s="410">
        <f>(F13-E13)/E13</f>
        <v>-0.13437248051599032</v>
      </c>
    </row>
    <row r="14" spans="1:7" x14ac:dyDescent="0.25">
      <c r="A14" s="150"/>
      <c r="B14" s="165" t="s">
        <v>485</v>
      </c>
      <c r="C14" s="3128">
        <v>0.83499999999999996</v>
      </c>
      <c r="D14" s="3128">
        <v>0.82399999999999995</v>
      </c>
      <c r="E14" s="3128">
        <v>0.82074709999999995</v>
      </c>
      <c r="F14" s="3129">
        <v>0.74728349999999999</v>
      </c>
      <c r="G14" s="412" t="s">
        <v>491</v>
      </c>
    </row>
    <row r="15" spans="1:7" x14ac:dyDescent="0.25">
      <c r="A15" s="408"/>
      <c r="B15" s="409" t="s">
        <v>487</v>
      </c>
      <c r="C15" s="411">
        <v>6399</v>
      </c>
      <c r="D15" s="411">
        <v>6533</v>
      </c>
      <c r="E15" s="411">
        <v>6108</v>
      </c>
      <c r="F15" s="411">
        <v>4814</v>
      </c>
      <c r="G15" s="410">
        <f>(F15-E15)/E15</f>
        <v>-0.21185330713817943</v>
      </c>
    </row>
    <row r="16" spans="1:7" x14ac:dyDescent="0.25">
      <c r="A16" s="150" t="s">
        <v>492</v>
      </c>
      <c r="B16" s="165" t="s">
        <v>474</v>
      </c>
      <c r="C16" s="405">
        <v>5169</v>
      </c>
      <c r="D16" s="405">
        <v>4903</v>
      </c>
      <c r="E16" s="405">
        <v>4980</v>
      </c>
      <c r="F16" s="405">
        <v>4599</v>
      </c>
      <c r="G16" s="407">
        <f>(F16-E16)/E16</f>
        <v>-7.6506024096385544E-2</v>
      </c>
    </row>
    <row r="17" spans="1:8" x14ac:dyDescent="0.25">
      <c r="A17" s="408"/>
      <c r="B17" s="409" t="s">
        <v>485</v>
      </c>
      <c r="C17" s="410">
        <v>0.85599999999999998</v>
      </c>
      <c r="D17" s="410">
        <v>0.83599999999999997</v>
      </c>
      <c r="E17" s="410">
        <v>0.83815260000000003</v>
      </c>
      <c r="F17" s="410">
        <v>0.56599259999999996</v>
      </c>
      <c r="G17" s="410" t="s">
        <v>493</v>
      </c>
    </row>
    <row r="18" spans="1:8" x14ac:dyDescent="0.25">
      <c r="A18" s="150"/>
      <c r="B18" s="165" t="s">
        <v>487</v>
      </c>
      <c r="C18" s="405">
        <v>4427</v>
      </c>
      <c r="D18" s="405">
        <v>4099</v>
      </c>
      <c r="E18" s="405">
        <v>4174</v>
      </c>
      <c r="F18" s="3127">
        <v>2603</v>
      </c>
      <c r="G18" s="407">
        <f>(F18-E18)/E18</f>
        <v>-0.37637757546717776</v>
      </c>
    </row>
    <row r="19" spans="1:8" x14ac:dyDescent="0.25">
      <c r="A19" s="408" t="s">
        <v>494</v>
      </c>
      <c r="B19" s="409" t="s">
        <v>474</v>
      </c>
      <c r="C19" s="411">
        <v>1808</v>
      </c>
      <c r="D19" s="411">
        <v>1831</v>
      </c>
      <c r="E19" s="411">
        <v>1744</v>
      </c>
      <c r="F19" s="411">
        <v>1808</v>
      </c>
      <c r="G19" s="410">
        <f>(F19-E19)/E19</f>
        <v>3.669724770642202E-2</v>
      </c>
    </row>
    <row r="20" spans="1:8" x14ac:dyDescent="0.25">
      <c r="A20" s="150"/>
      <c r="B20" s="165" t="s">
        <v>485</v>
      </c>
      <c r="C20" s="3128">
        <v>0.86</v>
      </c>
      <c r="D20" s="3128">
        <v>0.80800000000000005</v>
      </c>
      <c r="E20" s="3128">
        <v>0.79357800000000001</v>
      </c>
      <c r="F20" s="3129">
        <v>0.77820800000000001</v>
      </c>
      <c r="G20" s="412" t="s">
        <v>495</v>
      </c>
      <c r="H20" s="413"/>
    </row>
    <row r="21" spans="1:8" x14ac:dyDescent="0.25">
      <c r="A21" s="408"/>
      <c r="B21" s="409" t="s">
        <v>487</v>
      </c>
      <c r="C21" s="411">
        <v>1555</v>
      </c>
      <c r="D21" s="411">
        <v>1480</v>
      </c>
      <c r="E21" s="411">
        <v>1384</v>
      </c>
      <c r="F21" s="411">
        <v>1407</v>
      </c>
      <c r="G21" s="410">
        <f>(F21-E21)/E21</f>
        <v>1.6618497109826588E-2</v>
      </c>
    </row>
    <row r="22" spans="1:8" x14ac:dyDescent="0.25">
      <c r="A22" s="150" t="s">
        <v>496</v>
      </c>
      <c r="B22" s="165" t="s">
        <v>474</v>
      </c>
      <c r="C22" s="405">
        <v>475</v>
      </c>
      <c r="D22" s="405">
        <v>571</v>
      </c>
      <c r="E22" s="405">
        <v>549</v>
      </c>
      <c r="F22" s="405">
        <v>444</v>
      </c>
      <c r="G22" s="407">
        <f>(F22-E22)/E22</f>
        <v>-0.19125683060109289</v>
      </c>
    </row>
    <row r="23" spans="1:8" x14ac:dyDescent="0.25">
      <c r="A23" s="408"/>
      <c r="B23" s="409" t="s">
        <v>485</v>
      </c>
      <c r="C23" s="410">
        <v>0.98299999999999998</v>
      </c>
      <c r="D23" s="410">
        <v>0.92300000000000004</v>
      </c>
      <c r="E23" s="410">
        <v>0.9253188</v>
      </c>
      <c r="F23" s="410">
        <v>0.64189189999999996</v>
      </c>
      <c r="G23" s="410" t="s">
        <v>497</v>
      </c>
      <c r="H23" s="413"/>
    </row>
    <row r="24" spans="1:8" x14ac:dyDescent="0.25">
      <c r="A24" s="150"/>
      <c r="B24" s="165" t="s">
        <v>487</v>
      </c>
      <c r="C24" s="405">
        <v>467</v>
      </c>
      <c r="D24" s="405">
        <v>527</v>
      </c>
      <c r="E24" s="405">
        <v>508</v>
      </c>
      <c r="F24" s="3127">
        <v>285</v>
      </c>
      <c r="G24" s="407">
        <f>(F24-E24)/E24</f>
        <v>-0.4389763779527559</v>
      </c>
    </row>
    <row r="25" spans="1:8" x14ac:dyDescent="0.25">
      <c r="A25" s="408" t="s">
        <v>498</v>
      </c>
      <c r="B25" s="409" t="s">
        <v>474</v>
      </c>
      <c r="C25" s="411">
        <v>1963</v>
      </c>
      <c r="D25" s="411">
        <v>1904</v>
      </c>
      <c r="E25" s="411">
        <v>1786</v>
      </c>
      <c r="F25" s="411">
        <v>1474</v>
      </c>
      <c r="G25" s="410">
        <f>(F25-E25)/E25</f>
        <v>-0.17469204927211646</v>
      </c>
    </row>
    <row r="26" spans="1:8" x14ac:dyDescent="0.25">
      <c r="A26" s="150"/>
      <c r="B26" s="165" t="s">
        <v>485</v>
      </c>
      <c r="C26" s="3128">
        <v>0.77100000000000002</v>
      </c>
      <c r="D26" s="3128">
        <v>0.82499999999999996</v>
      </c>
      <c r="E26" s="3128">
        <v>0.71780520000000003</v>
      </c>
      <c r="F26" s="3129">
        <v>0.66214379999999995</v>
      </c>
      <c r="G26" s="412" t="s">
        <v>499</v>
      </c>
      <c r="H26" s="413"/>
    </row>
    <row r="27" spans="1:8" x14ac:dyDescent="0.25">
      <c r="A27" s="408"/>
      <c r="B27" s="409" t="s">
        <v>487</v>
      </c>
      <c r="C27" s="411">
        <v>1513</v>
      </c>
      <c r="D27" s="411">
        <v>1570</v>
      </c>
      <c r="E27" s="411">
        <v>1282</v>
      </c>
      <c r="F27" s="411">
        <v>976</v>
      </c>
      <c r="G27" s="410">
        <f>(F27-E27)/E27</f>
        <v>-0.23868954758190328</v>
      </c>
    </row>
    <row r="28" spans="1:8" x14ac:dyDescent="0.25">
      <c r="A28" s="150" t="s">
        <v>500</v>
      </c>
      <c r="B28" s="165" t="s">
        <v>474</v>
      </c>
      <c r="C28" s="405">
        <v>2739</v>
      </c>
      <c r="D28" s="405">
        <v>2796</v>
      </c>
      <c r="E28" s="405">
        <v>2599</v>
      </c>
      <c r="F28" s="405" t="s">
        <v>382</v>
      </c>
      <c r="G28" s="405" t="s">
        <v>382</v>
      </c>
    </row>
    <row r="29" spans="1:8" x14ac:dyDescent="0.25">
      <c r="A29" s="408"/>
      <c r="B29" s="409" t="s">
        <v>485</v>
      </c>
      <c r="C29" s="410">
        <v>0.308</v>
      </c>
      <c r="D29" s="410">
        <v>0.35799999999999998</v>
      </c>
      <c r="E29" s="410">
        <v>0.46479419999999999</v>
      </c>
      <c r="F29" s="410" t="s">
        <v>382</v>
      </c>
      <c r="G29" s="410" t="s">
        <v>382</v>
      </c>
    </row>
    <row r="30" spans="1:8" x14ac:dyDescent="0.25">
      <c r="A30" s="150"/>
      <c r="B30" s="165" t="s">
        <v>487</v>
      </c>
      <c r="C30" s="405">
        <v>844</v>
      </c>
      <c r="D30" s="405">
        <v>1000</v>
      </c>
      <c r="E30" s="405">
        <v>1208</v>
      </c>
      <c r="F30" s="405" t="s">
        <v>382</v>
      </c>
      <c r="G30" s="405" t="s">
        <v>382</v>
      </c>
    </row>
    <row r="31" spans="1:8" x14ac:dyDescent="0.25">
      <c r="A31" s="408" t="s">
        <v>461</v>
      </c>
      <c r="B31" s="409" t="s">
        <v>474</v>
      </c>
      <c r="C31" s="411">
        <v>36475</v>
      </c>
      <c r="D31" s="411">
        <v>41780</v>
      </c>
      <c r="E31" s="411">
        <v>42191</v>
      </c>
      <c r="F31" s="411">
        <v>41590</v>
      </c>
      <c r="G31" s="410">
        <f>(F31-E31)/E31</f>
        <v>-1.4244744139745443E-2</v>
      </c>
    </row>
    <row r="32" spans="1:8" x14ac:dyDescent="0.25">
      <c r="A32" s="150"/>
      <c r="B32" s="165" t="s">
        <v>485</v>
      </c>
      <c r="C32" s="3128">
        <v>0.61799999999999999</v>
      </c>
      <c r="D32" s="3128">
        <v>0.63200000000000001</v>
      </c>
      <c r="E32" s="3128">
        <v>0.63821669999999997</v>
      </c>
      <c r="F32" s="3129">
        <v>0.64664580000000005</v>
      </c>
      <c r="G32" s="407" t="s">
        <v>489</v>
      </c>
      <c r="H32" s="413"/>
    </row>
    <row r="33" spans="1:8" x14ac:dyDescent="0.25">
      <c r="A33" s="408"/>
      <c r="B33" s="409" t="s">
        <v>487</v>
      </c>
      <c r="C33" s="3130">
        <v>22536</v>
      </c>
      <c r="D33" s="3130">
        <v>26412</v>
      </c>
      <c r="E33" s="3130">
        <v>26927</v>
      </c>
      <c r="F33" s="3130">
        <v>26894</v>
      </c>
      <c r="G33" s="410">
        <f>(F33-E33)/E33</f>
        <v>-1.2255357076540276E-3</v>
      </c>
    </row>
    <row r="34" spans="1:8" x14ac:dyDescent="0.25">
      <c r="A34" s="150" t="s">
        <v>501</v>
      </c>
      <c r="B34" s="165" t="s">
        <v>474</v>
      </c>
      <c r="C34" s="405">
        <v>498</v>
      </c>
      <c r="D34" s="405">
        <v>745</v>
      </c>
      <c r="E34" s="405">
        <v>852</v>
      </c>
      <c r="F34" s="405">
        <v>883</v>
      </c>
      <c r="G34" s="407">
        <f>(F34-E34)/E34</f>
        <v>3.6384976525821594E-2</v>
      </c>
    </row>
    <row r="35" spans="1:8" x14ac:dyDescent="0.25">
      <c r="A35" s="408"/>
      <c r="B35" s="409" t="s">
        <v>485</v>
      </c>
      <c r="C35" s="410">
        <v>0.94</v>
      </c>
      <c r="D35" s="410">
        <v>0.88700000000000001</v>
      </c>
      <c r="E35" s="410">
        <v>0.879108</v>
      </c>
      <c r="F35" s="410">
        <v>0.85164209999999996</v>
      </c>
      <c r="G35" s="414" t="s">
        <v>502</v>
      </c>
      <c r="H35" s="413"/>
    </row>
    <row r="36" spans="1:8" x14ac:dyDescent="0.25">
      <c r="A36" s="150"/>
      <c r="B36" s="165" t="s">
        <v>487</v>
      </c>
      <c r="C36" s="405">
        <v>468</v>
      </c>
      <c r="D36" s="405">
        <v>661</v>
      </c>
      <c r="E36" s="405">
        <v>749</v>
      </c>
      <c r="F36" s="3127">
        <v>752</v>
      </c>
      <c r="G36" s="407">
        <f>(F36-E36)/E36</f>
        <v>4.0053404539385851E-3</v>
      </c>
    </row>
    <row r="37" spans="1:8" x14ac:dyDescent="0.25">
      <c r="A37" s="408" t="s">
        <v>462</v>
      </c>
      <c r="B37" s="409" t="s">
        <v>474</v>
      </c>
      <c r="C37" s="411">
        <v>14942</v>
      </c>
      <c r="D37" s="411">
        <v>14888</v>
      </c>
      <c r="E37" s="411">
        <v>14165</v>
      </c>
      <c r="F37" s="411">
        <v>13699</v>
      </c>
      <c r="G37" s="410">
        <f>(F37-E37)/E37</f>
        <v>-3.289798799858807E-2</v>
      </c>
    </row>
    <row r="38" spans="1:8" x14ac:dyDescent="0.25">
      <c r="A38" s="150"/>
      <c r="B38" s="165" t="s">
        <v>485</v>
      </c>
      <c r="C38" s="3128">
        <v>0.751</v>
      </c>
      <c r="D38" s="3128">
        <v>0.74</v>
      </c>
      <c r="E38" s="3128">
        <v>0.7313096</v>
      </c>
      <c r="F38" s="3129">
        <v>0.74998180000000003</v>
      </c>
      <c r="G38" s="407" t="s">
        <v>503</v>
      </c>
      <c r="H38" s="413"/>
    </row>
    <row r="39" spans="1:8" x14ac:dyDescent="0.25">
      <c r="A39" s="408"/>
      <c r="B39" s="409" t="s">
        <v>487</v>
      </c>
      <c r="C39" s="3130">
        <v>11067</v>
      </c>
      <c r="D39" s="3130">
        <v>11016</v>
      </c>
      <c r="E39" s="3130">
        <v>10359</v>
      </c>
      <c r="F39" s="3130">
        <v>10274</v>
      </c>
      <c r="G39" s="410">
        <f>(F39-E39)/E39</f>
        <v>-8.205425234095955E-3</v>
      </c>
    </row>
    <row r="40" spans="1:8" x14ac:dyDescent="0.25">
      <c r="A40" s="150" t="s">
        <v>504</v>
      </c>
      <c r="B40" s="165" t="s">
        <v>474</v>
      </c>
      <c r="C40" s="405">
        <v>125</v>
      </c>
      <c r="D40" s="405">
        <v>119</v>
      </c>
      <c r="E40" s="405">
        <v>210</v>
      </c>
      <c r="F40" s="405">
        <v>179</v>
      </c>
      <c r="G40" s="407">
        <f>(F40-E40)/E40</f>
        <v>-0.14761904761904762</v>
      </c>
    </row>
    <row r="41" spans="1:8" x14ac:dyDescent="0.25">
      <c r="A41" s="408"/>
      <c r="B41" s="409" t="s">
        <v>485</v>
      </c>
      <c r="C41" s="410">
        <v>0.84</v>
      </c>
      <c r="D41" s="410">
        <v>0.76500000000000001</v>
      </c>
      <c r="E41" s="410">
        <v>0.77619050000000001</v>
      </c>
      <c r="F41" s="410">
        <v>0.70391060000000005</v>
      </c>
      <c r="G41" s="410" t="s">
        <v>505</v>
      </c>
      <c r="H41" s="413"/>
    </row>
    <row r="42" spans="1:8" x14ac:dyDescent="0.25">
      <c r="A42" s="150"/>
      <c r="B42" s="165" t="s">
        <v>487</v>
      </c>
      <c r="C42" s="405">
        <v>105</v>
      </c>
      <c r="D42" s="405">
        <v>91</v>
      </c>
      <c r="E42" s="405">
        <v>163</v>
      </c>
      <c r="F42" s="3127">
        <v>126</v>
      </c>
      <c r="G42" s="407">
        <f>(F42-E42)/E42</f>
        <v>-0.22699386503067484</v>
      </c>
    </row>
    <row r="43" spans="1:8" x14ac:dyDescent="0.25">
      <c r="A43" s="408" t="s">
        <v>506</v>
      </c>
      <c r="B43" s="409" t="s">
        <v>474</v>
      </c>
      <c r="C43" s="3130">
        <v>934</v>
      </c>
      <c r="D43" s="3130">
        <v>1149</v>
      </c>
      <c r="E43" s="3130">
        <v>1243</v>
      </c>
      <c r="F43" s="3130">
        <v>1259</v>
      </c>
      <c r="G43" s="410">
        <f>(F43-E43)/E43</f>
        <v>1.2872083668543845E-2</v>
      </c>
    </row>
    <row r="44" spans="1:8" x14ac:dyDescent="0.25">
      <c r="A44" s="150"/>
      <c r="B44" s="165" t="s">
        <v>485</v>
      </c>
      <c r="C44" s="3128">
        <v>0.93899999999999995</v>
      </c>
      <c r="D44" s="3128">
        <v>0.94899999999999995</v>
      </c>
      <c r="E44" s="3128">
        <v>0.92035400000000001</v>
      </c>
      <c r="F44" s="3129">
        <v>0.81254959999999998</v>
      </c>
      <c r="G44" s="412" t="s">
        <v>507</v>
      </c>
      <c r="H44" s="413"/>
    </row>
    <row r="45" spans="1:8" x14ac:dyDescent="0.25">
      <c r="A45" s="408"/>
      <c r="B45" s="409" t="s">
        <v>487</v>
      </c>
      <c r="C45" s="3130">
        <v>877</v>
      </c>
      <c r="D45" s="3130">
        <v>1090</v>
      </c>
      <c r="E45" s="3130">
        <v>1144</v>
      </c>
      <c r="F45" s="3130">
        <v>1023</v>
      </c>
      <c r="G45" s="410">
        <f>(F45-E45)/E45</f>
        <v>-0.10576923076923077</v>
      </c>
    </row>
    <row r="46" spans="1:8" x14ac:dyDescent="0.25">
      <c r="A46" s="150" t="s">
        <v>508</v>
      </c>
      <c r="B46" s="165" t="s">
        <v>474</v>
      </c>
      <c r="C46" s="405">
        <v>4279</v>
      </c>
      <c r="D46" s="405">
        <v>4366</v>
      </c>
      <c r="E46" s="405">
        <v>4560</v>
      </c>
      <c r="F46" s="405">
        <v>4748</v>
      </c>
      <c r="G46" s="407">
        <f>(F46-E46)/E46</f>
        <v>4.12280701754386E-2</v>
      </c>
    </row>
    <row r="47" spans="1:8" x14ac:dyDescent="0.25">
      <c r="A47" s="408"/>
      <c r="B47" s="409" t="s">
        <v>485</v>
      </c>
      <c r="C47" s="410">
        <v>0.93700000000000006</v>
      </c>
      <c r="D47" s="410">
        <v>0.94299999999999995</v>
      </c>
      <c r="E47" s="410">
        <v>0.92587719999999996</v>
      </c>
      <c r="F47" s="410">
        <v>0.85446500000000003</v>
      </c>
      <c r="G47" s="410" t="s">
        <v>509</v>
      </c>
      <c r="H47" s="413"/>
    </row>
    <row r="48" spans="1:8" x14ac:dyDescent="0.25">
      <c r="A48" s="150"/>
      <c r="B48" s="165" t="s">
        <v>487</v>
      </c>
      <c r="C48" s="405">
        <v>4009</v>
      </c>
      <c r="D48" s="405">
        <v>4117</v>
      </c>
      <c r="E48" s="405">
        <v>4222</v>
      </c>
      <c r="F48" s="3127">
        <v>4057</v>
      </c>
      <c r="G48" s="407">
        <f>(F48-E48)/E48</f>
        <v>-3.9081004263382284E-2</v>
      </c>
    </row>
    <row r="49" spans="1:8" x14ac:dyDescent="0.25">
      <c r="A49" s="415" t="s">
        <v>470</v>
      </c>
      <c r="B49" s="416" t="s">
        <v>474</v>
      </c>
      <c r="C49" s="417">
        <v>288016</v>
      </c>
      <c r="D49" s="417">
        <v>295083</v>
      </c>
      <c r="E49" s="418">
        <v>293220</v>
      </c>
      <c r="F49" s="419">
        <v>281785</v>
      </c>
      <c r="G49" s="420">
        <f>(F49-E49)/E49</f>
        <v>-3.8998021963031169E-2</v>
      </c>
    </row>
    <row r="50" spans="1:8" x14ac:dyDescent="0.25">
      <c r="A50" s="164"/>
      <c r="B50" s="218" t="s">
        <v>485</v>
      </c>
      <c r="C50" s="3131">
        <v>0.79800000000000004</v>
      </c>
      <c r="D50" s="3131">
        <v>0.79400000000000004</v>
      </c>
      <c r="E50" s="3131">
        <v>0.79464219999999997</v>
      </c>
      <c r="F50" s="3132">
        <v>0.77435279999999995</v>
      </c>
      <c r="G50" s="421" t="s">
        <v>510</v>
      </c>
      <c r="H50" s="422"/>
    </row>
    <row r="51" spans="1:8" x14ac:dyDescent="0.25">
      <c r="A51" s="415"/>
      <c r="B51" s="416" t="s">
        <v>487</v>
      </c>
      <c r="C51" s="3133">
        <v>229870</v>
      </c>
      <c r="D51" s="3133">
        <v>234160</v>
      </c>
      <c r="E51" s="3134">
        <v>233005</v>
      </c>
      <c r="F51" s="3135">
        <v>218201</v>
      </c>
      <c r="G51" s="420">
        <f>(F51-E51)/E51</f>
        <v>-6.3535117272161545E-2</v>
      </c>
    </row>
    <row r="53" spans="1:8" s="423" customFormat="1" ht="11.25" x14ac:dyDescent="0.2">
      <c r="A53" s="423" t="s">
        <v>511</v>
      </c>
      <c r="G53" s="424"/>
    </row>
    <row r="54" spans="1:8" x14ac:dyDescent="0.25">
      <c r="A54" s="65" t="s">
        <v>2329</v>
      </c>
    </row>
    <row r="56" spans="1:8" x14ac:dyDescent="0.25">
      <c r="A56" s="199" t="s">
        <v>135</v>
      </c>
    </row>
  </sheetData>
  <dataConsolidate/>
  <hyperlinks>
    <hyperlink ref="A56" location="Index!A1" display="Back to index" xr:uid="{80457F94-6E63-47D2-A0DB-6FE1A1A7611C}"/>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6EF-844C-4604-92F3-4E9E6A9ADA80}">
  <dimension ref="A1:N27"/>
  <sheetViews>
    <sheetView showGridLines="0" zoomScaleNormal="100" workbookViewId="0">
      <selection activeCell="A26" sqref="A26"/>
    </sheetView>
  </sheetViews>
  <sheetFormatPr defaultColWidth="9.140625" defaultRowHeight="15" x14ac:dyDescent="0.25"/>
  <cols>
    <col min="1" max="1" width="31.42578125" style="23" customWidth="1"/>
    <col min="2" max="2" width="15.42578125" style="23" customWidth="1"/>
    <col min="3" max="11" width="10.7109375" style="23" customWidth="1"/>
    <col min="12" max="12" width="9.140625" style="23" customWidth="1"/>
    <col min="13" max="16384" width="9.140625" style="23"/>
  </cols>
  <sheetData>
    <row r="1" spans="1:14" x14ac:dyDescent="0.25">
      <c r="A1" s="365" t="s">
        <v>512</v>
      </c>
      <c r="B1" s="425"/>
      <c r="C1" s="30"/>
      <c r="D1" s="30"/>
      <c r="E1" s="30"/>
      <c r="F1" s="30"/>
      <c r="G1" s="30"/>
      <c r="H1" s="30"/>
      <c r="I1" s="30"/>
      <c r="J1" s="30"/>
      <c r="K1" s="30"/>
      <c r="L1" s="30"/>
      <c r="M1" s="30"/>
      <c r="N1" s="30"/>
    </row>
    <row r="3" spans="1:14" ht="45" x14ac:dyDescent="0.25">
      <c r="A3" s="3136" t="s">
        <v>455</v>
      </c>
      <c r="B3" s="3137"/>
      <c r="C3" s="312">
        <v>2012</v>
      </c>
      <c r="D3" s="312">
        <v>2013</v>
      </c>
      <c r="E3" s="312">
        <v>2014</v>
      </c>
      <c r="F3" s="312">
        <v>2015</v>
      </c>
      <c r="G3" s="312">
        <v>2016</v>
      </c>
      <c r="H3" s="312">
        <v>2017</v>
      </c>
      <c r="I3" s="312">
        <v>2018</v>
      </c>
      <c r="J3" s="312" t="s">
        <v>513</v>
      </c>
      <c r="K3" s="367" t="s">
        <v>514</v>
      </c>
    </row>
    <row r="4" spans="1:14" x14ac:dyDescent="0.25">
      <c r="A4" s="426" t="s">
        <v>456</v>
      </c>
      <c r="B4" s="427" t="s">
        <v>474</v>
      </c>
      <c r="C4" s="428">
        <v>63074</v>
      </c>
      <c r="D4" s="428">
        <v>63939</v>
      </c>
      <c r="E4" s="428">
        <v>64070</v>
      </c>
      <c r="F4" s="428">
        <v>63275</v>
      </c>
      <c r="G4" s="428">
        <v>62650</v>
      </c>
      <c r="H4" s="428">
        <v>61908</v>
      </c>
      <c r="I4" s="428">
        <v>63819</v>
      </c>
      <c r="J4" s="429">
        <f>(I4-H4)/H4</f>
        <v>3.0868385345997285E-2</v>
      </c>
      <c r="K4" s="430">
        <f>(I4-D4)/D4</f>
        <v>-1.8767888143386665E-3</v>
      </c>
      <c r="L4" s="431"/>
    </row>
    <row r="5" spans="1:14" x14ac:dyDescent="0.25">
      <c r="A5" s="432"/>
      <c r="B5" s="433" t="s">
        <v>475</v>
      </c>
      <c r="C5" s="434">
        <v>0.56543108095253192</v>
      </c>
      <c r="D5" s="434">
        <v>0.57791019565523394</v>
      </c>
      <c r="E5" s="434">
        <v>0.5887935071016076</v>
      </c>
      <c r="F5" s="434">
        <v>0.60561043065981823</v>
      </c>
      <c r="G5" s="434">
        <v>0.61099760574620909</v>
      </c>
      <c r="H5" s="434">
        <v>0.61712541190153103</v>
      </c>
      <c r="I5" s="434">
        <f>40324/I4</f>
        <v>0.63184944922358544</v>
      </c>
      <c r="J5" s="435" t="s">
        <v>515</v>
      </c>
      <c r="K5" s="435" t="s">
        <v>516</v>
      </c>
      <c r="L5" s="345"/>
    </row>
    <row r="6" spans="1:14" x14ac:dyDescent="0.25">
      <c r="A6" s="426" t="s">
        <v>457</v>
      </c>
      <c r="B6" s="427" t="s">
        <v>474</v>
      </c>
      <c r="C6" s="428">
        <v>49234</v>
      </c>
      <c r="D6" s="428">
        <v>51818</v>
      </c>
      <c r="E6" s="428">
        <v>53513</v>
      </c>
      <c r="F6" s="428">
        <v>52644</v>
      </c>
      <c r="G6" s="428">
        <v>51811</v>
      </c>
      <c r="H6" s="428">
        <v>52331</v>
      </c>
      <c r="I6" s="428">
        <v>54134</v>
      </c>
      <c r="J6" s="429">
        <f>(I6-H6)/H6</f>
        <v>3.4453765454510711E-2</v>
      </c>
      <c r="K6" s="430">
        <f>(I6-D6)/D6</f>
        <v>4.4694893666293568E-2</v>
      </c>
      <c r="L6" s="345"/>
    </row>
    <row r="7" spans="1:14" x14ac:dyDescent="0.25">
      <c r="A7" s="432"/>
      <c r="B7" s="433" t="s">
        <v>475</v>
      </c>
      <c r="C7" s="434">
        <v>0.47243774627290086</v>
      </c>
      <c r="D7" s="434">
        <v>0.47917711991971901</v>
      </c>
      <c r="E7" s="434">
        <v>0.48354605422981334</v>
      </c>
      <c r="F7" s="434">
        <v>0.49147101284096956</v>
      </c>
      <c r="G7" s="434">
        <v>0.49939202099940166</v>
      </c>
      <c r="H7" s="434">
        <v>0.50858955494830982</v>
      </c>
      <c r="I7" s="434">
        <f>28560/I6</f>
        <v>0.52757970960948752</v>
      </c>
      <c r="J7" s="435" t="s">
        <v>503</v>
      </c>
      <c r="K7" s="435" t="s">
        <v>517</v>
      </c>
      <c r="L7" s="345"/>
    </row>
    <row r="8" spans="1:14" x14ac:dyDescent="0.25">
      <c r="A8" s="426" t="s">
        <v>458</v>
      </c>
      <c r="B8" s="427" t="s">
        <v>474</v>
      </c>
      <c r="C8" s="428">
        <v>3809</v>
      </c>
      <c r="D8" s="428">
        <v>3758</v>
      </c>
      <c r="E8" s="428">
        <v>4171</v>
      </c>
      <c r="F8" s="428">
        <v>5383</v>
      </c>
      <c r="G8" s="428">
        <v>6242</v>
      </c>
      <c r="H8" s="428">
        <v>8299</v>
      </c>
      <c r="I8">
        <v>10286</v>
      </c>
      <c r="J8" s="429">
        <f>(I8-H8)/H8</f>
        <v>0.23942643692011087</v>
      </c>
      <c r="K8" s="430">
        <f>(I8-D8)/D8</f>
        <v>1.7370941990420437</v>
      </c>
      <c r="L8" s="345"/>
    </row>
    <row r="9" spans="1:14" x14ac:dyDescent="0.25">
      <c r="A9" s="432"/>
      <c r="B9" s="433" t="s">
        <v>475</v>
      </c>
      <c r="C9" s="434">
        <v>7.7973221317931218E-2</v>
      </c>
      <c r="D9" s="434">
        <v>6.5194252261841404E-2</v>
      </c>
      <c r="E9" s="434">
        <v>7.5281707024694319E-2</v>
      </c>
      <c r="F9" s="434">
        <v>8.4711127624001487E-2</v>
      </c>
      <c r="G9" s="434">
        <v>9.7564883050304391E-2</v>
      </c>
      <c r="H9" s="434">
        <v>9.8325099409567421E-2</v>
      </c>
      <c r="I9" s="434">
        <f>1211 /I8</f>
        <v>0.11773284075442349</v>
      </c>
      <c r="J9" s="435" t="s">
        <v>518</v>
      </c>
      <c r="K9" s="435" t="s">
        <v>519</v>
      </c>
      <c r="L9" s="381"/>
    </row>
    <row r="10" spans="1:14" ht="30" x14ac:dyDescent="0.25">
      <c r="A10" s="426" t="s">
        <v>520</v>
      </c>
      <c r="B10" s="427" t="s">
        <v>474</v>
      </c>
      <c r="C10" s="428">
        <v>17105</v>
      </c>
      <c r="D10" s="428">
        <v>14374</v>
      </c>
      <c r="E10" s="428">
        <v>13691</v>
      </c>
      <c r="F10" s="428">
        <v>13240</v>
      </c>
      <c r="G10" s="428">
        <v>12477</v>
      </c>
      <c r="H10" s="428">
        <v>12415</v>
      </c>
      <c r="I10" s="428">
        <v>11448</v>
      </c>
      <c r="J10" s="429">
        <f>(I10-H10)/H10</f>
        <v>-7.7889649617398304E-2</v>
      </c>
      <c r="K10" s="430">
        <f>(I10-D10)/D10</f>
        <v>-0.20356198692082927</v>
      </c>
      <c r="L10" s="345"/>
    </row>
    <row r="11" spans="1:14" x14ac:dyDescent="0.25">
      <c r="A11" s="432"/>
      <c r="B11" s="433" t="s">
        <v>475</v>
      </c>
      <c r="C11" s="434">
        <v>0.42665887167494887</v>
      </c>
      <c r="D11" s="434">
        <v>0.41366355920411801</v>
      </c>
      <c r="E11" s="434">
        <v>0.40837046234752755</v>
      </c>
      <c r="F11" s="434">
        <v>0.40453172205438065</v>
      </c>
      <c r="G11" s="434">
        <v>0.38647110683657931</v>
      </c>
      <c r="H11" s="434">
        <v>0.38123238018525979</v>
      </c>
      <c r="I11" s="434">
        <f>4221/I10</f>
        <v>0.36871069182389937</v>
      </c>
      <c r="J11" s="435" t="s">
        <v>521</v>
      </c>
      <c r="K11" s="435" t="s">
        <v>522</v>
      </c>
      <c r="L11" s="345"/>
    </row>
    <row r="12" spans="1:14" x14ac:dyDescent="0.25">
      <c r="A12" s="426" t="s">
        <v>523</v>
      </c>
      <c r="B12" s="427" t="s">
        <v>474</v>
      </c>
      <c r="C12" s="428">
        <v>13223</v>
      </c>
      <c r="D12" s="428">
        <v>13821</v>
      </c>
      <c r="E12" s="428">
        <v>14028</v>
      </c>
      <c r="F12" s="428">
        <v>14993</v>
      </c>
      <c r="G12" s="428">
        <v>15257</v>
      </c>
      <c r="H12" s="428">
        <v>16172</v>
      </c>
      <c r="I12" s="428">
        <v>16157</v>
      </c>
      <c r="J12" s="429">
        <f>(I12-H12)/H12</f>
        <v>-9.2752906257729411E-4</v>
      </c>
      <c r="K12" s="430">
        <f>(I12-D12)/D12</f>
        <v>0.169018160769843</v>
      </c>
      <c r="L12" s="345"/>
    </row>
    <row r="13" spans="1:14" x14ac:dyDescent="0.25">
      <c r="A13" s="432"/>
      <c r="B13" s="433" t="s">
        <v>475</v>
      </c>
      <c r="C13" s="434">
        <v>0.30038569159797324</v>
      </c>
      <c r="D13" s="434">
        <v>0.28586932928152808</v>
      </c>
      <c r="E13" s="434">
        <v>0.28336184773310524</v>
      </c>
      <c r="F13" s="434">
        <v>0.27859667844994329</v>
      </c>
      <c r="G13" s="434">
        <v>0.2754801074916432</v>
      </c>
      <c r="H13" s="434">
        <v>0.27461043779371752</v>
      </c>
      <c r="I13" s="434">
        <f>4580/I12</f>
        <v>0.28346846568050998</v>
      </c>
      <c r="J13" s="435" t="s">
        <v>486</v>
      </c>
      <c r="K13" s="435" t="s">
        <v>524</v>
      </c>
      <c r="L13" s="345"/>
    </row>
    <row r="14" spans="1:14" x14ac:dyDescent="0.25">
      <c r="A14" s="436" t="s">
        <v>460</v>
      </c>
      <c r="B14" s="427" t="s">
        <v>474</v>
      </c>
      <c r="C14" s="428">
        <v>11088</v>
      </c>
      <c r="D14" s="428">
        <v>10419</v>
      </c>
      <c r="E14" s="428">
        <v>9479</v>
      </c>
      <c r="F14" s="428">
        <v>9124</v>
      </c>
      <c r="G14" s="428">
        <v>8737</v>
      </c>
      <c r="H14" s="428">
        <v>7607</v>
      </c>
      <c r="I14" s="428">
        <v>5643</v>
      </c>
      <c r="J14" s="429">
        <f>(I14-H14)/H14</f>
        <v>-0.25818325226764821</v>
      </c>
      <c r="K14" s="430">
        <f>(I14-D14)/D14</f>
        <v>-0.45839331989634324</v>
      </c>
      <c r="L14" s="345"/>
    </row>
    <row r="15" spans="1:14" x14ac:dyDescent="0.25">
      <c r="A15" s="437"/>
      <c r="B15" s="433" t="s">
        <v>475</v>
      </c>
      <c r="C15" s="434">
        <v>0.38636363636363635</v>
      </c>
      <c r="D15" s="434">
        <v>0.37690757270371439</v>
      </c>
      <c r="E15" s="434">
        <v>0.36090304884481483</v>
      </c>
      <c r="F15" s="434">
        <v>0.3566418237615081</v>
      </c>
      <c r="G15" s="434">
        <v>0.35755980313608793</v>
      </c>
      <c r="H15" s="434">
        <v>0.32680425923491518</v>
      </c>
      <c r="I15" s="434">
        <f>1772/I14</f>
        <v>0.31401736664894558</v>
      </c>
      <c r="J15" s="435" t="s">
        <v>521</v>
      </c>
      <c r="K15" s="435" t="s">
        <v>525</v>
      </c>
      <c r="L15" s="345"/>
    </row>
    <row r="16" spans="1:14" x14ac:dyDescent="0.25">
      <c r="A16" s="436" t="s">
        <v>461</v>
      </c>
      <c r="B16" s="427" t="s">
        <v>474</v>
      </c>
      <c r="C16" s="428">
        <v>85714</v>
      </c>
      <c r="D16" s="428">
        <v>88060</v>
      </c>
      <c r="E16" s="428">
        <v>88816</v>
      </c>
      <c r="F16" s="428">
        <v>92711</v>
      </c>
      <c r="G16" s="428">
        <v>92163</v>
      </c>
      <c r="H16" s="428">
        <v>95244</v>
      </c>
      <c r="I16" s="428">
        <v>97627</v>
      </c>
      <c r="J16" s="429">
        <f>(I16-H16)/H16</f>
        <v>2.5019948763176682E-2</v>
      </c>
      <c r="K16" s="430">
        <f>(I16-D16)/D16</f>
        <v>0.10864183511242335</v>
      </c>
      <c r="L16" s="345"/>
    </row>
    <row r="17" spans="1:12" x14ac:dyDescent="0.25">
      <c r="A17" s="437"/>
      <c r="B17" s="433" t="s">
        <v>475</v>
      </c>
      <c r="C17" s="434">
        <v>0.40017966726555754</v>
      </c>
      <c r="D17" s="434">
        <v>0.39319781966840789</v>
      </c>
      <c r="E17" s="434">
        <v>0.38702486038551615</v>
      </c>
      <c r="F17" s="434">
        <v>0.38762390654830603</v>
      </c>
      <c r="G17" s="434">
        <v>0.38657595781387327</v>
      </c>
      <c r="H17" s="434">
        <v>0.39070177648985766</v>
      </c>
      <c r="I17" s="434">
        <f>38357/I16</f>
        <v>0.39289335941901316</v>
      </c>
      <c r="J17" s="435" t="s">
        <v>526</v>
      </c>
      <c r="K17" s="438" t="s">
        <v>527</v>
      </c>
      <c r="L17" s="345"/>
    </row>
    <row r="18" spans="1:12" x14ac:dyDescent="0.25">
      <c r="A18" s="436" t="s">
        <v>528</v>
      </c>
      <c r="B18" s="427" t="s">
        <v>474</v>
      </c>
      <c r="C18" s="428">
        <v>3375</v>
      </c>
      <c r="D18" s="428">
        <v>3477</v>
      </c>
      <c r="E18" s="428">
        <v>3486</v>
      </c>
      <c r="F18" s="428">
        <v>3481</v>
      </c>
      <c r="G18" s="428">
        <v>3304</v>
      </c>
      <c r="H18" s="428">
        <v>2840</v>
      </c>
      <c r="I18" s="428">
        <v>2711</v>
      </c>
      <c r="J18" s="429">
        <f>(I18-H18)/H18</f>
        <v>-4.5422535211267608E-2</v>
      </c>
      <c r="K18" s="430">
        <f>(I18-D18)/D18</f>
        <v>-0.22030486051193557</v>
      </c>
      <c r="L18" s="345"/>
    </row>
    <row r="19" spans="1:12" x14ac:dyDescent="0.25">
      <c r="A19" s="437"/>
      <c r="B19" s="433" t="s">
        <v>475</v>
      </c>
      <c r="C19" s="434">
        <v>0.22577777777777777</v>
      </c>
      <c r="D19" s="434">
        <v>0.23094621800402645</v>
      </c>
      <c r="E19" s="434">
        <v>0.22805507745266781</v>
      </c>
      <c r="F19" s="434">
        <v>0.24159724217178971</v>
      </c>
      <c r="G19" s="434">
        <v>0.24727602905569007</v>
      </c>
      <c r="H19" s="434">
        <v>0.25352112676056338</v>
      </c>
      <c r="I19" s="434">
        <f>792/I18</f>
        <v>0.29214312061969755</v>
      </c>
      <c r="J19" s="435" t="s">
        <v>529</v>
      </c>
      <c r="K19" s="435" t="s">
        <v>530</v>
      </c>
      <c r="L19" s="345"/>
    </row>
    <row r="20" spans="1:12" x14ac:dyDescent="0.25">
      <c r="A20" s="436" t="s">
        <v>462</v>
      </c>
      <c r="B20" s="427" t="s">
        <v>474</v>
      </c>
      <c r="C20" s="428">
        <v>34509</v>
      </c>
      <c r="D20" s="428">
        <v>35569</v>
      </c>
      <c r="E20" s="428">
        <v>36701</v>
      </c>
      <c r="F20" s="428">
        <v>36287</v>
      </c>
      <c r="G20" s="428">
        <v>35344</v>
      </c>
      <c r="H20" s="428">
        <v>36578</v>
      </c>
      <c r="I20" s="428">
        <v>37806</v>
      </c>
      <c r="J20" s="429">
        <f>(I20-H20)/H20</f>
        <v>3.3572092514626277E-2</v>
      </c>
      <c r="K20" s="430">
        <f>(I20-D20)/D20</f>
        <v>6.2891844021479376E-2</v>
      </c>
      <c r="L20" s="345"/>
    </row>
    <row r="21" spans="1:12" x14ac:dyDescent="0.25">
      <c r="A21" s="437"/>
      <c r="B21" s="433" t="s">
        <v>475</v>
      </c>
      <c r="C21" s="434">
        <v>0.21330667362137412</v>
      </c>
      <c r="D21" s="434">
        <v>0.20745593072619417</v>
      </c>
      <c r="E21" s="434">
        <v>0.21097517778807118</v>
      </c>
      <c r="F21" s="434">
        <v>0.21459475845344061</v>
      </c>
      <c r="G21" s="434">
        <v>0.21630262562245359</v>
      </c>
      <c r="H21" s="434">
        <v>0.21450051943791351</v>
      </c>
      <c r="I21" s="434">
        <f>8384/I20</f>
        <v>0.22176374120509973</v>
      </c>
      <c r="J21" s="435" t="s">
        <v>531</v>
      </c>
      <c r="K21" s="435" t="s">
        <v>532</v>
      </c>
      <c r="L21" s="345"/>
    </row>
    <row r="22" spans="1:12" x14ac:dyDescent="0.25">
      <c r="A22" s="138" t="s">
        <v>470</v>
      </c>
      <c r="B22" s="439" t="s">
        <v>474</v>
      </c>
      <c r="C22" s="440">
        <v>861819</v>
      </c>
      <c r="D22" s="440">
        <v>850752</v>
      </c>
      <c r="E22" s="440">
        <v>833807</v>
      </c>
      <c r="F22" s="440">
        <v>850749</v>
      </c>
      <c r="G22" s="440">
        <v>836705</v>
      </c>
      <c r="H22" s="440">
        <v>828355</v>
      </c>
      <c r="I22" s="440">
        <v>811776</v>
      </c>
      <c r="J22" s="441">
        <f>(I22-H22)/H22</f>
        <v>-2.0014365821417145E-2</v>
      </c>
      <c r="K22" s="442">
        <f>(I22-D22)/D22</f>
        <v>-4.5813586097946286E-2</v>
      </c>
      <c r="L22" s="345"/>
    </row>
    <row r="23" spans="1:12" x14ac:dyDescent="0.25">
      <c r="A23" s="443"/>
      <c r="B23" s="444" t="s">
        <v>475</v>
      </c>
      <c r="C23" s="445">
        <v>0.54060655427647797</v>
      </c>
      <c r="D23" s="445">
        <v>0.54211097946287523</v>
      </c>
      <c r="E23" s="445">
        <v>0.54447132250029084</v>
      </c>
      <c r="F23" s="445">
        <v>0.54939706070768224</v>
      </c>
      <c r="G23" s="445">
        <v>0.55154325598627951</v>
      </c>
      <c r="H23" s="445">
        <v>0.5489204507729174</v>
      </c>
      <c r="I23" s="445">
        <f>446381/I22</f>
        <v>0.54988198714916425</v>
      </c>
      <c r="J23" s="446" t="s">
        <v>533</v>
      </c>
      <c r="K23" s="446" t="s">
        <v>489</v>
      </c>
      <c r="L23" s="345"/>
    </row>
    <row r="25" spans="1:12" x14ac:dyDescent="0.25">
      <c r="A25" s="447" t="s">
        <v>553</v>
      </c>
    </row>
    <row r="27" spans="1:12" x14ac:dyDescent="0.25">
      <c r="A27" s="199" t="s">
        <v>135</v>
      </c>
    </row>
  </sheetData>
  <hyperlinks>
    <hyperlink ref="A27" location="Index!A1" display="Back to index" xr:uid="{F46648BB-090A-45D9-9A82-D0270B9F6074}"/>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5302-2503-459F-86BD-BC33DB2906B6}">
  <dimension ref="A1:I47"/>
  <sheetViews>
    <sheetView showGridLines="0" topLeftCell="A7" workbookViewId="0">
      <selection activeCell="F9" sqref="F9"/>
    </sheetView>
  </sheetViews>
  <sheetFormatPr defaultColWidth="8.85546875" defaultRowHeight="15" x14ac:dyDescent="0.25"/>
  <cols>
    <col min="1" max="1" width="8.85546875" style="23"/>
    <col min="2" max="2" width="23.7109375" style="23" customWidth="1"/>
    <col min="3" max="4" width="10.7109375" style="23" customWidth="1"/>
    <col min="5" max="5" width="20.28515625" style="23" customWidth="1"/>
    <col min="6" max="6" width="8.85546875" style="23"/>
    <col min="7" max="7" width="11.5703125" style="23" customWidth="1"/>
    <col min="8" max="8" width="13.7109375" style="23" customWidth="1"/>
    <col min="9" max="9" width="13.42578125" style="23" customWidth="1"/>
    <col min="10" max="10" width="12.5703125" style="23" customWidth="1"/>
    <col min="11" max="16384" width="8.85546875" style="23"/>
  </cols>
  <sheetData>
    <row r="1" spans="1:9" x14ac:dyDescent="0.25">
      <c r="A1" s="448" t="s">
        <v>534</v>
      </c>
      <c r="B1" s="30"/>
      <c r="C1" s="30"/>
      <c r="D1" s="30"/>
      <c r="E1" s="30"/>
      <c r="F1" s="30"/>
      <c r="G1" s="30"/>
      <c r="H1" s="30" t="s">
        <v>535</v>
      </c>
      <c r="I1" s="30"/>
    </row>
    <row r="2" spans="1:9" ht="15.75" customHeight="1" x14ac:dyDescent="0.25">
      <c r="A2" s="448"/>
      <c r="B2" s="30"/>
      <c r="C2" s="30"/>
      <c r="D2" s="30"/>
      <c r="E2" s="30"/>
      <c r="F2" s="30"/>
      <c r="G2" s="30"/>
      <c r="H2" s="30"/>
      <c r="I2" s="30"/>
    </row>
    <row r="3" spans="1:9" ht="15.75" customHeight="1" x14ac:dyDescent="0.25">
      <c r="A3" s="3683" t="s">
        <v>536</v>
      </c>
      <c r="B3" s="3683"/>
      <c r="C3" s="3683"/>
      <c r="D3" s="3683"/>
      <c r="E3" s="30"/>
      <c r="F3" s="30"/>
      <c r="G3" s="30"/>
      <c r="H3" s="30"/>
      <c r="I3" s="30"/>
    </row>
    <row r="4" spans="1:9" ht="30" x14ac:dyDescent="0.25">
      <c r="A4" s="3139" t="s">
        <v>537</v>
      </c>
      <c r="B4" s="3139" t="s">
        <v>455</v>
      </c>
      <c r="C4" s="3138" t="s">
        <v>538</v>
      </c>
      <c r="D4" s="3138" t="s">
        <v>539</v>
      </c>
      <c r="E4" s="30"/>
      <c r="F4" s="30"/>
      <c r="G4" s="30"/>
      <c r="H4" s="30"/>
      <c r="I4" s="30"/>
    </row>
    <row r="5" spans="1:9" ht="15.75" customHeight="1" x14ac:dyDescent="0.25">
      <c r="A5" s="1927">
        <v>1</v>
      </c>
      <c r="B5" s="450" t="s">
        <v>461</v>
      </c>
      <c r="C5" s="451">
        <v>0.12026347169662567</v>
      </c>
      <c r="D5" s="191">
        <v>97627</v>
      </c>
      <c r="E5" s="30"/>
      <c r="F5" s="30"/>
      <c r="G5" s="30"/>
      <c r="H5" s="286"/>
      <c r="I5" s="30"/>
    </row>
    <row r="6" spans="1:9" ht="15.75" customHeight="1" x14ac:dyDescent="0.25">
      <c r="A6" s="1640">
        <v>2</v>
      </c>
      <c r="B6" s="453" t="s">
        <v>456</v>
      </c>
      <c r="C6" s="454">
        <v>7.8616514900662252E-2</v>
      </c>
      <c r="D6" s="455">
        <v>63819</v>
      </c>
      <c r="E6" s="30"/>
      <c r="F6" s="30"/>
      <c r="G6" s="30"/>
      <c r="H6" s="286"/>
      <c r="I6" s="30"/>
    </row>
    <row r="7" spans="1:9" ht="15.75" customHeight="1" x14ac:dyDescent="0.25">
      <c r="A7" s="1927">
        <v>3</v>
      </c>
      <c r="B7" s="450" t="s">
        <v>540</v>
      </c>
      <c r="C7" s="451">
        <v>7.3552309996846421E-2</v>
      </c>
      <c r="D7" s="191">
        <v>59708</v>
      </c>
      <c r="E7" s="30"/>
      <c r="F7" s="30"/>
      <c r="G7" s="30"/>
      <c r="H7" s="286"/>
      <c r="I7" s="30"/>
    </row>
    <row r="8" spans="1:9" ht="15.75" customHeight="1" x14ac:dyDescent="0.25">
      <c r="A8" s="1640">
        <v>4</v>
      </c>
      <c r="B8" s="453" t="s">
        <v>457</v>
      </c>
      <c r="C8" s="454">
        <v>6.6685883790602335E-2</v>
      </c>
      <c r="D8" s="455">
        <v>54134</v>
      </c>
      <c r="E8" s="30"/>
      <c r="F8" s="30"/>
      <c r="G8" s="30"/>
      <c r="H8" s="286"/>
      <c r="I8" s="30"/>
    </row>
    <row r="9" spans="1:9" ht="15.75" customHeight="1" x14ac:dyDescent="0.25">
      <c r="A9" s="1927">
        <v>5</v>
      </c>
      <c r="B9" s="450" t="s">
        <v>541</v>
      </c>
      <c r="C9" s="451">
        <v>6.028387141280353E-2</v>
      </c>
      <c r="D9" s="191">
        <v>48937</v>
      </c>
      <c r="E9" s="30"/>
      <c r="F9" s="30"/>
      <c r="G9" s="30"/>
      <c r="H9" s="286"/>
      <c r="I9" s="30"/>
    </row>
    <row r="10" spans="1:9" ht="15.75" customHeight="1" x14ac:dyDescent="0.25">
      <c r="A10" s="1640">
        <v>6</v>
      </c>
      <c r="B10" s="453" t="s">
        <v>542</v>
      </c>
      <c r="C10" s="456">
        <v>5.4559385840428888E-2</v>
      </c>
      <c r="D10" s="455">
        <v>44290</v>
      </c>
      <c r="E10" s="30"/>
      <c r="F10" s="30"/>
      <c r="G10" s="30"/>
      <c r="H10" s="286"/>
      <c r="I10" s="30"/>
    </row>
    <row r="11" spans="1:9" ht="15.75" customHeight="1" x14ac:dyDescent="0.25">
      <c r="A11" s="1927">
        <v>7</v>
      </c>
      <c r="B11" s="450" t="s">
        <v>543</v>
      </c>
      <c r="C11" s="457">
        <v>5.3012160990223905E-2</v>
      </c>
      <c r="D11" s="191">
        <v>43034</v>
      </c>
      <c r="E11" s="30"/>
      <c r="F11" s="30"/>
      <c r="G11" s="30"/>
      <c r="H11" s="286"/>
      <c r="I11" s="30"/>
    </row>
    <row r="12" spans="1:9" ht="15.75" customHeight="1" x14ac:dyDescent="0.25">
      <c r="A12" s="1640">
        <v>8</v>
      </c>
      <c r="B12" s="453" t="s">
        <v>462</v>
      </c>
      <c r="C12" s="456">
        <v>4.6571960737937561E-2</v>
      </c>
      <c r="D12" s="455">
        <v>37806</v>
      </c>
      <c r="E12" s="30"/>
      <c r="F12" s="30"/>
      <c r="G12" s="30"/>
      <c r="H12" s="286"/>
      <c r="I12" s="30"/>
    </row>
    <row r="13" spans="1:9" ht="15.75" customHeight="1" x14ac:dyDescent="0.25">
      <c r="A13" s="1927">
        <v>9</v>
      </c>
      <c r="B13" s="450" t="s">
        <v>544</v>
      </c>
      <c r="C13" s="457">
        <v>4.2958895064648374E-2</v>
      </c>
      <c r="D13" s="191">
        <v>34873</v>
      </c>
      <c r="E13" s="30"/>
      <c r="F13" s="30"/>
      <c r="G13" s="30"/>
      <c r="H13" s="286"/>
      <c r="I13" s="30"/>
    </row>
    <row r="14" spans="1:9" ht="15.75" customHeight="1" x14ac:dyDescent="0.25">
      <c r="A14" s="1640">
        <v>10</v>
      </c>
      <c r="B14" s="453" t="s">
        <v>545</v>
      </c>
      <c r="C14" s="456">
        <v>4.1314352727846108E-2</v>
      </c>
      <c r="D14" s="455">
        <v>33538</v>
      </c>
      <c r="E14" s="30"/>
      <c r="F14" s="30"/>
      <c r="G14" s="30"/>
      <c r="H14" s="286"/>
      <c r="I14" s="30"/>
    </row>
    <row r="15" spans="1:9" ht="15.75" customHeight="1" x14ac:dyDescent="0.25">
      <c r="A15" s="448"/>
      <c r="B15" s="30"/>
      <c r="C15" s="30"/>
      <c r="D15" s="30"/>
      <c r="E15" s="30"/>
      <c r="F15" s="30"/>
      <c r="G15" s="30"/>
      <c r="H15" s="30"/>
      <c r="I15" s="30"/>
    </row>
    <row r="16" spans="1:9" x14ac:dyDescent="0.25">
      <c r="A16" s="448"/>
      <c r="B16" s="30"/>
      <c r="C16" s="30"/>
      <c r="D16" s="30"/>
      <c r="E16" s="30"/>
      <c r="F16" s="30"/>
      <c r="G16" s="30"/>
      <c r="H16" s="30"/>
      <c r="I16" s="30"/>
    </row>
    <row r="18" spans="1:4" x14ac:dyDescent="0.25">
      <c r="A18" s="3683" t="s">
        <v>546</v>
      </c>
      <c r="B18" s="3683"/>
      <c r="C18" s="3683"/>
      <c r="D18" s="3683"/>
    </row>
    <row r="19" spans="1:4" ht="30" x14ac:dyDescent="0.25">
      <c r="A19" s="3139" t="s">
        <v>537</v>
      </c>
      <c r="B19" s="3139" t="s">
        <v>455</v>
      </c>
      <c r="C19" s="3140" t="s">
        <v>538</v>
      </c>
      <c r="D19" s="3140" t="s">
        <v>539</v>
      </c>
    </row>
    <row r="20" spans="1:4" x14ac:dyDescent="0.25">
      <c r="A20" s="3331">
        <v>1</v>
      </c>
      <c r="B20" s="450" t="s">
        <v>461</v>
      </c>
      <c r="C20" s="451">
        <v>0.115</v>
      </c>
      <c r="D20" s="191">
        <v>95244</v>
      </c>
    </row>
    <row r="21" spans="1:4" x14ac:dyDescent="0.25">
      <c r="A21" s="3332">
        <v>2</v>
      </c>
      <c r="B21" s="453" t="s">
        <v>456</v>
      </c>
      <c r="C21" s="459">
        <v>7.4999999999999997E-2</v>
      </c>
      <c r="D21" s="460">
        <v>61908</v>
      </c>
    </row>
    <row r="22" spans="1:4" x14ac:dyDescent="0.25">
      <c r="A22" s="3331">
        <v>3</v>
      </c>
      <c r="B22" s="450" t="s">
        <v>540</v>
      </c>
      <c r="C22" s="461">
        <v>7.0999999999999994E-2</v>
      </c>
      <c r="D22" s="192">
        <v>58663</v>
      </c>
    </row>
    <row r="23" spans="1:4" x14ac:dyDescent="0.25">
      <c r="A23" s="3332">
        <v>4</v>
      </c>
      <c r="B23" s="453" t="s">
        <v>457</v>
      </c>
      <c r="C23" s="459">
        <v>6.3E-2</v>
      </c>
      <c r="D23" s="460">
        <v>52331</v>
      </c>
    </row>
    <row r="24" spans="1:4" x14ac:dyDescent="0.25">
      <c r="A24" s="3331">
        <v>5</v>
      </c>
      <c r="B24" s="450" t="s">
        <v>541</v>
      </c>
      <c r="C24" s="461">
        <v>6.0999999999999999E-2</v>
      </c>
      <c r="D24" s="192">
        <v>50311</v>
      </c>
    </row>
    <row r="25" spans="1:4" x14ac:dyDescent="0.25">
      <c r="A25" s="3332">
        <v>6</v>
      </c>
      <c r="B25" s="453" t="s">
        <v>542</v>
      </c>
      <c r="C25" s="459">
        <v>5.5999999999999994E-2</v>
      </c>
      <c r="D25" s="460">
        <v>46411</v>
      </c>
    </row>
    <row r="26" spans="1:4" x14ac:dyDescent="0.25">
      <c r="A26" s="3331">
        <v>7</v>
      </c>
      <c r="B26" s="450" t="s">
        <v>543</v>
      </c>
      <c r="C26" s="461">
        <v>5.2999999999999999E-2</v>
      </c>
      <c r="D26" s="192">
        <v>43653</v>
      </c>
    </row>
    <row r="27" spans="1:4" x14ac:dyDescent="0.25">
      <c r="A27" s="3332">
        <v>8</v>
      </c>
      <c r="B27" s="453" t="s">
        <v>545</v>
      </c>
      <c r="C27" s="459">
        <v>4.5999999999999999E-2</v>
      </c>
      <c r="D27" s="460">
        <v>37814</v>
      </c>
    </row>
    <row r="28" spans="1:4" x14ac:dyDescent="0.25">
      <c r="A28" s="3331">
        <v>9</v>
      </c>
      <c r="B28" s="450" t="s">
        <v>462</v>
      </c>
      <c r="C28" s="461">
        <v>4.4000000000000004E-2</v>
      </c>
      <c r="D28" s="192">
        <v>36578</v>
      </c>
    </row>
    <row r="29" spans="1:4" x14ac:dyDescent="0.25">
      <c r="A29" s="3332">
        <v>10</v>
      </c>
      <c r="B29" s="453" t="s">
        <v>544</v>
      </c>
      <c r="C29" s="459">
        <v>4.2000000000000003E-2</v>
      </c>
      <c r="D29" s="460">
        <v>34607</v>
      </c>
    </row>
    <row r="32" spans="1:4" x14ac:dyDescent="0.25">
      <c r="A32" s="3683" t="s">
        <v>547</v>
      </c>
      <c r="B32" s="3683"/>
      <c r="C32" s="3683"/>
      <c r="D32" s="3683"/>
    </row>
    <row r="33" spans="1:4" ht="30" x14ac:dyDescent="0.25">
      <c r="A33" s="3139" t="s">
        <v>537</v>
      </c>
      <c r="B33" s="3139" t="s">
        <v>455</v>
      </c>
      <c r="C33" s="3140" t="s">
        <v>538</v>
      </c>
      <c r="D33" s="3140" t="s">
        <v>539</v>
      </c>
    </row>
    <row r="34" spans="1:4" x14ac:dyDescent="0.25">
      <c r="A34" s="1927">
        <v>1</v>
      </c>
      <c r="B34" s="450" t="s">
        <v>461</v>
      </c>
      <c r="C34" s="451">
        <v>0.11</v>
      </c>
      <c r="D34" s="191">
        <v>92163</v>
      </c>
    </row>
    <row r="35" spans="1:4" x14ac:dyDescent="0.25">
      <c r="A35" s="1640">
        <v>2</v>
      </c>
      <c r="B35" s="453" t="s">
        <v>456</v>
      </c>
      <c r="C35" s="454">
        <v>7.4999999999999997E-2</v>
      </c>
      <c r="D35" s="455">
        <v>62650</v>
      </c>
    </row>
    <row r="36" spans="1:4" x14ac:dyDescent="0.25">
      <c r="A36" s="1927">
        <v>3</v>
      </c>
      <c r="B36" s="450" t="s">
        <v>540</v>
      </c>
      <c r="C36" s="451">
        <v>7.0999999999999994E-2</v>
      </c>
      <c r="D36" s="191">
        <v>59469</v>
      </c>
    </row>
    <row r="37" spans="1:4" x14ac:dyDescent="0.25">
      <c r="A37" s="1640">
        <v>4</v>
      </c>
      <c r="B37" s="453" t="s">
        <v>541</v>
      </c>
      <c r="C37" s="454">
        <v>6.5000000000000002E-2</v>
      </c>
      <c r="D37" s="455">
        <v>54731</v>
      </c>
    </row>
    <row r="38" spans="1:4" x14ac:dyDescent="0.25">
      <c r="A38" s="1927">
        <v>5</v>
      </c>
      <c r="B38" s="450" t="s">
        <v>457</v>
      </c>
      <c r="C38" s="451">
        <v>6.2E-2</v>
      </c>
      <c r="D38" s="191">
        <v>51811</v>
      </c>
    </row>
    <row r="39" spans="1:4" x14ac:dyDescent="0.25">
      <c r="A39" s="1640">
        <v>6</v>
      </c>
      <c r="B39" s="453" t="s">
        <v>548</v>
      </c>
      <c r="C39" s="456">
        <v>5.8200919081396671E-2</v>
      </c>
      <c r="D39" s="455">
        <v>48697</v>
      </c>
    </row>
    <row r="40" spans="1:4" x14ac:dyDescent="0.25">
      <c r="A40" s="1927">
        <v>7</v>
      </c>
      <c r="B40" s="450" t="s">
        <v>543</v>
      </c>
      <c r="C40" s="451">
        <v>5.1999999999999998E-2</v>
      </c>
      <c r="D40" s="191">
        <v>43242</v>
      </c>
    </row>
    <row r="41" spans="1:4" x14ac:dyDescent="0.25">
      <c r="A41" s="1640">
        <v>8</v>
      </c>
      <c r="B41" s="453" t="s">
        <v>545</v>
      </c>
      <c r="C41" s="454">
        <v>4.2999999999999997E-2</v>
      </c>
      <c r="D41" s="455">
        <v>36363</v>
      </c>
    </row>
    <row r="42" spans="1:4" x14ac:dyDescent="0.25">
      <c r="A42" s="1927">
        <v>9</v>
      </c>
      <c r="B42" s="450" t="s">
        <v>462</v>
      </c>
      <c r="C42" s="451">
        <v>4.2000000000000003E-2</v>
      </c>
      <c r="D42" s="191">
        <v>35344</v>
      </c>
    </row>
    <row r="43" spans="1:4" x14ac:dyDescent="0.25">
      <c r="A43" s="1640">
        <v>10</v>
      </c>
      <c r="B43" s="453" t="s">
        <v>544</v>
      </c>
      <c r="C43" s="454">
        <v>4.1000000000000002E-2</v>
      </c>
      <c r="D43" s="455">
        <v>33980</v>
      </c>
    </row>
    <row r="45" spans="1:4" s="65" customFormat="1" ht="11.25" x14ac:dyDescent="0.2">
      <c r="A45" s="65" t="s">
        <v>2613</v>
      </c>
    </row>
    <row r="47" spans="1:4" x14ac:dyDescent="0.25">
      <c r="A47" s="199" t="s">
        <v>135</v>
      </c>
    </row>
  </sheetData>
  <mergeCells count="3">
    <mergeCell ref="A3:D3"/>
    <mergeCell ref="A18:D18"/>
    <mergeCell ref="A32:D32"/>
  </mergeCells>
  <hyperlinks>
    <hyperlink ref="A47" location="Index!A1" display="Back to index" xr:uid="{1DD12A7E-94A2-48DF-A0C5-B7CC76518021}"/>
  </hyperlinks>
  <pageMargins left="0.7" right="0.7" top="0.75" bottom="0.75" header="0.3" footer="0.3"/>
  <pageSetup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A4FF0-6516-4B28-9D66-59E55F7D2E57}">
  <dimension ref="A1:B16"/>
  <sheetViews>
    <sheetView showGridLines="0" workbookViewId="0">
      <selection activeCell="D5" sqref="D5"/>
    </sheetView>
  </sheetViews>
  <sheetFormatPr defaultColWidth="18" defaultRowHeight="15" x14ac:dyDescent="0.25"/>
  <cols>
    <col min="1" max="1" width="22.7109375" style="23" customWidth="1"/>
    <col min="2" max="2" width="10.7109375" style="23" customWidth="1"/>
    <col min="3" max="3" width="11.42578125" style="23" customWidth="1"/>
    <col min="4" max="16384" width="18" style="23"/>
  </cols>
  <sheetData>
    <row r="1" spans="1:2" x14ac:dyDescent="0.25">
      <c r="A1" s="67" t="s">
        <v>549</v>
      </c>
    </row>
    <row r="2" spans="1:2" x14ac:dyDescent="0.25">
      <c r="A2" s="67"/>
    </row>
    <row r="3" spans="1:2" s="29" customFormat="1" ht="30" x14ac:dyDescent="0.25">
      <c r="A3" s="3136" t="s">
        <v>455</v>
      </c>
      <c r="B3" s="312" t="s">
        <v>550</v>
      </c>
    </row>
    <row r="4" spans="1:2" x14ac:dyDescent="0.25">
      <c r="A4" s="462" t="s">
        <v>456</v>
      </c>
      <c r="B4" s="3576">
        <v>63819</v>
      </c>
    </row>
    <row r="5" spans="1:2" x14ac:dyDescent="0.25">
      <c r="A5" s="463" t="s">
        <v>457</v>
      </c>
      <c r="B5" s="455">
        <v>54134</v>
      </c>
    </row>
    <row r="6" spans="1:2" x14ac:dyDescent="0.25">
      <c r="A6" s="462" t="s">
        <v>458</v>
      </c>
      <c r="B6" s="464">
        <v>10286</v>
      </c>
    </row>
    <row r="7" spans="1:2" x14ac:dyDescent="0.25">
      <c r="A7" s="463" t="s">
        <v>459</v>
      </c>
      <c r="B7" s="465">
        <v>11448</v>
      </c>
    </row>
    <row r="8" spans="1:2" x14ac:dyDescent="0.25">
      <c r="A8" s="462" t="s">
        <v>551</v>
      </c>
      <c r="B8" s="464">
        <v>16157</v>
      </c>
    </row>
    <row r="9" spans="1:2" x14ac:dyDescent="0.25">
      <c r="A9" s="463" t="s">
        <v>460</v>
      </c>
      <c r="B9" s="465">
        <v>5643</v>
      </c>
    </row>
    <row r="10" spans="1:2" x14ac:dyDescent="0.25">
      <c r="A10" s="462" t="s">
        <v>461</v>
      </c>
      <c r="B10" s="191">
        <v>97627</v>
      </c>
    </row>
    <row r="11" spans="1:2" ht="19.5" customHeight="1" x14ac:dyDescent="0.25">
      <c r="A11" s="466" t="s">
        <v>528</v>
      </c>
      <c r="B11" s="465">
        <v>2711</v>
      </c>
    </row>
    <row r="12" spans="1:2" x14ac:dyDescent="0.25">
      <c r="A12" s="467" t="s">
        <v>462</v>
      </c>
      <c r="B12" s="3577">
        <v>37806</v>
      </c>
    </row>
    <row r="14" spans="1:2" x14ac:dyDescent="0.25">
      <c r="A14" s="98" t="s">
        <v>472</v>
      </c>
    </row>
    <row r="16" spans="1:2" x14ac:dyDescent="0.25">
      <c r="A16" s="199" t="s">
        <v>135</v>
      </c>
    </row>
  </sheetData>
  <hyperlinks>
    <hyperlink ref="A16" location="Index!A1" display="Back to index" xr:uid="{E2A809D0-8B2F-4799-8589-3AD0CC38E6BD}"/>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0F45-12A3-4E97-9ABA-689DE87BEFFD}">
  <dimension ref="A1:J28"/>
  <sheetViews>
    <sheetView showGridLines="0" workbookViewId="0">
      <selection activeCell="D21" sqref="D21"/>
    </sheetView>
  </sheetViews>
  <sheetFormatPr defaultRowHeight="15" x14ac:dyDescent="0.25"/>
  <cols>
    <col min="1" max="1" width="22" customWidth="1"/>
    <col min="2" max="2" width="10.7109375" customWidth="1"/>
    <col min="3" max="3" width="10.7109375" style="145" customWidth="1"/>
    <col min="4" max="10" width="10.7109375" customWidth="1"/>
  </cols>
  <sheetData>
    <row r="1" spans="1:10" x14ac:dyDescent="0.25">
      <c r="A1" s="67" t="s">
        <v>552</v>
      </c>
    </row>
    <row r="2" spans="1:10" x14ac:dyDescent="0.25">
      <c r="A2" s="83"/>
    </row>
    <row r="3" spans="1:10" ht="45" x14ac:dyDescent="0.25">
      <c r="A3" s="3141"/>
      <c r="B3" s="355">
        <v>2012</v>
      </c>
      <c r="C3" s="355">
        <v>2013</v>
      </c>
      <c r="D3" s="355">
        <v>2014</v>
      </c>
      <c r="E3" s="355">
        <v>2015</v>
      </c>
      <c r="F3" s="355">
        <v>2016</v>
      </c>
      <c r="G3" s="355">
        <v>2017</v>
      </c>
      <c r="H3" s="355">
        <v>2018</v>
      </c>
      <c r="I3" s="355" t="s">
        <v>324</v>
      </c>
      <c r="J3" s="355" t="s">
        <v>476</v>
      </c>
    </row>
    <row r="4" spans="1:10" x14ac:dyDescent="0.25">
      <c r="A4" s="214" t="s">
        <v>456</v>
      </c>
      <c r="B4" s="3128">
        <v>0.73699999999999999</v>
      </c>
      <c r="C4" s="3128">
        <v>0.73699999999999999</v>
      </c>
      <c r="D4" s="3128">
        <v>0.72</v>
      </c>
      <c r="E4" s="3128">
        <v>0.71899999999999997</v>
      </c>
      <c r="F4" s="3128">
        <v>0.72599999999999998</v>
      </c>
      <c r="G4" s="3128">
        <v>0.70799999999999996</v>
      </c>
      <c r="H4" s="3128">
        <v>0.69799999999999995</v>
      </c>
      <c r="I4" s="3142">
        <f>($H4*100)-($G4*100)</f>
        <v>-1</v>
      </c>
      <c r="J4" s="3143">
        <f>($H4*100)-($C4*100)</f>
        <v>-3.9000000000000057</v>
      </c>
    </row>
    <row r="5" spans="1:10" x14ac:dyDescent="0.25">
      <c r="A5" s="261" t="s">
        <v>457</v>
      </c>
      <c r="B5" s="410">
        <v>0.79100000000000004</v>
      </c>
      <c r="C5" s="410">
        <v>0.79500000000000004</v>
      </c>
      <c r="D5" s="410">
        <v>0.78</v>
      </c>
      <c r="E5" s="410">
        <v>0.78200000000000003</v>
      </c>
      <c r="F5" s="410">
        <v>0.77</v>
      </c>
      <c r="G5" s="410">
        <v>0.75600000000000001</v>
      </c>
      <c r="H5" s="410">
        <v>0.74299999999999999</v>
      </c>
      <c r="I5" s="3141">
        <f>($H5*100)-($G5*100)</f>
        <v>-1.2999999999999972</v>
      </c>
      <c r="J5" s="3141">
        <f t="shared" ref="J5:J12" si="0">($H5*100)-($C5*100)</f>
        <v>-5.2000000000000028</v>
      </c>
    </row>
    <row r="6" spans="1:10" x14ac:dyDescent="0.25">
      <c r="A6" s="214" t="s">
        <v>458</v>
      </c>
      <c r="B6" s="3128">
        <v>0.60799999999999998</v>
      </c>
      <c r="C6" s="3128">
        <v>0.61099999999999999</v>
      </c>
      <c r="D6" s="3128">
        <v>0.61299999999999999</v>
      </c>
      <c r="E6" s="3128">
        <v>0.6</v>
      </c>
      <c r="F6" s="3128">
        <v>0.621</v>
      </c>
      <c r="G6" s="3128">
        <v>0.61199999999999999</v>
      </c>
      <c r="H6" s="3128">
        <v>0.625</v>
      </c>
      <c r="I6" s="3142">
        <f>($H6*100)-($G6*100)</f>
        <v>1.3000000000000043</v>
      </c>
      <c r="J6" s="3143">
        <f t="shared" si="0"/>
        <v>1.3999999999999986</v>
      </c>
    </row>
    <row r="7" spans="1:10" x14ac:dyDescent="0.25">
      <c r="A7" s="388" t="s">
        <v>459</v>
      </c>
      <c r="B7" s="410">
        <v>0.69899999999999995</v>
      </c>
      <c r="C7" s="410">
        <v>0.70099999999999996</v>
      </c>
      <c r="D7" s="410">
        <v>0.68799999999999994</v>
      </c>
      <c r="E7" s="410">
        <v>0.68400000000000005</v>
      </c>
      <c r="F7" s="410">
        <v>0.67500000000000004</v>
      </c>
      <c r="G7" s="410">
        <v>0.68400000000000005</v>
      </c>
      <c r="H7" s="410">
        <v>0.68</v>
      </c>
      <c r="I7" s="3141">
        <f t="shared" ref="I7:I12" si="1">($H7*100)-($G7*100)</f>
        <v>-0.40000000000000568</v>
      </c>
      <c r="J7" s="3141">
        <f t="shared" si="0"/>
        <v>-2.0999999999999943</v>
      </c>
    </row>
    <row r="8" spans="1:10" x14ac:dyDescent="0.25">
      <c r="A8" s="214" t="s">
        <v>523</v>
      </c>
      <c r="B8" s="3128">
        <v>0.89400000000000002</v>
      </c>
      <c r="C8" s="3128">
        <v>0.89900000000000002</v>
      </c>
      <c r="D8" s="3128">
        <v>0.878</v>
      </c>
      <c r="E8" s="3128">
        <v>0.877</v>
      </c>
      <c r="F8" s="3128">
        <v>0.88100000000000001</v>
      </c>
      <c r="G8" s="3128">
        <v>0.88200000000000001</v>
      </c>
      <c r="H8" s="3128">
        <v>0.88</v>
      </c>
      <c r="I8" s="3142">
        <f t="shared" si="1"/>
        <v>-0.20000000000000284</v>
      </c>
      <c r="J8" s="3143">
        <f t="shared" si="0"/>
        <v>-1.9000000000000057</v>
      </c>
    </row>
    <row r="9" spans="1:10" x14ac:dyDescent="0.25">
      <c r="A9" s="261" t="s">
        <v>460</v>
      </c>
      <c r="B9" s="410">
        <v>0.628</v>
      </c>
      <c r="C9" s="410">
        <v>0.65100000000000002</v>
      </c>
      <c r="D9" s="410">
        <v>0.60599999999999998</v>
      </c>
      <c r="E9" s="410">
        <v>0.58599999999999997</v>
      </c>
      <c r="F9" s="410">
        <v>0.58699999999999997</v>
      </c>
      <c r="G9" s="410">
        <v>0.58599999999999997</v>
      </c>
      <c r="H9" s="410">
        <v>0.56200000000000006</v>
      </c>
      <c r="I9" s="3141">
        <f t="shared" si="1"/>
        <v>-2.3999999999999915</v>
      </c>
      <c r="J9" s="3141">
        <f t="shared" si="0"/>
        <v>-8.9000000000000057</v>
      </c>
    </row>
    <row r="10" spans="1:10" x14ac:dyDescent="0.25">
      <c r="A10" s="214" t="s">
        <v>461</v>
      </c>
      <c r="B10" s="3128">
        <v>0.81599999999999995</v>
      </c>
      <c r="C10" s="3128">
        <v>0.81299999999999994</v>
      </c>
      <c r="D10" s="3128">
        <v>0.80500000000000005</v>
      </c>
      <c r="E10" s="3128">
        <v>0.79800000000000004</v>
      </c>
      <c r="F10" s="3128">
        <v>0.80200000000000005</v>
      </c>
      <c r="G10" s="3128">
        <v>0.80300000000000005</v>
      </c>
      <c r="H10" s="3128">
        <v>0.80800000000000005</v>
      </c>
      <c r="I10" s="3142">
        <f t="shared" si="1"/>
        <v>0.5</v>
      </c>
      <c r="J10" s="3143">
        <f t="shared" si="0"/>
        <v>-0.49999999999998579</v>
      </c>
    </row>
    <row r="11" spans="1:10" x14ac:dyDescent="0.25">
      <c r="A11" s="261" t="s">
        <v>462</v>
      </c>
      <c r="B11" s="410">
        <v>0.74</v>
      </c>
      <c r="C11" s="410">
        <v>0.73899999999999999</v>
      </c>
      <c r="D11" s="410">
        <v>0.72199999999999998</v>
      </c>
      <c r="E11" s="410">
        <v>0.71499999999999997</v>
      </c>
      <c r="F11" s="410">
        <v>0.71399999999999997</v>
      </c>
      <c r="G11" s="410">
        <v>0.69699999999999995</v>
      </c>
      <c r="H11" s="410">
        <v>0.70099999999999996</v>
      </c>
      <c r="I11" s="3141">
        <f t="shared" si="1"/>
        <v>0.40000000000000568</v>
      </c>
      <c r="J11" s="3141">
        <f t="shared" si="0"/>
        <v>-3.8000000000000114</v>
      </c>
    </row>
    <row r="12" spans="1:10" x14ac:dyDescent="0.25">
      <c r="A12" s="211" t="s">
        <v>470</v>
      </c>
      <c r="B12" s="3131">
        <v>0.76600000000000001</v>
      </c>
      <c r="C12" s="3131">
        <v>0.77200000000000002</v>
      </c>
      <c r="D12" s="3131">
        <v>0.76700000000000002</v>
      </c>
      <c r="E12" s="3131">
        <v>0.77300000000000002</v>
      </c>
      <c r="F12" s="3131">
        <v>0.77600000000000002</v>
      </c>
      <c r="G12" s="3131">
        <v>0.77400000000000002</v>
      </c>
      <c r="H12" s="3131">
        <v>0.77</v>
      </c>
      <c r="I12" s="3144">
        <f t="shared" si="1"/>
        <v>-0.40000000000000568</v>
      </c>
      <c r="J12" s="3145">
        <f t="shared" si="0"/>
        <v>-0.20000000000000284</v>
      </c>
    </row>
    <row r="13" spans="1:10" x14ac:dyDescent="0.25">
      <c r="C13"/>
    </row>
    <row r="14" spans="1:10" x14ac:dyDescent="0.25">
      <c r="A14" s="65" t="s">
        <v>553</v>
      </c>
      <c r="C14"/>
    </row>
    <row r="15" spans="1:10" x14ac:dyDescent="0.25">
      <c r="C15"/>
      <c r="E15" s="468"/>
      <c r="F15" s="468"/>
    </row>
    <row r="16" spans="1:10" x14ac:dyDescent="0.25">
      <c r="A16" s="199" t="s">
        <v>135</v>
      </c>
      <c r="C16"/>
      <c r="E16" s="468"/>
      <c r="F16" s="468"/>
    </row>
    <row r="17" spans="3:6" x14ac:dyDescent="0.25">
      <c r="C17"/>
      <c r="E17" s="468"/>
      <c r="F17" s="468"/>
    </row>
    <row r="18" spans="3:6" x14ac:dyDescent="0.25">
      <c r="C18"/>
      <c r="F18" s="468"/>
    </row>
    <row r="19" spans="3:6" x14ac:dyDescent="0.25">
      <c r="C19"/>
    </row>
    <row r="20" spans="3:6" x14ac:dyDescent="0.25">
      <c r="C20"/>
    </row>
    <row r="21" spans="3:6" x14ac:dyDescent="0.25">
      <c r="C21"/>
    </row>
    <row r="22" spans="3:6" x14ac:dyDescent="0.25">
      <c r="C22"/>
    </row>
    <row r="23" spans="3:6" x14ac:dyDescent="0.25">
      <c r="C23"/>
    </row>
    <row r="24" spans="3:6" x14ac:dyDescent="0.25">
      <c r="C24"/>
    </row>
    <row r="25" spans="3:6" x14ac:dyDescent="0.25">
      <c r="C25"/>
    </row>
    <row r="26" spans="3:6" x14ac:dyDescent="0.25">
      <c r="C26"/>
    </row>
    <row r="27" spans="3:6" x14ac:dyDescent="0.25">
      <c r="C27"/>
    </row>
    <row r="28" spans="3:6" x14ac:dyDescent="0.25">
      <c r="C28"/>
    </row>
  </sheetData>
  <hyperlinks>
    <hyperlink ref="A16" location="Index!A1" display="Back to index" xr:uid="{1E121945-F88C-4A62-91AA-0EAD1CFEB5B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EF26D-7258-4A4E-BBFF-BFF1DD97CF91}">
  <dimension ref="A1:B46"/>
  <sheetViews>
    <sheetView showGridLines="0" workbookViewId="0"/>
  </sheetViews>
  <sheetFormatPr defaultRowHeight="15" x14ac:dyDescent="0.25"/>
  <sheetData>
    <row r="1" spans="1:1" x14ac:dyDescent="0.25">
      <c r="A1" s="67" t="s">
        <v>138</v>
      </c>
    </row>
    <row r="46" spans="1:2" x14ac:dyDescent="0.25">
      <c r="A46" s="64" t="s">
        <v>135</v>
      </c>
      <c r="B46" s="64"/>
    </row>
  </sheetData>
  <hyperlinks>
    <hyperlink ref="A46:B46" location="Index!A1" display="Back to index" xr:uid="{00000000-0004-0000-0400-000000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18A7A-20B2-4A25-85A3-DCF735317571}">
  <dimension ref="A1:AH35"/>
  <sheetViews>
    <sheetView showGridLines="0" topLeftCell="P4" zoomScaleNormal="100" workbookViewId="0">
      <selection activeCell="S8" sqref="S8"/>
    </sheetView>
  </sheetViews>
  <sheetFormatPr defaultColWidth="8.85546875" defaultRowHeight="15" x14ac:dyDescent="0.25"/>
  <cols>
    <col min="1" max="1" width="18.140625" style="23" customWidth="1"/>
    <col min="2" max="2" width="7.5703125" style="23" bestFit="1" customWidth="1"/>
    <col min="3" max="3" width="15.28515625" style="23" customWidth="1"/>
    <col min="4" max="4" width="15.7109375" style="23" customWidth="1"/>
    <col min="5" max="5" width="16.42578125" style="23" customWidth="1"/>
    <col min="6" max="6" width="15.28515625" style="23" customWidth="1"/>
    <col min="7" max="7" width="15.7109375" style="23" customWidth="1"/>
    <col min="8" max="8" width="16.42578125" style="23" customWidth="1"/>
    <col min="9" max="9" width="15.28515625" style="23" customWidth="1"/>
    <col min="10" max="10" width="15.7109375" style="23" customWidth="1"/>
    <col min="11" max="11" width="10.85546875" style="23" customWidth="1"/>
    <col min="12" max="12" width="15.28515625" style="23" customWidth="1"/>
    <col min="13" max="13" width="13.85546875" style="23" customWidth="1"/>
    <col min="14" max="14" width="10.85546875" style="23" customWidth="1"/>
    <col min="15" max="15" width="12.85546875" style="23" customWidth="1"/>
    <col min="16" max="16" width="15.7109375" style="23" customWidth="1"/>
    <col min="17" max="17" width="10.85546875" style="26" customWidth="1"/>
    <col min="18" max="18" width="15.28515625" style="23" bestFit="1" customWidth="1"/>
    <col min="19" max="19" width="15.7109375" style="23" bestFit="1" customWidth="1"/>
    <col min="20" max="20" width="16.42578125" style="23" bestFit="1" customWidth="1"/>
    <col min="21" max="21" width="15.5703125" style="23" customWidth="1"/>
    <col min="22" max="22" width="10.85546875" style="23" bestFit="1" customWidth="1"/>
    <col min="23" max="23" width="16" style="23" customWidth="1"/>
    <col min="24" max="24" width="17.42578125" style="23" customWidth="1"/>
    <col min="25" max="25" width="14.42578125" style="23" customWidth="1"/>
    <col min="26" max="26" width="16" style="23" customWidth="1"/>
    <col min="27" max="27" width="10.85546875" style="23" bestFit="1" customWidth="1"/>
    <col min="28" max="29" width="11.42578125" style="23" customWidth="1"/>
    <col min="30" max="30" width="15.5703125" style="23" customWidth="1"/>
    <col min="31" max="31" width="15.140625" style="23" customWidth="1"/>
    <col min="32" max="32" width="12.85546875" style="23" customWidth="1"/>
    <col min="34" max="16384" width="8.85546875" style="23"/>
  </cols>
  <sheetData>
    <row r="1" spans="1:33" x14ac:dyDescent="0.25">
      <c r="A1" s="448" t="s">
        <v>554</v>
      </c>
      <c r="B1" s="30"/>
      <c r="C1" s="30"/>
      <c r="D1" s="30"/>
      <c r="E1" s="30"/>
      <c r="F1" s="30"/>
      <c r="G1" s="30"/>
      <c r="H1" s="30"/>
      <c r="I1" s="30"/>
    </row>
    <row r="3" spans="1:33" x14ac:dyDescent="0.25">
      <c r="A3" s="469"/>
      <c r="B3" s="470"/>
      <c r="C3" s="3686">
        <v>2012</v>
      </c>
      <c r="D3" s="3687"/>
      <c r="E3" s="3688"/>
      <c r="F3" s="3686">
        <v>2013</v>
      </c>
      <c r="G3" s="3687"/>
      <c r="H3" s="3688"/>
      <c r="I3" s="3686">
        <v>2014</v>
      </c>
      <c r="J3" s="3687"/>
      <c r="K3" s="3688"/>
      <c r="L3" s="3686">
        <v>2015</v>
      </c>
      <c r="M3" s="3689"/>
      <c r="N3" s="3690"/>
      <c r="O3" s="3686">
        <v>2016</v>
      </c>
      <c r="P3" s="3689"/>
      <c r="Q3" s="3690"/>
      <c r="R3" s="3686">
        <v>2017</v>
      </c>
      <c r="S3" s="3687"/>
      <c r="T3" s="3687"/>
      <c r="U3" s="3687"/>
      <c r="V3" s="3688"/>
      <c r="W3" s="3684">
        <v>2018</v>
      </c>
      <c r="X3" s="3685"/>
      <c r="Y3" s="3685"/>
      <c r="Z3" s="3685"/>
      <c r="AA3" s="3685"/>
      <c r="AB3" s="3684"/>
      <c r="AC3" s="3685"/>
      <c r="AD3" s="3685"/>
      <c r="AE3" s="3685"/>
      <c r="AF3" s="3685"/>
    </row>
    <row r="4" spans="1:33" s="27" customFormat="1" ht="105" x14ac:dyDescent="0.25">
      <c r="A4" s="3146"/>
      <c r="B4" s="3147"/>
      <c r="C4" s="312" t="s">
        <v>555</v>
      </c>
      <c r="D4" s="312" t="s">
        <v>556</v>
      </c>
      <c r="E4" s="312" t="s">
        <v>557</v>
      </c>
      <c r="F4" s="312" t="s">
        <v>555</v>
      </c>
      <c r="G4" s="312" t="s">
        <v>556</v>
      </c>
      <c r="H4" s="312" t="s">
        <v>557</v>
      </c>
      <c r="I4" s="312" t="s">
        <v>555</v>
      </c>
      <c r="J4" s="312" t="s">
        <v>556</v>
      </c>
      <c r="K4" s="312" t="s">
        <v>557</v>
      </c>
      <c r="L4" s="312" t="s">
        <v>555</v>
      </c>
      <c r="M4" s="312" t="s">
        <v>556</v>
      </c>
      <c r="N4" s="312" t="s">
        <v>557</v>
      </c>
      <c r="O4" s="312" t="s">
        <v>555</v>
      </c>
      <c r="P4" s="312" t="s">
        <v>556</v>
      </c>
      <c r="Q4" s="312" t="s">
        <v>557</v>
      </c>
      <c r="R4" s="312" t="s">
        <v>555</v>
      </c>
      <c r="S4" s="312" t="s">
        <v>556</v>
      </c>
      <c r="T4" s="312" t="s">
        <v>557</v>
      </c>
      <c r="U4" s="312" t="s">
        <v>558</v>
      </c>
      <c r="V4" s="312" t="s">
        <v>559</v>
      </c>
      <c r="W4" s="312" t="s">
        <v>555</v>
      </c>
      <c r="X4" s="312" t="s">
        <v>556</v>
      </c>
      <c r="Y4" s="312" t="s">
        <v>557</v>
      </c>
      <c r="Z4" s="312" t="s">
        <v>558</v>
      </c>
      <c r="AA4" s="312" t="s">
        <v>559</v>
      </c>
      <c r="AB4" s="312" t="s">
        <v>560</v>
      </c>
      <c r="AC4" s="312" t="s">
        <v>561</v>
      </c>
      <c r="AD4" s="312" t="s">
        <v>562</v>
      </c>
      <c r="AE4" s="312" t="s">
        <v>563</v>
      </c>
      <c r="AF4" s="312" t="s">
        <v>564</v>
      </c>
      <c r="AG4"/>
    </row>
    <row r="5" spans="1:33" x14ac:dyDescent="0.25">
      <c r="A5" s="471" t="s">
        <v>456</v>
      </c>
      <c r="B5" s="472" t="s">
        <v>165</v>
      </c>
      <c r="C5" s="474">
        <v>63074</v>
      </c>
      <c r="D5" s="473">
        <v>0.73699999999999999</v>
      </c>
      <c r="E5" s="474">
        <v>46485.538</v>
      </c>
      <c r="F5" s="474">
        <v>63939</v>
      </c>
      <c r="G5" s="473">
        <v>0.73699999999999999</v>
      </c>
      <c r="H5" s="474">
        <v>47123.042999999998</v>
      </c>
      <c r="I5" s="474">
        <v>64070</v>
      </c>
      <c r="J5" s="475">
        <v>0.72</v>
      </c>
      <c r="K5" s="474">
        <v>46130.400000000001</v>
      </c>
      <c r="L5" s="474">
        <v>63275</v>
      </c>
      <c r="M5" s="475">
        <v>0.71899999999999997</v>
      </c>
      <c r="N5" s="474">
        <v>45494.724999999999</v>
      </c>
      <c r="O5" s="474">
        <v>62650</v>
      </c>
      <c r="P5" s="473">
        <v>0.72599999999999998</v>
      </c>
      <c r="Q5" s="474">
        <v>45483.9</v>
      </c>
      <c r="R5" s="474">
        <v>61908</v>
      </c>
      <c r="S5" s="476">
        <v>0.70799999999999996</v>
      </c>
      <c r="T5" s="474">
        <v>43830.863999999994</v>
      </c>
      <c r="U5" s="476">
        <v>0.26200000000000001</v>
      </c>
      <c r="V5" s="474">
        <v>16219.896000000001</v>
      </c>
      <c r="W5" s="474">
        <v>63819</v>
      </c>
      <c r="X5" s="477">
        <v>0.69799999999999995</v>
      </c>
      <c r="Y5" s="474">
        <v>44545.661999999997</v>
      </c>
      <c r="Z5" s="477">
        <v>0.25900000000000001</v>
      </c>
      <c r="AA5" s="474">
        <v>16529.120999999999</v>
      </c>
      <c r="AB5" s="474">
        <v>-10.8249999999971</v>
      </c>
      <c r="AC5" s="474">
        <v>-1653.0360000000073</v>
      </c>
      <c r="AD5" s="474">
        <v>714.7980000000025</v>
      </c>
      <c r="AE5" s="477">
        <v>-3.6343321482986468E-2</v>
      </c>
      <c r="AF5" s="477">
        <v>1.6308097417381599E-2</v>
      </c>
      <c r="AG5" s="135"/>
    </row>
    <row r="6" spans="1:33" x14ac:dyDescent="0.25">
      <c r="A6" s="478"/>
      <c r="B6" s="479" t="s">
        <v>440</v>
      </c>
      <c r="C6" s="481">
        <v>27410</v>
      </c>
      <c r="D6" s="480">
        <v>0.72</v>
      </c>
      <c r="E6" s="481">
        <v>19735.2</v>
      </c>
      <c r="F6" s="481">
        <v>26988</v>
      </c>
      <c r="G6" s="480">
        <v>0.71</v>
      </c>
      <c r="H6" s="481">
        <v>19161.48</v>
      </c>
      <c r="I6" s="481">
        <v>26346</v>
      </c>
      <c r="J6" s="482">
        <v>0.70899999999999996</v>
      </c>
      <c r="K6" s="481">
        <v>18679.313999999998</v>
      </c>
      <c r="L6" s="481">
        <v>24955</v>
      </c>
      <c r="M6" s="482">
        <v>0.70499999999999996</v>
      </c>
      <c r="N6" s="481">
        <v>17593.274999999998</v>
      </c>
      <c r="O6" s="481">
        <v>24371</v>
      </c>
      <c r="P6" s="482">
        <v>0.71799999999999997</v>
      </c>
      <c r="Q6" s="481">
        <v>17498.378000000001</v>
      </c>
      <c r="R6" s="481">
        <v>23703</v>
      </c>
      <c r="S6" s="483">
        <v>0.70499999999999996</v>
      </c>
      <c r="T6" s="481">
        <v>16710.614999999998</v>
      </c>
      <c r="U6" s="483">
        <v>0.25900000000000001</v>
      </c>
      <c r="V6" s="481">
        <v>6139.0770000000002</v>
      </c>
      <c r="W6" s="481">
        <v>23495</v>
      </c>
      <c r="X6" s="484">
        <v>0.69799999999999995</v>
      </c>
      <c r="Y6" s="481">
        <v>16399.509999999998</v>
      </c>
      <c r="Z6" s="484">
        <v>0.25800000000000001</v>
      </c>
      <c r="AA6" s="481">
        <v>6061.71</v>
      </c>
      <c r="AB6" s="3578">
        <v>-94.896999999997206</v>
      </c>
      <c r="AC6" s="3579">
        <v>-787.76300000000265</v>
      </c>
      <c r="AD6" s="481">
        <v>-311.10499999999956</v>
      </c>
      <c r="AE6" s="485">
        <v>-4.5019201208249315E-2</v>
      </c>
      <c r="AF6" s="484">
        <v>-1.86172082834773E-2</v>
      </c>
      <c r="AG6" s="135"/>
    </row>
    <row r="7" spans="1:33" x14ac:dyDescent="0.25">
      <c r="A7" s="471"/>
      <c r="B7" s="472" t="s">
        <v>441</v>
      </c>
      <c r="C7" s="474">
        <v>35664</v>
      </c>
      <c r="D7" s="473">
        <v>0.75</v>
      </c>
      <c r="E7" s="474">
        <v>26748</v>
      </c>
      <c r="F7" s="474">
        <v>36951</v>
      </c>
      <c r="G7" s="473">
        <v>0.75700000000000001</v>
      </c>
      <c r="H7" s="474">
        <v>27971.906999999999</v>
      </c>
      <c r="I7" s="474">
        <v>37724</v>
      </c>
      <c r="J7" s="475">
        <v>0.72799999999999998</v>
      </c>
      <c r="K7" s="474">
        <v>27463.072</v>
      </c>
      <c r="L7" s="474">
        <v>38320</v>
      </c>
      <c r="M7" s="475">
        <v>0.72799999999999998</v>
      </c>
      <c r="N7" s="474">
        <v>27896.959999999999</v>
      </c>
      <c r="O7" s="474">
        <v>38279</v>
      </c>
      <c r="P7" s="475">
        <v>0.73099999999999998</v>
      </c>
      <c r="Q7" s="474">
        <v>27981.949000000001</v>
      </c>
      <c r="R7" s="474">
        <v>38205</v>
      </c>
      <c r="S7" s="486">
        <v>0.71</v>
      </c>
      <c r="T7" s="474">
        <v>27125.55</v>
      </c>
      <c r="U7" s="487">
        <v>0.26400000000000001</v>
      </c>
      <c r="V7" s="474">
        <v>10086.120000000001</v>
      </c>
      <c r="W7" s="474">
        <v>40324</v>
      </c>
      <c r="X7" s="477">
        <v>0.69799999999999995</v>
      </c>
      <c r="Y7" s="474">
        <v>28146.151999999998</v>
      </c>
      <c r="Z7" s="477">
        <v>0.25900000000000001</v>
      </c>
      <c r="AA7" s="474">
        <v>10443.916000000001</v>
      </c>
      <c r="AB7" s="474">
        <v>84.989000000001397</v>
      </c>
      <c r="AC7" s="474">
        <v>-856.39900000000125</v>
      </c>
      <c r="AD7" s="474">
        <v>1020.601999999999</v>
      </c>
      <c r="AE7" s="477">
        <v>-3.0605409222924429E-2</v>
      </c>
      <c r="AF7" s="477">
        <v>3.762511727872795E-2</v>
      </c>
      <c r="AG7" s="135"/>
    </row>
    <row r="8" spans="1:33" x14ac:dyDescent="0.25">
      <c r="A8" s="478" t="s">
        <v>457</v>
      </c>
      <c r="B8" s="479" t="s">
        <v>165</v>
      </c>
      <c r="C8" s="481">
        <v>49234</v>
      </c>
      <c r="D8" s="480">
        <v>0.79100000000000004</v>
      </c>
      <c r="E8" s="481">
        <v>38944.094000000005</v>
      </c>
      <c r="F8" s="481">
        <v>51818</v>
      </c>
      <c r="G8" s="480">
        <v>0.79500000000000004</v>
      </c>
      <c r="H8" s="481">
        <v>41195.310000000005</v>
      </c>
      <c r="I8" s="481">
        <v>53513</v>
      </c>
      <c r="J8" s="482">
        <v>0.78</v>
      </c>
      <c r="K8" s="481">
        <v>41740.14</v>
      </c>
      <c r="L8" s="481">
        <v>52644</v>
      </c>
      <c r="M8" s="482">
        <v>0.78200000000000003</v>
      </c>
      <c r="N8" s="481">
        <v>41167.608</v>
      </c>
      <c r="O8" s="481">
        <v>51811</v>
      </c>
      <c r="P8" s="482">
        <v>0.77</v>
      </c>
      <c r="Q8" s="481">
        <v>39894.47</v>
      </c>
      <c r="R8" s="481">
        <v>52331</v>
      </c>
      <c r="S8" s="488">
        <v>0.75600000000000001</v>
      </c>
      <c r="T8" s="481">
        <v>39562.235999999997</v>
      </c>
      <c r="U8" s="489">
        <v>0.317</v>
      </c>
      <c r="V8" s="481">
        <v>16588.927</v>
      </c>
      <c r="W8" s="481">
        <v>54134</v>
      </c>
      <c r="X8" s="484">
        <v>0.74299999999999999</v>
      </c>
      <c r="Y8" s="481">
        <v>40221.561999999998</v>
      </c>
      <c r="Z8" s="484">
        <v>0.311</v>
      </c>
      <c r="AA8" s="481">
        <v>16835.673999999999</v>
      </c>
      <c r="AB8" s="3578">
        <v>-1273.1379999999999</v>
      </c>
      <c r="AC8" s="3579">
        <v>-332.23400000000402</v>
      </c>
      <c r="AD8" s="481">
        <v>659.32600000000093</v>
      </c>
      <c r="AE8" s="485">
        <v>-8.3278208734194337E-3</v>
      </c>
      <c r="AF8" s="484">
        <v>1.6665539328970209E-2</v>
      </c>
      <c r="AG8" s="135"/>
    </row>
    <row r="9" spans="1:33" x14ac:dyDescent="0.25">
      <c r="A9" s="471"/>
      <c r="B9" s="472" t="s">
        <v>440</v>
      </c>
      <c r="C9" s="474">
        <v>25974</v>
      </c>
      <c r="D9" s="473">
        <v>0.77400000000000002</v>
      </c>
      <c r="E9" s="474">
        <v>20103.876</v>
      </c>
      <c r="F9" s="474">
        <v>26988</v>
      </c>
      <c r="G9" s="473">
        <v>0.78400000000000003</v>
      </c>
      <c r="H9" s="474">
        <v>21158.592000000001</v>
      </c>
      <c r="I9" s="474">
        <v>27637</v>
      </c>
      <c r="J9" s="475">
        <v>0.77</v>
      </c>
      <c r="K9" s="474">
        <v>21280.49</v>
      </c>
      <c r="L9" s="474">
        <v>26771</v>
      </c>
      <c r="M9" s="475">
        <v>0.78</v>
      </c>
      <c r="N9" s="474">
        <v>20881.38</v>
      </c>
      <c r="O9" s="474">
        <v>25937</v>
      </c>
      <c r="P9" s="475">
        <v>0.76900000000000002</v>
      </c>
      <c r="Q9" s="474">
        <v>19945.553</v>
      </c>
      <c r="R9" s="474">
        <v>26615</v>
      </c>
      <c r="S9" s="486">
        <v>0.75700000000000001</v>
      </c>
      <c r="T9" s="474">
        <v>20147.555</v>
      </c>
      <c r="U9" s="487">
        <v>0.33500000000000002</v>
      </c>
      <c r="V9" s="474">
        <v>8916.0249999999996</v>
      </c>
      <c r="W9" s="474">
        <v>25574</v>
      </c>
      <c r="X9" s="477">
        <v>0.75099999999999989</v>
      </c>
      <c r="Y9" s="474">
        <v>19206.073999999997</v>
      </c>
      <c r="Z9" s="477">
        <v>0.33399999999999996</v>
      </c>
      <c r="AA9" s="474">
        <v>8541.7159999999985</v>
      </c>
      <c r="AB9" s="474">
        <v>-935.82700000000114</v>
      </c>
      <c r="AC9" s="474">
        <v>202.00200000000041</v>
      </c>
      <c r="AD9" s="474">
        <v>-941.48100000000341</v>
      </c>
      <c r="AE9" s="477">
        <v>1.0127671065324599E-2</v>
      </c>
      <c r="AF9" s="477">
        <v>-4.6729292958872848E-2</v>
      </c>
      <c r="AG9" s="135"/>
    </row>
    <row r="10" spans="1:33" x14ac:dyDescent="0.25">
      <c r="A10" s="478"/>
      <c r="B10" s="479" t="s">
        <v>441</v>
      </c>
      <c r="C10" s="481">
        <v>23260</v>
      </c>
      <c r="D10" s="480">
        <v>0.81</v>
      </c>
      <c r="E10" s="481">
        <v>18840.600000000002</v>
      </c>
      <c r="F10" s="481">
        <v>24830</v>
      </c>
      <c r="G10" s="480">
        <v>0.79500000000000004</v>
      </c>
      <c r="H10" s="481">
        <v>19739.850000000002</v>
      </c>
      <c r="I10" s="481">
        <v>25876</v>
      </c>
      <c r="J10" s="482">
        <v>0.79100000000000004</v>
      </c>
      <c r="K10" s="481">
        <v>20467.916000000001</v>
      </c>
      <c r="L10" s="481">
        <v>25873</v>
      </c>
      <c r="M10" s="482">
        <v>0.78300000000000003</v>
      </c>
      <c r="N10" s="481">
        <v>20258.559000000001</v>
      </c>
      <c r="O10" s="481">
        <v>25874</v>
      </c>
      <c r="P10" s="482">
        <v>0.77100000000000002</v>
      </c>
      <c r="Q10" s="481">
        <v>19948.853999999999</v>
      </c>
      <c r="R10" s="481">
        <v>25716</v>
      </c>
      <c r="S10" s="488">
        <v>0.755</v>
      </c>
      <c r="T10" s="481">
        <v>19415.580000000002</v>
      </c>
      <c r="U10" s="489">
        <v>0.3</v>
      </c>
      <c r="V10" s="481">
        <v>7714.7999999999993</v>
      </c>
      <c r="W10" s="481">
        <v>28560</v>
      </c>
      <c r="X10" s="484">
        <v>0.73499999999999999</v>
      </c>
      <c r="Y10" s="481">
        <v>20991.599999999999</v>
      </c>
      <c r="Z10" s="484">
        <v>0.28999999999999998</v>
      </c>
      <c r="AA10" s="481">
        <v>8282.4</v>
      </c>
      <c r="AB10" s="3578">
        <v>-309.70500000000175</v>
      </c>
      <c r="AC10" s="3579">
        <v>-533.27399999999761</v>
      </c>
      <c r="AD10" s="481">
        <v>1576.0199999999968</v>
      </c>
      <c r="AE10" s="485">
        <v>-2.6732061901901583E-2</v>
      </c>
      <c r="AF10" s="484">
        <v>8.1172954915588236E-2</v>
      </c>
      <c r="AG10" s="135"/>
    </row>
    <row r="11" spans="1:33" x14ac:dyDescent="0.25">
      <c r="A11" s="471" t="s">
        <v>458</v>
      </c>
      <c r="B11" s="472" t="s">
        <v>165</v>
      </c>
      <c r="C11" s="474">
        <v>3809</v>
      </c>
      <c r="D11" s="473">
        <v>0.60799999999999998</v>
      </c>
      <c r="E11" s="474">
        <v>2315.8719999999998</v>
      </c>
      <c r="F11" s="474">
        <v>3758</v>
      </c>
      <c r="G11" s="473">
        <v>0.61099999999999999</v>
      </c>
      <c r="H11" s="474">
        <v>2296.1379999999999</v>
      </c>
      <c r="I11" s="474">
        <v>4171</v>
      </c>
      <c r="J11" s="475">
        <v>0.61299999999999999</v>
      </c>
      <c r="K11" s="474">
        <v>2556.8229999999999</v>
      </c>
      <c r="L11" s="474">
        <v>5383</v>
      </c>
      <c r="M11" s="475">
        <v>0.6</v>
      </c>
      <c r="N11" s="474">
        <v>3229.7999999999997</v>
      </c>
      <c r="O11" s="474">
        <v>6242</v>
      </c>
      <c r="P11" s="473">
        <v>0.621</v>
      </c>
      <c r="Q11" s="474">
        <v>3876.2820000000002</v>
      </c>
      <c r="R11" s="474">
        <v>8299</v>
      </c>
      <c r="S11" s="486">
        <v>0.61199999999999999</v>
      </c>
      <c r="T11" s="474">
        <v>5078.9880000000003</v>
      </c>
      <c r="U11" s="487">
        <v>0.16900000000000001</v>
      </c>
      <c r="V11" s="474">
        <v>1402.5310000000002</v>
      </c>
      <c r="W11" s="474">
        <v>10286</v>
      </c>
      <c r="X11" s="477">
        <v>0.625</v>
      </c>
      <c r="Y11" s="474">
        <v>6428.75</v>
      </c>
      <c r="Z11" s="477">
        <v>0.182</v>
      </c>
      <c r="AA11" s="474">
        <v>1872.0519999999999</v>
      </c>
      <c r="AB11" s="474">
        <v>646.48200000000043</v>
      </c>
      <c r="AC11" s="474">
        <v>1202.7060000000001</v>
      </c>
      <c r="AD11" s="474">
        <v>1349.7619999999997</v>
      </c>
      <c r="AE11" s="477">
        <v>0.31027309158621597</v>
      </c>
      <c r="AF11" s="477">
        <v>0.26575412267168175</v>
      </c>
      <c r="AG11" s="135"/>
    </row>
    <row r="12" spans="1:33" x14ac:dyDescent="0.25">
      <c r="A12" s="478"/>
      <c r="B12" s="479" t="s">
        <v>440</v>
      </c>
      <c r="C12" s="481">
        <v>3512</v>
      </c>
      <c r="D12" s="480">
        <v>0.60599999999999998</v>
      </c>
      <c r="E12" s="481">
        <v>2128.2719999999999</v>
      </c>
      <c r="F12" s="481">
        <v>3513</v>
      </c>
      <c r="G12" s="480">
        <v>0.60799999999999998</v>
      </c>
      <c r="H12" s="481">
        <v>2135.904</v>
      </c>
      <c r="I12" s="481">
        <v>3857</v>
      </c>
      <c r="J12" s="482">
        <v>0.61099999999999999</v>
      </c>
      <c r="K12" s="481">
        <v>2356.627</v>
      </c>
      <c r="L12" s="481">
        <v>4927</v>
      </c>
      <c r="M12" s="482">
        <v>0.59799999999999998</v>
      </c>
      <c r="N12" s="481">
        <v>2946.346</v>
      </c>
      <c r="O12" s="481">
        <v>5633</v>
      </c>
      <c r="P12" s="482">
        <v>0.61399999999999999</v>
      </c>
      <c r="Q12" s="481">
        <v>3458.6619999999998</v>
      </c>
      <c r="R12" s="481">
        <v>7483</v>
      </c>
      <c r="S12" s="488">
        <v>0.61199999999999999</v>
      </c>
      <c r="T12" s="481">
        <v>4579.5959999999995</v>
      </c>
      <c r="U12" s="489">
        <v>0.17199999999999999</v>
      </c>
      <c r="V12" s="481">
        <v>1287.0759999999998</v>
      </c>
      <c r="W12" s="481">
        <v>9075</v>
      </c>
      <c r="X12" s="484">
        <v>0.623</v>
      </c>
      <c r="Y12" s="481">
        <v>5653.7250000000004</v>
      </c>
      <c r="Z12" s="484">
        <v>0.17899999999999999</v>
      </c>
      <c r="AA12" s="481">
        <v>1624.425</v>
      </c>
      <c r="AB12" s="3578">
        <v>512.3159999999998</v>
      </c>
      <c r="AC12" s="3579">
        <v>1120.9339999999997</v>
      </c>
      <c r="AD12" s="481">
        <v>1074.1290000000008</v>
      </c>
      <c r="AE12" s="485">
        <v>0.32409469326577733</v>
      </c>
      <c r="AF12" s="484">
        <v>0.23454667180249109</v>
      </c>
      <c r="AG12" s="135"/>
    </row>
    <row r="13" spans="1:33" x14ac:dyDescent="0.25">
      <c r="A13" s="471"/>
      <c r="B13" s="472" t="s">
        <v>441</v>
      </c>
      <c r="C13" s="474">
        <v>297</v>
      </c>
      <c r="D13" s="473">
        <v>0.63600000000000001</v>
      </c>
      <c r="E13" s="474">
        <v>188.892</v>
      </c>
      <c r="F13" s="474">
        <v>245</v>
      </c>
      <c r="G13" s="473">
        <v>0.64500000000000002</v>
      </c>
      <c r="H13" s="474">
        <v>158.02500000000001</v>
      </c>
      <c r="I13" s="474">
        <v>314</v>
      </c>
      <c r="J13" s="475">
        <v>0.64600000000000002</v>
      </c>
      <c r="K13" s="474">
        <v>202.84399999999999</v>
      </c>
      <c r="L13" s="474">
        <v>456</v>
      </c>
      <c r="M13" s="475">
        <v>0.629</v>
      </c>
      <c r="N13" s="474">
        <v>286.82400000000001</v>
      </c>
      <c r="O13" s="474">
        <v>609</v>
      </c>
      <c r="P13" s="475">
        <v>0.68500000000000005</v>
      </c>
      <c r="Q13" s="474">
        <v>417.16500000000002</v>
      </c>
      <c r="R13" s="474">
        <v>816</v>
      </c>
      <c r="S13" s="486">
        <v>0.61199999999999999</v>
      </c>
      <c r="T13" s="474">
        <v>499.392</v>
      </c>
      <c r="U13" s="487">
        <v>0.14699999999999999</v>
      </c>
      <c r="V13" s="474">
        <v>119.952</v>
      </c>
      <c r="W13" s="474">
        <v>1211</v>
      </c>
      <c r="X13" s="477">
        <v>0.64599999999999991</v>
      </c>
      <c r="Y13" s="474">
        <v>782.30599999999993</v>
      </c>
      <c r="Z13" s="477">
        <v>0.20100000000000001</v>
      </c>
      <c r="AA13" s="474">
        <v>243.411</v>
      </c>
      <c r="AB13" s="474">
        <v>130.34100000000001</v>
      </c>
      <c r="AC13" s="474">
        <v>82.226999999999975</v>
      </c>
      <c r="AD13" s="474">
        <v>282.91399999999993</v>
      </c>
      <c r="AE13" s="477">
        <v>0.19710905756714969</v>
      </c>
      <c r="AF13" s="477">
        <v>0.56651688453158999</v>
      </c>
      <c r="AG13" s="135"/>
    </row>
    <row r="14" spans="1:33" ht="30" x14ac:dyDescent="0.25">
      <c r="A14" s="478" t="s">
        <v>459</v>
      </c>
      <c r="B14" s="479" t="s">
        <v>165</v>
      </c>
      <c r="C14" s="481">
        <v>17105</v>
      </c>
      <c r="D14" s="480">
        <v>0.69899999999999995</v>
      </c>
      <c r="E14" s="481">
        <v>11956.394999999999</v>
      </c>
      <c r="F14" s="481">
        <v>15641</v>
      </c>
      <c r="G14" s="480">
        <v>0.70499999999999996</v>
      </c>
      <c r="H14" s="481">
        <v>11026.904999999999</v>
      </c>
      <c r="I14" s="481">
        <v>13691</v>
      </c>
      <c r="J14" s="482">
        <v>0.68799999999999994</v>
      </c>
      <c r="K14" s="481">
        <v>9419.4079999999994</v>
      </c>
      <c r="L14" s="481">
        <v>11491</v>
      </c>
      <c r="M14" s="480">
        <v>0.68400000000000005</v>
      </c>
      <c r="N14" s="481">
        <v>7859.844000000001</v>
      </c>
      <c r="O14" s="481">
        <v>12477</v>
      </c>
      <c r="P14" s="480">
        <v>0.67500000000000004</v>
      </c>
      <c r="Q14" s="481">
        <v>8421.9750000000004</v>
      </c>
      <c r="R14" s="490">
        <v>12415</v>
      </c>
      <c r="S14" s="488">
        <v>0.68400000000000005</v>
      </c>
      <c r="T14" s="481">
        <v>8491.86</v>
      </c>
      <c r="U14" s="489">
        <v>0.17100000000000001</v>
      </c>
      <c r="V14" s="481">
        <v>2122.9650000000001</v>
      </c>
      <c r="W14" s="481">
        <v>11448</v>
      </c>
      <c r="X14" s="484">
        <v>0.68</v>
      </c>
      <c r="Y14" s="481">
        <v>7784.64</v>
      </c>
      <c r="Z14" s="484">
        <v>0.17899999999999999</v>
      </c>
      <c r="AA14" s="481">
        <v>2049.192</v>
      </c>
      <c r="AB14" s="3578">
        <v>562.1309999999994</v>
      </c>
      <c r="AC14" s="3579">
        <v>69.885000000000218</v>
      </c>
      <c r="AD14" s="481">
        <v>-707.22000000000025</v>
      </c>
      <c r="AE14" s="485">
        <v>8.2979348668217323E-3</v>
      </c>
      <c r="AF14" s="484">
        <v>-8.328210780677027E-2</v>
      </c>
      <c r="AG14" s="135"/>
    </row>
    <row r="15" spans="1:33" x14ac:dyDescent="0.25">
      <c r="A15" s="471"/>
      <c r="B15" s="472" t="s">
        <v>440</v>
      </c>
      <c r="C15" s="474">
        <v>9807</v>
      </c>
      <c r="D15" s="473">
        <v>0.66200000000000003</v>
      </c>
      <c r="E15" s="474">
        <v>6492.2340000000004</v>
      </c>
      <c r="F15" s="474">
        <v>9031</v>
      </c>
      <c r="G15" s="473">
        <v>0.66200000000000003</v>
      </c>
      <c r="H15" s="474">
        <v>5978.5219999999999</v>
      </c>
      <c r="I15" s="474">
        <v>8100</v>
      </c>
      <c r="J15" s="475">
        <v>0.65</v>
      </c>
      <c r="K15" s="474">
        <v>5265</v>
      </c>
      <c r="L15" s="474">
        <v>6707</v>
      </c>
      <c r="M15" s="475">
        <v>0.64400000000000002</v>
      </c>
      <c r="N15" s="474">
        <v>4319.308</v>
      </c>
      <c r="O15" s="474">
        <v>7655</v>
      </c>
      <c r="P15" s="475">
        <v>0.64300000000000002</v>
      </c>
      <c r="Q15" s="474">
        <v>4922.165</v>
      </c>
      <c r="R15" s="491">
        <v>7682</v>
      </c>
      <c r="S15" s="486">
        <v>0.64900000000000002</v>
      </c>
      <c r="T15" s="474">
        <v>4985.6180000000004</v>
      </c>
      <c r="U15" s="487">
        <v>0.14899999999999999</v>
      </c>
      <c r="V15" s="474">
        <v>1144.6179999999999</v>
      </c>
      <c r="W15" s="474">
        <v>7227</v>
      </c>
      <c r="X15" s="477">
        <v>0.6409999999999999</v>
      </c>
      <c r="Y15" s="474">
        <v>4632.5069999999996</v>
      </c>
      <c r="Z15" s="477">
        <v>0.14800000000000002</v>
      </c>
      <c r="AA15" s="474">
        <v>1069.5960000000002</v>
      </c>
      <c r="AB15" s="474">
        <v>602.85699999999997</v>
      </c>
      <c r="AC15" s="474">
        <v>63.453000000000429</v>
      </c>
      <c r="AD15" s="474">
        <v>-353.11100000000079</v>
      </c>
      <c r="AE15" s="477">
        <v>1.2891278532922046E-2</v>
      </c>
      <c r="AF15" s="477">
        <v>-7.0825923686893125E-2</v>
      </c>
      <c r="AG15" s="135"/>
    </row>
    <row r="16" spans="1:33" x14ac:dyDescent="0.25">
      <c r="A16" s="478"/>
      <c r="B16" s="479" t="s">
        <v>441</v>
      </c>
      <c r="C16" s="481">
        <v>7298</v>
      </c>
      <c r="D16" s="480">
        <v>0.748</v>
      </c>
      <c r="E16" s="481">
        <v>5458.9039999999995</v>
      </c>
      <c r="F16" s="481">
        <v>6610</v>
      </c>
      <c r="G16" s="480">
        <v>0.76449999999999996</v>
      </c>
      <c r="H16" s="481">
        <v>5053.3449999999993</v>
      </c>
      <c r="I16" s="481">
        <v>5591</v>
      </c>
      <c r="J16" s="482">
        <v>0.74399999999999999</v>
      </c>
      <c r="K16" s="481">
        <v>4159.7039999999997</v>
      </c>
      <c r="L16" s="481">
        <v>4784</v>
      </c>
      <c r="M16" s="482">
        <v>0.74299999999999999</v>
      </c>
      <c r="N16" s="481">
        <v>3554.5120000000002</v>
      </c>
      <c r="O16" s="481">
        <v>4822</v>
      </c>
      <c r="P16" s="482">
        <v>0.72599999999999998</v>
      </c>
      <c r="Q16" s="481">
        <v>3500.7719999999999</v>
      </c>
      <c r="R16" s="490">
        <v>4733</v>
      </c>
      <c r="S16" s="488">
        <v>0.74099999999999999</v>
      </c>
      <c r="T16" s="481">
        <v>3507.1529999999998</v>
      </c>
      <c r="U16" s="489">
        <v>0.20799999999999999</v>
      </c>
      <c r="V16" s="481">
        <v>984.46399999999994</v>
      </c>
      <c r="W16" s="481">
        <v>4221</v>
      </c>
      <c r="X16" s="484">
        <v>0.746</v>
      </c>
      <c r="Y16" s="481">
        <v>3148.866</v>
      </c>
      <c r="Z16" s="484">
        <v>0.23199999999999998</v>
      </c>
      <c r="AA16" s="481">
        <v>979.27199999999993</v>
      </c>
      <c r="AB16" s="3578">
        <v>-53.740000000000236</v>
      </c>
      <c r="AC16" s="3579">
        <v>6.3809999999998581</v>
      </c>
      <c r="AD16" s="481">
        <v>-358.28699999999981</v>
      </c>
      <c r="AE16" s="485">
        <v>1.8227408125979228E-3</v>
      </c>
      <c r="AF16" s="484">
        <v>-0.10215893061979327</v>
      </c>
      <c r="AG16" s="135"/>
    </row>
    <row r="17" spans="1:34" ht="30" x14ac:dyDescent="0.25">
      <c r="A17" s="471" t="s">
        <v>565</v>
      </c>
      <c r="B17" s="472" t="s">
        <v>165</v>
      </c>
      <c r="C17" s="474">
        <v>13223</v>
      </c>
      <c r="D17" s="473">
        <v>0.89400000000000002</v>
      </c>
      <c r="E17" s="474">
        <v>11821.362000000001</v>
      </c>
      <c r="F17" s="474">
        <v>13821</v>
      </c>
      <c r="G17" s="473">
        <v>0.89900000000000002</v>
      </c>
      <c r="H17" s="474">
        <v>12425.079</v>
      </c>
      <c r="I17" s="474">
        <v>14028</v>
      </c>
      <c r="J17" s="475">
        <v>0.878</v>
      </c>
      <c r="K17" s="474">
        <v>12316.584000000001</v>
      </c>
      <c r="L17" s="474">
        <v>14993</v>
      </c>
      <c r="M17" s="475">
        <v>0.877</v>
      </c>
      <c r="N17" s="474">
        <v>13148.861000000001</v>
      </c>
      <c r="O17" s="474">
        <v>15257</v>
      </c>
      <c r="P17" s="475">
        <v>0.879</v>
      </c>
      <c r="Q17" s="474">
        <v>13410.903</v>
      </c>
      <c r="R17" s="474">
        <v>16172</v>
      </c>
      <c r="S17" s="486">
        <v>0.88200000000000001</v>
      </c>
      <c r="T17" s="474">
        <v>14263.704</v>
      </c>
      <c r="U17" s="487">
        <v>0.58099999999999996</v>
      </c>
      <c r="V17" s="474">
        <v>9395.9319999999989</v>
      </c>
      <c r="W17" s="474">
        <v>16157</v>
      </c>
      <c r="X17" s="477">
        <v>0.88</v>
      </c>
      <c r="Y17" s="474">
        <v>14218.16</v>
      </c>
      <c r="Z17" s="477">
        <v>0.57799999999999996</v>
      </c>
      <c r="AA17" s="474">
        <v>9338.7459999999992</v>
      </c>
      <c r="AB17" s="474">
        <v>262.04199999999946</v>
      </c>
      <c r="AC17" s="474">
        <v>852.80099999999948</v>
      </c>
      <c r="AD17" s="474">
        <v>-45.543999999999869</v>
      </c>
      <c r="AE17" s="477">
        <v>6.3590125139224352E-2</v>
      </c>
      <c r="AF17" s="477">
        <v>-3.1929995182176994E-3</v>
      </c>
      <c r="AG17" s="135"/>
    </row>
    <row r="18" spans="1:34" x14ac:dyDescent="0.25">
      <c r="A18" s="478"/>
      <c r="B18" s="479" t="s">
        <v>440</v>
      </c>
      <c r="C18" s="481">
        <v>9251</v>
      </c>
      <c r="D18" s="480">
        <v>0.88700000000000001</v>
      </c>
      <c r="E18" s="481">
        <v>8205.6370000000006</v>
      </c>
      <c r="F18" s="481">
        <v>9870</v>
      </c>
      <c r="G18" s="480">
        <v>0.89400000000000002</v>
      </c>
      <c r="H18" s="481">
        <v>8823.7800000000007</v>
      </c>
      <c r="I18" s="481">
        <v>10053</v>
      </c>
      <c r="J18" s="482">
        <v>0.873</v>
      </c>
      <c r="K18" s="481">
        <v>8776.2690000000002</v>
      </c>
      <c r="L18" s="481">
        <v>10816</v>
      </c>
      <c r="M18" s="482">
        <v>0.874</v>
      </c>
      <c r="N18" s="481">
        <v>9453.1839999999993</v>
      </c>
      <c r="O18" s="481">
        <v>11054</v>
      </c>
      <c r="P18" s="482">
        <v>0.88700000000000001</v>
      </c>
      <c r="Q18" s="481">
        <v>9804.8979999999992</v>
      </c>
      <c r="R18" s="481">
        <v>11731</v>
      </c>
      <c r="S18" s="488">
        <v>0.88200000000000001</v>
      </c>
      <c r="T18" s="481">
        <v>10346.742</v>
      </c>
      <c r="U18" s="489">
        <v>0.57899999999999996</v>
      </c>
      <c r="V18" s="481">
        <v>6792.2489999999998</v>
      </c>
      <c r="W18" s="481">
        <v>11577</v>
      </c>
      <c r="X18" s="484">
        <v>0.879</v>
      </c>
      <c r="Y18" s="481">
        <v>10176.183000000001</v>
      </c>
      <c r="Z18" s="484">
        <v>0.57899999999999996</v>
      </c>
      <c r="AA18" s="481">
        <v>6703.0829999999996</v>
      </c>
      <c r="AB18" s="3578">
        <v>351.71399999999994</v>
      </c>
      <c r="AC18" s="3579">
        <v>541.84400000000096</v>
      </c>
      <c r="AD18" s="481">
        <v>-170.55899999999929</v>
      </c>
      <c r="AE18" s="485">
        <v>5.5262584067677256E-2</v>
      </c>
      <c r="AF18" s="484">
        <v>-1.6484319411849573E-2</v>
      </c>
      <c r="AG18" s="135"/>
    </row>
    <row r="19" spans="1:34" x14ac:dyDescent="0.25">
      <c r="A19" s="471"/>
      <c r="B19" s="472" t="s">
        <v>441</v>
      </c>
      <c r="C19" s="474">
        <v>3972</v>
      </c>
      <c r="D19" s="473">
        <v>0.90900000000000003</v>
      </c>
      <c r="E19" s="474">
        <v>3610.5480000000002</v>
      </c>
      <c r="F19" s="474">
        <v>3951</v>
      </c>
      <c r="G19" s="473">
        <v>0.91100000000000003</v>
      </c>
      <c r="H19" s="474">
        <v>3599.3610000000003</v>
      </c>
      <c r="I19" s="474">
        <v>3975</v>
      </c>
      <c r="J19" s="475">
        <v>0.89</v>
      </c>
      <c r="K19" s="474">
        <v>3537.75</v>
      </c>
      <c r="L19" s="474">
        <v>4177</v>
      </c>
      <c r="M19" s="475">
        <v>0.88600000000000001</v>
      </c>
      <c r="N19" s="474">
        <v>3700.8220000000001</v>
      </c>
      <c r="O19" s="474">
        <v>4203</v>
      </c>
      <c r="P19" s="475">
        <v>0.88100000000000001</v>
      </c>
      <c r="Q19" s="474">
        <v>3702.8429999999998</v>
      </c>
      <c r="R19" s="474">
        <v>4441</v>
      </c>
      <c r="S19" s="486">
        <v>0.88100000000000001</v>
      </c>
      <c r="T19" s="474">
        <v>3912.5210000000002</v>
      </c>
      <c r="U19" s="487">
        <v>0.58599999999999997</v>
      </c>
      <c r="V19" s="474">
        <v>2602.4259999999999</v>
      </c>
      <c r="W19" s="474">
        <v>4580</v>
      </c>
      <c r="X19" s="477">
        <v>0.88300000000000001</v>
      </c>
      <c r="Y19" s="474">
        <v>4044.14</v>
      </c>
      <c r="Z19" s="477">
        <v>0.57600000000000007</v>
      </c>
      <c r="AA19" s="474">
        <v>2638.0800000000004</v>
      </c>
      <c r="AB19" s="3580">
        <v>2.0209999999997308</v>
      </c>
      <c r="AC19" s="474">
        <v>209.67800000000034</v>
      </c>
      <c r="AD19" s="474">
        <v>131.61899999999969</v>
      </c>
      <c r="AE19" s="477">
        <v>5.6626219367118757E-2</v>
      </c>
      <c r="AF19" s="477">
        <v>3.3640458415430785E-2</v>
      </c>
      <c r="AG19" s="135"/>
    </row>
    <row r="20" spans="1:34" x14ac:dyDescent="0.25">
      <c r="A20" s="478" t="s">
        <v>460</v>
      </c>
      <c r="B20" s="479" t="s">
        <v>165</v>
      </c>
      <c r="C20" s="481">
        <v>11088</v>
      </c>
      <c r="D20" s="480">
        <v>0.628</v>
      </c>
      <c r="E20" s="481">
        <v>6963.2640000000001</v>
      </c>
      <c r="F20" s="481">
        <v>10419</v>
      </c>
      <c r="G20" s="480">
        <v>0.65100000000000002</v>
      </c>
      <c r="H20" s="481">
        <v>6782.7690000000002</v>
      </c>
      <c r="I20" s="481">
        <v>9479</v>
      </c>
      <c r="J20" s="482">
        <v>0.60599999999999998</v>
      </c>
      <c r="K20" s="481">
        <v>5744.2739999999994</v>
      </c>
      <c r="L20" s="481">
        <v>9124</v>
      </c>
      <c r="M20" s="482">
        <v>0.58599999999999997</v>
      </c>
      <c r="N20" s="481">
        <v>5346.6639999999998</v>
      </c>
      <c r="O20" s="481">
        <v>8737</v>
      </c>
      <c r="P20" s="482">
        <v>0.58699999999999997</v>
      </c>
      <c r="Q20" s="481">
        <v>5128.6189999999997</v>
      </c>
      <c r="R20" s="481">
        <v>7607</v>
      </c>
      <c r="S20" s="488">
        <v>0.58599999999999997</v>
      </c>
      <c r="T20" s="481">
        <v>4457.7019999999993</v>
      </c>
      <c r="U20" s="489">
        <v>0.1</v>
      </c>
      <c r="V20" s="481">
        <v>760.7</v>
      </c>
      <c r="W20" s="481">
        <v>5643</v>
      </c>
      <c r="X20" s="484">
        <v>0.56200000000000006</v>
      </c>
      <c r="Y20" s="481">
        <v>3171.3660000000004</v>
      </c>
      <c r="Z20" s="484">
        <v>0.10199999999999999</v>
      </c>
      <c r="AA20" s="481">
        <v>575.58600000000001</v>
      </c>
      <c r="AB20" s="3578">
        <v>-218.04500000000007</v>
      </c>
      <c r="AC20" s="3579">
        <v>-670.91700000000037</v>
      </c>
      <c r="AD20" s="481">
        <v>-1286.3359999999989</v>
      </c>
      <c r="AE20" s="485">
        <v>-0.13081825731254371</v>
      </c>
      <c r="AF20" s="484">
        <v>-0.28856482555361462</v>
      </c>
      <c r="AG20" s="135"/>
    </row>
    <row r="21" spans="1:34" x14ac:dyDescent="0.25">
      <c r="A21" s="471"/>
      <c r="B21" s="472" t="s">
        <v>440</v>
      </c>
      <c r="C21" s="474">
        <v>6804</v>
      </c>
      <c r="D21" s="473">
        <v>0.58699999999999997</v>
      </c>
      <c r="E21" s="474">
        <v>3993.9479999999999</v>
      </c>
      <c r="F21" s="474">
        <v>6492</v>
      </c>
      <c r="G21" s="473">
        <v>0.60799999999999998</v>
      </c>
      <c r="H21" s="474">
        <v>3947.136</v>
      </c>
      <c r="I21" s="474">
        <v>6058</v>
      </c>
      <c r="J21" s="475">
        <v>0.56899999999999995</v>
      </c>
      <c r="K21" s="474">
        <v>3447.0019999999995</v>
      </c>
      <c r="L21" s="474">
        <v>5870</v>
      </c>
      <c r="M21" s="475">
        <v>0.54600000000000004</v>
      </c>
      <c r="N21" s="474">
        <v>3205.0200000000004</v>
      </c>
      <c r="O21" s="474">
        <v>5613</v>
      </c>
      <c r="P21" s="475">
        <v>0.53900000000000003</v>
      </c>
      <c r="Q21" s="474">
        <v>3025.4070000000002</v>
      </c>
      <c r="R21" s="474">
        <v>5121</v>
      </c>
      <c r="S21" s="486">
        <v>0.54900000000000004</v>
      </c>
      <c r="T21" s="474">
        <v>2811.4290000000001</v>
      </c>
      <c r="U21" s="487">
        <v>7.9000000000000001E-2</v>
      </c>
      <c r="V21" s="474">
        <v>404.55900000000003</v>
      </c>
      <c r="W21" s="474">
        <v>3871</v>
      </c>
      <c r="X21" s="477">
        <v>0.52600000000000002</v>
      </c>
      <c r="Y21" s="474">
        <v>2036.1460000000002</v>
      </c>
      <c r="Z21" s="477">
        <v>8.5999999999999993E-2</v>
      </c>
      <c r="AA21" s="474">
        <v>332.90599999999995</v>
      </c>
      <c r="AB21" s="3580">
        <v>-179.61300000000028</v>
      </c>
      <c r="AC21" s="474">
        <v>-213.97800000000007</v>
      </c>
      <c r="AD21" s="474">
        <v>-775.2829999999999</v>
      </c>
      <c r="AE21" s="477">
        <v>-7.072701292751693E-2</v>
      </c>
      <c r="AF21" s="477">
        <v>-0.27576118763803031</v>
      </c>
      <c r="AG21" s="135"/>
    </row>
    <row r="22" spans="1:34" x14ac:dyDescent="0.25">
      <c r="A22" s="478"/>
      <c r="B22" s="479" t="s">
        <v>441</v>
      </c>
      <c r="C22" s="481">
        <v>4284</v>
      </c>
      <c r="D22" s="480">
        <v>0.69399999999999995</v>
      </c>
      <c r="E22" s="481">
        <v>2973.096</v>
      </c>
      <c r="F22" s="481">
        <v>3927</v>
      </c>
      <c r="G22" s="480">
        <v>0.72199999999999998</v>
      </c>
      <c r="H22" s="481">
        <v>2835.2939999999999</v>
      </c>
      <c r="I22" s="481">
        <v>3421</v>
      </c>
      <c r="J22" s="482">
        <v>0.67200000000000004</v>
      </c>
      <c r="K22" s="481">
        <v>2298.9120000000003</v>
      </c>
      <c r="L22" s="481">
        <v>3254</v>
      </c>
      <c r="M22" s="482">
        <v>0.65800000000000003</v>
      </c>
      <c r="N22" s="481">
        <v>2141.1320000000001</v>
      </c>
      <c r="O22" s="481">
        <v>3124</v>
      </c>
      <c r="P22" s="482">
        <v>0.67300000000000004</v>
      </c>
      <c r="Q22" s="481">
        <v>2102.4520000000002</v>
      </c>
      <c r="R22" s="481">
        <v>2486</v>
      </c>
      <c r="S22" s="488">
        <v>0.66300000000000003</v>
      </c>
      <c r="T22" s="481">
        <v>1648.2180000000001</v>
      </c>
      <c r="U22" s="489">
        <v>0.14199999999999999</v>
      </c>
      <c r="V22" s="481">
        <v>353.01199999999994</v>
      </c>
      <c r="W22" s="481">
        <v>1772</v>
      </c>
      <c r="X22" s="484">
        <v>0.64</v>
      </c>
      <c r="Y22" s="481">
        <v>1134.08</v>
      </c>
      <c r="Z22" s="484">
        <v>0.13800000000000001</v>
      </c>
      <c r="AA22" s="481">
        <v>244.53600000000003</v>
      </c>
      <c r="AB22" s="3578">
        <v>-38.679999999999836</v>
      </c>
      <c r="AC22" s="3579">
        <v>-454.23400000000015</v>
      </c>
      <c r="AD22" s="481">
        <v>-514.13800000000015</v>
      </c>
      <c r="AE22" s="485">
        <v>-0.21604964108574187</v>
      </c>
      <c r="AF22" s="484">
        <v>-0.31193567841147235</v>
      </c>
      <c r="AG22" s="135"/>
    </row>
    <row r="23" spans="1:34" x14ac:dyDescent="0.25">
      <c r="A23" s="471" t="s">
        <v>461</v>
      </c>
      <c r="B23" s="472" t="s">
        <v>165</v>
      </c>
      <c r="C23" s="474">
        <v>85714</v>
      </c>
      <c r="D23" s="473">
        <v>0.81599999999999995</v>
      </c>
      <c r="E23" s="474">
        <v>69942.623999999996</v>
      </c>
      <c r="F23" s="474">
        <v>88060</v>
      </c>
      <c r="G23" s="473">
        <v>0.81299999999999994</v>
      </c>
      <c r="H23" s="474">
        <v>71592.78</v>
      </c>
      <c r="I23" s="474">
        <v>88816</v>
      </c>
      <c r="J23" s="475">
        <v>0.80500000000000005</v>
      </c>
      <c r="K23" s="474">
        <v>71496.88</v>
      </c>
      <c r="L23" s="474">
        <v>92711</v>
      </c>
      <c r="M23" s="476">
        <v>0.79800000000000004</v>
      </c>
      <c r="N23" s="474">
        <v>73983.377999999997</v>
      </c>
      <c r="O23" s="474">
        <v>92163</v>
      </c>
      <c r="P23" s="473">
        <v>0.80200000000000005</v>
      </c>
      <c r="Q23" s="474">
        <v>73914.72600000001</v>
      </c>
      <c r="R23" s="474">
        <v>95244</v>
      </c>
      <c r="S23" s="486">
        <v>0.80300000000000005</v>
      </c>
      <c r="T23" s="474">
        <v>76480.932000000001</v>
      </c>
      <c r="U23" s="487">
        <v>0.42299999999999999</v>
      </c>
      <c r="V23" s="474">
        <v>40288.212</v>
      </c>
      <c r="W23" s="474">
        <v>97627</v>
      </c>
      <c r="X23" s="477">
        <v>0.80799999999999994</v>
      </c>
      <c r="Y23" s="474">
        <v>78882.615999999995</v>
      </c>
      <c r="Z23" s="477">
        <v>0.42200000000000004</v>
      </c>
      <c r="AA23" s="474">
        <v>41198.594000000005</v>
      </c>
      <c r="AB23" s="3580">
        <v>-68.651999999987311</v>
      </c>
      <c r="AC23" s="474">
        <v>2566.205999999991</v>
      </c>
      <c r="AD23" s="474">
        <v>2401.6839999999938</v>
      </c>
      <c r="AE23" s="477">
        <v>3.4718467332206515E-2</v>
      </c>
      <c r="AF23" s="477">
        <v>3.1402389290967239E-2</v>
      </c>
      <c r="AG23" s="135"/>
    </row>
    <row r="24" spans="1:34" x14ac:dyDescent="0.25">
      <c r="A24" s="478"/>
      <c r="B24" s="479" t="s">
        <v>440</v>
      </c>
      <c r="C24" s="481">
        <v>51413</v>
      </c>
      <c r="D24" s="480">
        <v>0.80800000000000005</v>
      </c>
      <c r="E24" s="481">
        <v>41541.704000000005</v>
      </c>
      <c r="F24" s="481">
        <v>53435</v>
      </c>
      <c r="G24" s="480">
        <v>0.80700000000000005</v>
      </c>
      <c r="H24" s="481">
        <v>43122.045000000006</v>
      </c>
      <c r="I24" s="481">
        <v>54442</v>
      </c>
      <c r="J24" s="482">
        <v>0.79800000000000004</v>
      </c>
      <c r="K24" s="481">
        <v>43444.716</v>
      </c>
      <c r="L24" s="481">
        <v>56774</v>
      </c>
      <c r="M24" s="482">
        <v>0.79400000000000004</v>
      </c>
      <c r="N24" s="481">
        <v>45078.556000000004</v>
      </c>
      <c r="O24" s="481">
        <v>56535</v>
      </c>
      <c r="P24" s="482">
        <v>0.79800000000000004</v>
      </c>
      <c r="Q24" s="481">
        <v>45114.93</v>
      </c>
      <c r="R24" s="481">
        <v>58032</v>
      </c>
      <c r="S24" s="488">
        <v>0.79700000000000004</v>
      </c>
      <c r="T24" s="481">
        <v>46251.504000000001</v>
      </c>
      <c r="U24" s="489">
        <v>0.43</v>
      </c>
      <c r="V24" s="481">
        <v>24953.759999999998</v>
      </c>
      <c r="W24" s="481">
        <v>59270</v>
      </c>
      <c r="X24" s="484">
        <v>0.80299999999999994</v>
      </c>
      <c r="Y24" s="481">
        <v>47593.81</v>
      </c>
      <c r="Z24" s="484">
        <v>0.42899999999999999</v>
      </c>
      <c r="AA24" s="481">
        <v>25426.829999999998</v>
      </c>
      <c r="AB24" s="3578">
        <v>36.373999999996158</v>
      </c>
      <c r="AC24" s="3579">
        <v>1136.5740000000005</v>
      </c>
      <c r="AD24" s="481">
        <v>1342.3059999999969</v>
      </c>
      <c r="AE24" s="485">
        <v>2.5192857442092986E-2</v>
      </c>
      <c r="AF24" s="484">
        <v>2.9021888671987767E-2</v>
      </c>
      <c r="AG24" s="135"/>
    </row>
    <row r="25" spans="1:34" x14ac:dyDescent="0.25">
      <c r="A25" s="471"/>
      <c r="B25" s="472" t="s">
        <v>441</v>
      </c>
      <c r="C25" s="474">
        <v>34301</v>
      </c>
      <c r="D25" s="473">
        <v>0.82899999999999996</v>
      </c>
      <c r="E25" s="474">
        <v>28435.528999999999</v>
      </c>
      <c r="F25" s="474">
        <v>34625</v>
      </c>
      <c r="G25" s="473">
        <v>0.82199999999999995</v>
      </c>
      <c r="H25" s="474">
        <v>28461.75</v>
      </c>
      <c r="I25" s="474">
        <v>34374</v>
      </c>
      <c r="J25" s="475">
        <v>0.81599999999999995</v>
      </c>
      <c r="K25" s="474">
        <v>28049.183999999997</v>
      </c>
      <c r="L25" s="474">
        <v>35937</v>
      </c>
      <c r="M25" s="475">
        <v>0.80400000000000005</v>
      </c>
      <c r="N25" s="474">
        <v>28893.348000000002</v>
      </c>
      <c r="O25" s="474">
        <v>35628</v>
      </c>
      <c r="P25" s="475">
        <v>0.80800000000000005</v>
      </c>
      <c r="Q25" s="474">
        <v>28787.424000000003</v>
      </c>
      <c r="R25" s="474">
        <v>37212</v>
      </c>
      <c r="S25" s="486">
        <v>0.81299999999999994</v>
      </c>
      <c r="T25" s="474">
        <v>30253.356</v>
      </c>
      <c r="U25" s="487">
        <v>0.41099999999999998</v>
      </c>
      <c r="V25" s="474">
        <v>15294.132</v>
      </c>
      <c r="W25" s="474">
        <v>38357</v>
      </c>
      <c r="X25" s="477">
        <v>0.81400000000000006</v>
      </c>
      <c r="Y25" s="474">
        <v>31222.598000000002</v>
      </c>
      <c r="Z25" s="477">
        <v>0.41299999999999998</v>
      </c>
      <c r="AA25" s="474">
        <v>15841.440999999999</v>
      </c>
      <c r="AB25" s="3580">
        <v>-105.92399999999907</v>
      </c>
      <c r="AC25" s="474">
        <v>1465.9319999999971</v>
      </c>
      <c r="AD25" s="474">
        <v>969.24200000000201</v>
      </c>
      <c r="AE25" s="477">
        <v>5.0922652891762565E-2</v>
      </c>
      <c r="AF25" s="477">
        <v>3.2037503541755899E-2</v>
      </c>
      <c r="AG25" s="135"/>
    </row>
    <row r="26" spans="1:34" x14ac:dyDescent="0.25">
      <c r="A26" s="478" t="s">
        <v>462</v>
      </c>
      <c r="B26" s="479" t="s">
        <v>165</v>
      </c>
      <c r="C26" s="481">
        <v>34509</v>
      </c>
      <c r="D26" s="480">
        <v>0.74</v>
      </c>
      <c r="E26" s="481">
        <v>25536.66</v>
      </c>
      <c r="F26" s="481">
        <v>35569</v>
      </c>
      <c r="G26" s="480">
        <v>0.73899999999999999</v>
      </c>
      <c r="H26" s="481">
        <v>26285.490999999998</v>
      </c>
      <c r="I26" s="481">
        <v>36701</v>
      </c>
      <c r="J26" s="482">
        <v>0.72199999999999998</v>
      </c>
      <c r="K26" s="481">
        <v>26498.121999999999</v>
      </c>
      <c r="L26" s="481">
        <v>36287</v>
      </c>
      <c r="M26" s="482">
        <v>0.71499999999999997</v>
      </c>
      <c r="N26" s="481">
        <v>25945.204999999998</v>
      </c>
      <c r="O26" s="481">
        <v>35344</v>
      </c>
      <c r="P26" s="480">
        <v>0.71399999999999997</v>
      </c>
      <c r="Q26" s="481">
        <v>25235.615999999998</v>
      </c>
      <c r="R26" s="481">
        <v>36578</v>
      </c>
      <c r="S26" s="488">
        <v>0.69699999999999995</v>
      </c>
      <c r="T26" s="481">
        <v>25494.865999999998</v>
      </c>
      <c r="U26" s="489">
        <v>0.29199999999999998</v>
      </c>
      <c r="V26" s="481">
        <v>10680.776</v>
      </c>
      <c r="W26" s="481">
        <v>37806</v>
      </c>
      <c r="X26" s="484">
        <v>0.70099999999999996</v>
      </c>
      <c r="Y26" s="481">
        <v>26502.005999999998</v>
      </c>
      <c r="Z26" s="484">
        <v>0.29600000000000004</v>
      </c>
      <c r="AA26" s="481">
        <v>11190.576000000001</v>
      </c>
      <c r="AB26" s="3578">
        <v>-709.58899999999994</v>
      </c>
      <c r="AC26" s="3579">
        <v>259.25</v>
      </c>
      <c r="AD26" s="481">
        <v>1007.1399999999994</v>
      </c>
      <c r="AE26" s="485">
        <v>1.027317898639768E-2</v>
      </c>
      <c r="AF26" s="484">
        <v>3.9503639673964142E-2</v>
      </c>
      <c r="AG26" s="135"/>
      <c r="AH26"/>
    </row>
    <row r="27" spans="1:34" x14ac:dyDescent="0.25">
      <c r="A27" s="471"/>
      <c r="B27" s="472" t="s">
        <v>440</v>
      </c>
      <c r="C27" s="474">
        <v>27148</v>
      </c>
      <c r="D27" s="473">
        <v>0.72899999999999998</v>
      </c>
      <c r="E27" s="474">
        <v>19790.892</v>
      </c>
      <c r="F27" s="474">
        <v>28190</v>
      </c>
      <c r="G27" s="473">
        <v>0.72899999999999998</v>
      </c>
      <c r="H27" s="474">
        <v>20550.509999999998</v>
      </c>
      <c r="I27" s="474">
        <v>28958</v>
      </c>
      <c r="J27" s="475">
        <v>0.71099999999999997</v>
      </c>
      <c r="K27" s="474">
        <v>20589.137999999999</v>
      </c>
      <c r="L27" s="474">
        <v>28500</v>
      </c>
      <c r="M27" s="475">
        <v>0.70599999999999996</v>
      </c>
      <c r="N27" s="474">
        <v>20121</v>
      </c>
      <c r="O27" s="474">
        <v>27699</v>
      </c>
      <c r="P27" s="475">
        <v>0.70599999999999996</v>
      </c>
      <c r="Q27" s="474">
        <v>19555.493999999999</v>
      </c>
      <c r="R27" s="474">
        <v>28732</v>
      </c>
      <c r="S27" s="486">
        <v>0.69499999999999995</v>
      </c>
      <c r="T27" s="474">
        <v>19968.739999999998</v>
      </c>
      <c r="U27" s="487">
        <v>0.28799999999999998</v>
      </c>
      <c r="V27" s="474">
        <v>8274.8159999999989</v>
      </c>
      <c r="W27" s="474">
        <v>29422</v>
      </c>
      <c r="X27" s="477">
        <v>0.69599999999999995</v>
      </c>
      <c r="Y27" s="474">
        <v>20477.712</v>
      </c>
      <c r="Z27" s="477">
        <v>0.29499999999999998</v>
      </c>
      <c r="AA27" s="474">
        <v>8679.49</v>
      </c>
      <c r="AB27" s="3580">
        <v>-565.50600000000122</v>
      </c>
      <c r="AC27" s="474">
        <v>413.24599999999919</v>
      </c>
      <c r="AD27" s="474">
        <v>508.97200000000157</v>
      </c>
      <c r="AE27" s="477">
        <v>2.1131964244932799E-2</v>
      </c>
      <c r="AF27" s="477">
        <v>2.5488438429265022E-2</v>
      </c>
      <c r="AG27" s="135"/>
    </row>
    <row r="28" spans="1:34" x14ac:dyDescent="0.25">
      <c r="A28" s="478"/>
      <c r="B28" s="479" t="s">
        <v>441</v>
      </c>
      <c r="C28" s="481">
        <v>7361</v>
      </c>
      <c r="D28" s="480">
        <v>0.78100000000000003</v>
      </c>
      <c r="E28" s="481">
        <v>5748.9409999999998</v>
      </c>
      <c r="F28" s="481">
        <v>7379</v>
      </c>
      <c r="G28" s="480">
        <v>0.77800000000000002</v>
      </c>
      <c r="H28" s="481">
        <v>5740.8620000000001</v>
      </c>
      <c r="I28" s="481">
        <v>7743</v>
      </c>
      <c r="J28" s="482">
        <v>0.76400000000000001</v>
      </c>
      <c r="K28" s="481">
        <v>5915.652</v>
      </c>
      <c r="L28" s="481">
        <v>7787</v>
      </c>
      <c r="M28" s="482">
        <v>0.749</v>
      </c>
      <c r="N28" s="481">
        <v>5832.4629999999997</v>
      </c>
      <c r="O28" s="481">
        <v>7645</v>
      </c>
      <c r="P28" s="482">
        <v>0.74199999999999999</v>
      </c>
      <c r="Q28" s="481">
        <v>5672.59</v>
      </c>
      <c r="R28" s="481">
        <v>7846</v>
      </c>
      <c r="S28" s="488">
        <v>0.70599999999999996</v>
      </c>
      <c r="T28" s="481">
        <v>5539.2759999999998</v>
      </c>
      <c r="U28" s="489">
        <v>0.30599999999999999</v>
      </c>
      <c r="V28" s="481">
        <v>2400.8759999999997</v>
      </c>
      <c r="W28" s="481">
        <v>8384</v>
      </c>
      <c r="X28" s="484">
        <v>0.71499999999999997</v>
      </c>
      <c r="Y28" s="481">
        <v>5994.5599999999995</v>
      </c>
      <c r="Z28" s="484">
        <v>0.3</v>
      </c>
      <c r="AA28" s="481">
        <v>2515.1999999999998</v>
      </c>
      <c r="AB28" s="3578">
        <v>-159.87299999999959</v>
      </c>
      <c r="AC28" s="3579">
        <v>-133.31400000000031</v>
      </c>
      <c r="AD28" s="481">
        <v>455.28399999999965</v>
      </c>
      <c r="AE28" s="485">
        <v>-2.3501434089190365E-2</v>
      </c>
      <c r="AF28" s="484">
        <v>8.2191968769925822E-2</v>
      </c>
      <c r="AG28" s="135"/>
    </row>
    <row r="29" spans="1:34" s="67" customFormat="1" x14ac:dyDescent="0.25">
      <c r="A29" s="492" t="s">
        <v>470</v>
      </c>
      <c r="B29" s="493" t="s">
        <v>165</v>
      </c>
      <c r="C29" s="197">
        <v>861819</v>
      </c>
      <c r="D29" s="494">
        <v>0.76600000000000001</v>
      </c>
      <c r="E29" s="197">
        <v>660153.35400000005</v>
      </c>
      <c r="F29" s="197">
        <v>850752</v>
      </c>
      <c r="G29" s="494">
        <v>0.77200000000000002</v>
      </c>
      <c r="H29" s="197">
        <v>656780.54399999999</v>
      </c>
      <c r="I29" s="197">
        <v>833807</v>
      </c>
      <c r="J29" s="495">
        <v>0.76700000000000002</v>
      </c>
      <c r="K29" s="197">
        <v>639529.96900000004</v>
      </c>
      <c r="L29" s="197">
        <v>782325</v>
      </c>
      <c r="M29" s="495">
        <v>0.77300000000000002</v>
      </c>
      <c r="N29" s="197">
        <v>604737.22499999998</v>
      </c>
      <c r="O29" s="197">
        <v>836705</v>
      </c>
      <c r="P29" s="495">
        <v>0.77600000000000002</v>
      </c>
      <c r="Q29" s="197">
        <v>649283.08000000007</v>
      </c>
      <c r="R29" s="197">
        <v>828355</v>
      </c>
      <c r="S29" s="496">
        <v>0.77400000000000002</v>
      </c>
      <c r="T29" s="197">
        <v>641146.77</v>
      </c>
      <c r="U29" s="497">
        <v>0.26300000000000001</v>
      </c>
      <c r="V29" s="197">
        <v>217857.36500000002</v>
      </c>
      <c r="W29" s="197">
        <v>811776</v>
      </c>
      <c r="X29" s="498">
        <v>0.77</v>
      </c>
      <c r="Y29" s="197">
        <v>625067.52000000002</v>
      </c>
      <c r="Z29" s="498">
        <v>0.26400000000000001</v>
      </c>
      <c r="AA29" s="197">
        <v>214308.864</v>
      </c>
      <c r="AB29" s="197">
        <v>44545.855000000098</v>
      </c>
      <c r="AC29" s="197">
        <v>-8136.3100000000559</v>
      </c>
      <c r="AD29" s="197">
        <v>-16079.25</v>
      </c>
      <c r="AE29" s="498">
        <v>-1.2531221358794808E-2</v>
      </c>
      <c r="AF29" s="498">
        <v>-2.5078891062650099E-2</v>
      </c>
      <c r="AG29" s="135"/>
    </row>
    <row r="30" spans="1:34" s="67" customFormat="1" x14ac:dyDescent="0.25">
      <c r="A30" s="499"/>
      <c r="B30" s="500" t="s">
        <v>440</v>
      </c>
      <c r="C30" s="502">
        <v>395914</v>
      </c>
      <c r="D30" s="501">
        <v>0.73899999999999999</v>
      </c>
      <c r="E30" s="502">
        <v>292580.446</v>
      </c>
      <c r="F30" s="502">
        <v>389550</v>
      </c>
      <c r="G30" s="501">
        <v>0.745</v>
      </c>
      <c r="H30" s="502">
        <v>290214.75</v>
      </c>
      <c r="I30" s="502">
        <v>379823</v>
      </c>
      <c r="J30" s="503">
        <v>0.74</v>
      </c>
      <c r="K30" s="502">
        <v>281069.02</v>
      </c>
      <c r="L30" s="502">
        <v>352862</v>
      </c>
      <c r="M30" s="503">
        <v>0.745</v>
      </c>
      <c r="N30" s="502">
        <v>262882.19</v>
      </c>
      <c r="O30" s="502">
        <v>375226</v>
      </c>
      <c r="P30" s="503">
        <v>0.75</v>
      </c>
      <c r="Q30" s="502">
        <v>281419.5</v>
      </c>
      <c r="R30" s="502">
        <v>373654</v>
      </c>
      <c r="S30" s="504">
        <v>0.753</v>
      </c>
      <c r="T30" s="502">
        <v>281361.462</v>
      </c>
      <c r="U30" s="505">
        <v>0.26600000000000001</v>
      </c>
      <c r="V30" s="502">
        <v>99391.964000000007</v>
      </c>
      <c r="W30" s="502">
        <v>365395</v>
      </c>
      <c r="X30" s="505">
        <v>0.75099999999999989</v>
      </c>
      <c r="Y30" s="502">
        <v>274411.64499999996</v>
      </c>
      <c r="Z30" s="505">
        <v>0.26600000000000001</v>
      </c>
      <c r="AA30" s="502">
        <v>97195.07</v>
      </c>
      <c r="AB30" s="502">
        <v>18537.309999999998</v>
      </c>
      <c r="AC30" s="502">
        <v>-58.038000000000466</v>
      </c>
      <c r="AD30" s="502">
        <v>-6949.8170000000391</v>
      </c>
      <c r="AE30" s="505">
        <v>-2.0623304355238403E-4</v>
      </c>
      <c r="AF30" s="505">
        <v>-2.4700671337853794E-2</v>
      </c>
      <c r="AG30" s="135"/>
    </row>
    <row r="31" spans="1:34" s="67" customFormat="1" x14ac:dyDescent="0.25">
      <c r="A31" s="492"/>
      <c r="B31" s="493" t="s">
        <v>441</v>
      </c>
      <c r="C31" s="197">
        <v>465905</v>
      </c>
      <c r="D31" s="494">
        <v>0.78900000000000003</v>
      </c>
      <c r="E31" s="197">
        <v>367599.04500000004</v>
      </c>
      <c r="F31" s="197">
        <v>461202</v>
      </c>
      <c r="G31" s="494">
        <v>0.79400000000000004</v>
      </c>
      <c r="H31" s="197">
        <v>366194.38800000004</v>
      </c>
      <c r="I31" s="197">
        <v>453984</v>
      </c>
      <c r="J31" s="495">
        <v>0.78900000000000003</v>
      </c>
      <c r="K31" s="197">
        <v>358193.37599999999</v>
      </c>
      <c r="L31" s="197">
        <v>429463</v>
      </c>
      <c r="M31" s="495">
        <v>0.79600000000000004</v>
      </c>
      <c r="N31" s="197">
        <v>341852.54800000001</v>
      </c>
      <c r="O31" s="197">
        <v>461479</v>
      </c>
      <c r="P31" s="495">
        <v>0.79700000000000004</v>
      </c>
      <c r="Q31" s="197">
        <v>367798.76300000004</v>
      </c>
      <c r="R31" s="197">
        <v>454701</v>
      </c>
      <c r="S31" s="496">
        <v>0.79200000000000004</v>
      </c>
      <c r="T31" s="197">
        <v>360123.19200000004</v>
      </c>
      <c r="U31" s="497">
        <v>0.26100000000000001</v>
      </c>
      <c r="V31" s="197">
        <v>118676.96100000001</v>
      </c>
      <c r="W31" s="197">
        <v>446381</v>
      </c>
      <c r="X31" s="498">
        <v>0.78700000000000003</v>
      </c>
      <c r="Y31" s="197">
        <v>351301.84700000001</v>
      </c>
      <c r="Z31" s="498">
        <v>0.26200000000000001</v>
      </c>
      <c r="AA31" s="197">
        <v>116951.822</v>
      </c>
      <c r="AB31" s="197">
        <v>25946.215000000026</v>
      </c>
      <c r="AC31" s="197">
        <v>-7675.5709999999963</v>
      </c>
      <c r="AD31" s="197">
        <v>-8821.3450000000303</v>
      </c>
      <c r="AE31" s="498">
        <v>-2.0868941856664103E-2</v>
      </c>
      <c r="AF31" s="498">
        <v>-2.4495353801040478E-2</v>
      </c>
      <c r="AG31" s="135"/>
    </row>
    <row r="32" spans="1:34" x14ac:dyDescent="0.25">
      <c r="AF32" s="498"/>
    </row>
    <row r="33" spans="1:33" s="65" customFormat="1" x14ac:dyDescent="0.25">
      <c r="A33" s="65" t="s">
        <v>2330</v>
      </c>
      <c r="Q33" s="506"/>
      <c r="AG33"/>
    </row>
    <row r="35" spans="1:33" x14ac:dyDescent="0.25">
      <c r="A35" s="199" t="s">
        <v>135</v>
      </c>
    </row>
  </sheetData>
  <mergeCells count="8">
    <mergeCell ref="W3:AA3"/>
    <mergeCell ref="AB3:AF3"/>
    <mergeCell ref="C3:E3"/>
    <mergeCell ref="F3:H3"/>
    <mergeCell ref="I3:K3"/>
    <mergeCell ref="L3:N3"/>
    <mergeCell ref="O3:Q3"/>
    <mergeCell ref="R3:V3"/>
  </mergeCells>
  <hyperlinks>
    <hyperlink ref="A35" location="Index!A1" display="Back to index" xr:uid="{CD708126-5064-4C15-B6AA-1AC9756F58D2}"/>
  </hyperlinks>
  <pageMargins left="0.7" right="0.7" top="0.75" bottom="0.75" header="0.3" footer="0.3"/>
  <pageSetup paperSize="8"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33EA-F7B9-471F-8C0F-CB5FCA103708}">
  <dimension ref="A1:R15"/>
  <sheetViews>
    <sheetView showGridLines="0" zoomScaleNormal="100" workbookViewId="0">
      <selection activeCell="J22" sqref="J22"/>
    </sheetView>
  </sheetViews>
  <sheetFormatPr defaultColWidth="9.140625" defaultRowHeight="15" x14ac:dyDescent="0.25"/>
  <cols>
    <col min="1" max="1" width="24.7109375" style="23" customWidth="1"/>
    <col min="2" max="3" width="10.7109375" style="23" customWidth="1"/>
    <col min="4" max="4" width="10" style="23" customWidth="1"/>
    <col min="5" max="5" width="12.85546875" style="23" customWidth="1"/>
    <col min="6" max="6" width="19" style="23" customWidth="1"/>
    <col min="7" max="7" width="17.85546875" style="23" customWidth="1"/>
    <col min="8" max="11" width="21.85546875" style="23" customWidth="1"/>
    <col min="12" max="12" width="15.140625" style="23" hidden="1" customWidth="1"/>
    <col min="13" max="13" width="15.28515625" style="23" hidden="1" customWidth="1"/>
    <col min="14" max="14" width="13.42578125" style="23" customWidth="1"/>
    <col min="15" max="15" width="14.5703125" style="23" customWidth="1"/>
    <col min="16" max="16" width="15.28515625" style="23" customWidth="1"/>
    <col min="17" max="16384" width="9.140625" style="23"/>
  </cols>
  <sheetData>
    <row r="1" spans="1:18" x14ac:dyDescent="0.25">
      <c r="A1" s="448" t="s">
        <v>566</v>
      </c>
    </row>
    <row r="2" spans="1:18" x14ac:dyDescent="0.25">
      <c r="A2" s="30"/>
      <c r="B2" s="30"/>
      <c r="C2" s="30"/>
      <c r="D2" s="30"/>
      <c r="E2" s="30"/>
      <c r="F2" s="30"/>
      <c r="I2" s="400"/>
      <c r="J2" s="507"/>
      <c r="K2" s="507"/>
      <c r="L2" s="507"/>
      <c r="M2" s="507"/>
      <c r="N2" s="508"/>
      <c r="O2" s="508"/>
      <c r="P2" s="509"/>
      <c r="Q2" s="510"/>
      <c r="R2" s="510"/>
    </row>
    <row r="3" spans="1:18" x14ac:dyDescent="0.25">
      <c r="A3" s="3136" t="s">
        <v>455</v>
      </c>
      <c r="B3" s="312" t="s">
        <v>567</v>
      </c>
      <c r="C3" s="312" t="s">
        <v>568</v>
      </c>
    </row>
    <row r="4" spans="1:18" x14ac:dyDescent="0.25">
      <c r="A4" s="511" t="s">
        <v>456</v>
      </c>
      <c r="B4" s="512">
        <v>0.69799999999999995</v>
      </c>
      <c r="C4" s="513">
        <v>0.69799999999999995</v>
      </c>
      <c r="D4" s="345"/>
    </row>
    <row r="5" spans="1:18" x14ac:dyDescent="0.25">
      <c r="A5" s="514" t="s">
        <v>457</v>
      </c>
      <c r="B5" s="515">
        <v>0.75099999999999989</v>
      </c>
      <c r="C5" s="480">
        <v>0.73499999999999999</v>
      </c>
      <c r="D5" s="345"/>
    </row>
    <row r="6" spans="1:18" x14ac:dyDescent="0.25">
      <c r="A6" s="511" t="s">
        <v>458</v>
      </c>
      <c r="B6" s="516">
        <v>0.623</v>
      </c>
      <c r="C6" s="473">
        <v>0.64599999999999991</v>
      </c>
      <c r="D6" s="345"/>
    </row>
    <row r="7" spans="1:18" x14ac:dyDescent="0.25">
      <c r="A7" s="514" t="s">
        <v>459</v>
      </c>
      <c r="B7" s="515">
        <v>0.6409999999999999</v>
      </c>
      <c r="C7" s="480">
        <v>0.746</v>
      </c>
      <c r="D7" s="345"/>
    </row>
    <row r="8" spans="1:18" x14ac:dyDescent="0.25">
      <c r="A8" s="511" t="s">
        <v>551</v>
      </c>
      <c r="B8" s="516">
        <v>0.879</v>
      </c>
      <c r="C8" s="473">
        <v>0.88300000000000001</v>
      </c>
      <c r="D8" s="345"/>
    </row>
    <row r="9" spans="1:18" x14ac:dyDescent="0.25">
      <c r="A9" s="514" t="s">
        <v>460</v>
      </c>
      <c r="B9" s="515">
        <v>0.52600000000000002</v>
      </c>
      <c r="C9" s="480">
        <v>0.64</v>
      </c>
      <c r="D9" s="345"/>
    </row>
    <row r="10" spans="1:18" x14ac:dyDescent="0.25">
      <c r="A10" s="511" t="s">
        <v>461</v>
      </c>
      <c r="B10" s="516">
        <v>0.80299999999999994</v>
      </c>
      <c r="C10" s="473">
        <v>0.81400000000000006</v>
      </c>
      <c r="D10" s="345"/>
    </row>
    <row r="11" spans="1:18" x14ac:dyDescent="0.25">
      <c r="A11" s="514" t="s">
        <v>462</v>
      </c>
      <c r="B11" s="515">
        <v>0.69599999999999995</v>
      </c>
      <c r="C11" s="480">
        <v>0.71499999999999997</v>
      </c>
      <c r="D11" s="345"/>
    </row>
    <row r="13" spans="1:18" s="65" customFormat="1" ht="11.25" x14ac:dyDescent="0.2">
      <c r="A13" s="447" t="s">
        <v>472</v>
      </c>
    </row>
    <row r="15" spans="1:18" x14ac:dyDescent="0.25">
      <c r="A15" s="199" t="s">
        <v>135</v>
      </c>
    </row>
  </sheetData>
  <hyperlinks>
    <hyperlink ref="A15" location="Index!A1" display="Back to index" xr:uid="{1BA0ADEC-6047-4507-9815-35DD5E482F9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C1B7-D630-4479-AC56-AECF34EC4D24}">
  <dimension ref="A1:S95"/>
  <sheetViews>
    <sheetView showGridLines="0" topLeftCell="A64" zoomScaleNormal="100" workbookViewId="0"/>
  </sheetViews>
  <sheetFormatPr defaultColWidth="9.140625" defaultRowHeight="15" x14ac:dyDescent="0.25"/>
  <cols>
    <col min="1" max="1" width="16.140625" style="23" customWidth="1"/>
    <col min="2" max="2" width="9.140625" style="23" customWidth="1"/>
    <col min="3" max="18" width="14.7109375" style="23" customWidth="1"/>
    <col min="19" max="19" width="15.28515625" style="23" customWidth="1"/>
    <col min="20" max="16384" width="9.140625" style="23"/>
  </cols>
  <sheetData>
    <row r="1" spans="1:18" x14ac:dyDescent="0.25">
      <c r="A1" s="365" t="s">
        <v>569</v>
      </c>
    </row>
    <row r="3" spans="1:18" x14ac:dyDescent="0.25">
      <c r="A3" s="517"/>
      <c r="B3" s="518"/>
      <c r="C3" s="3691" t="s">
        <v>570</v>
      </c>
      <c r="D3" s="3683"/>
      <c r="E3" s="3692"/>
      <c r="F3" s="3691" t="s">
        <v>571</v>
      </c>
      <c r="G3" s="3683"/>
      <c r="H3" s="3692"/>
      <c r="I3" s="3691" t="s">
        <v>572</v>
      </c>
      <c r="J3" s="3683"/>
      <c r="K3" s="3692"/>
      <c r="L3" s="3691">
        <v>2018</v>
      </c>
      <c r="M3" s="3683"/>
      <c r="N3" s="3692"/>
      <c r="O3" s="518"/>
      <c r="P3" s="518"/>
      <c r="Q3" s="518"/>
      <c r="R3" s="518"/>
    </row>
    <row r="4" spans="1:18" ht="105" x14ac:dyDescent="0.25">
      <c r="A4" s="452"/>
      <c r="B4" s="321"/>
      <c r="C4" s="3148" t="s">
        <v>573</v>
      </c>
      <c r="D4" s="3148" t="s">
        <v>556</v>
      </c>
      <c r="E4" s="3148" t="s">
        <v>557</v>
      </c>
      <c r="F4" s="3148" t="s">
        <v>573</v>
      </c>
      <c r="G4" s="3148" t="s">
        <v>556</v>
      </c>
      <c r="H4" s="3148" t="s">
        <v>574</v>
      </c>
      <c r="I4" s="3148" t="s">
        <v>573</v>
      </c>
      <c r="J4" s="3148" t="s">
        <v>556</v>
      </c>
      <c r="K4" s="3148" t="s">
        <v>574</v>
      </c>
      <c r="L4" s="3148" t="s">
        <v>573</v>
      </c>
      <c r="M4" s="3148" t="s">
        <v>556</v>
      </c>
      <c r="N4" s="3148" t="s">
        <v>574</v>
      </c>
      <c r="O4" s="3148" t="s">
        <v>575</v>
      </c>
      <c r="P4" s="3148" t="s">
        <v>561</v>
      </c>
      <c r="Q4" s="3148" t="s">
        <v>562</v>
      </c>
      <c r="R4" s="3148" t="s">
        <v>564</v>
      </c>
    </row>
    <row r="5" spans="1:18" x14ac:dyDescent="0.25">
      <c r="A5" s="519" t="s">
        <v>305</v>
      </c>
      <c r="B5" s="520"/>
      <c r="C5" s="520"/>
      <c r="D5" s="520"/>
      <c r="E5" s="520"/>
      <c r="F5" s="520"/>
      <c r="G5" s="520"/>
      <c r="H5" s="520"/>
      <c r="I5" s="520"/>
      <c r="J5" s="520"/>
      <c r="K5" s="520"/>
      <c r="L5" s="520"/>
      <c r="M5" s="520"/>
      <c r="N5" s="520"/>
      <c r="O5" s="520"/>
      <c r="P5" s="520"/>
      <c r="Q5" s="520"/>
      <c r="R5" s="520"/>
    </row>
    <row r="6" spans="1:18" x14ac:dyDescent="0.25">
      <c r="A6" s="521" t="s">
        <v>456</v>
      </c>
      <c r="B6" s="453" t="s">
        <v>165</v>
      </c>
      <c r="C6" s="522">
        <v>57384</v>
      </c>
      <c r="D6" s="454">
        <v>0.71599999999999997</v>
      </c>
      <c r="E6" s="455">
        <v>41086.944000000003</v>
      </c>
      <c r="F6" s="522">
        <v>56400</v>
      </c>
      <c r="G6" s="523">
        <v>0.72399999999999998</v>
      </c>
      <c r="H6" s="455">
        <v>40833.599999999999</v>
      </c>
      <c r="I6" s="455">
        <v>56233</v>
      </c>
      <c r="J6" s="523">
        <v>0.70299999999999996</v>
      </c>
      <c r="K6" s="455">
        <v>39531.798999999999</v>
      </c>
      <c r="L6" s="455">
        <v>58179</v>
      </c>
      <c r="M6" s="524">
        <v>0.69099999999999995</v>
      </c>
      <c r="N6" s="455">
        <v>40201.688999999998</v>
      </c>
      <c r="O6" s="525">
        <v>-253.34399999999701</v>
      </c>
      <c r="P6" s="455">
        <v>-1301.8009999999999</v>
      </c>
      <c r="Q6" s="525">
        <v>669.88999999999942</v>
      </c>
      <c r="R6" s="524">
        <v>1.6945598655907348E-2</v>
      </c>
    </row>
    <row r="7" spans="1:18" x14ac:dyDescent="0.25">
      <c r="A7" s="526"/>
      <c r="B7" s="450" t="s">
        <v>440</v>
      </c>
      <c r="C7" s="527">
        <v>22679</v>
      </c>
      <c r="D7" s="451">
        <v>0.70199999999999996</v>
      </c>
      <c r="E7" s="191">
        <v>15920.657999999999</v>
      </c>
      <c r="F7" s="527">
        <v>21996</v>
      </c>
      <c r="G7" s="528">
        <v>0.71699999999999997</v>
      </c>
      <c r="H7" s="191">
        <v>15771.132</v>
      </c>
      <c r="I7" s="191">
        <v>21546</v>
      </c>
      <c r="J7" s="528">
        <v>0.70099999999999996</v>
      </c>
      <c r="K7" s="191">
        <v>15103.745999999999</v>
      </c>
      <c r="L7" s="191">
        <v>21355</v>
      </c>
      <c r="M7" s="529">
        <v>0.69</v>
      </c>
      <c r="N7" s="191">
        <v>14734.949999999999</v>
      </c>
      <c r="O7" s="530">
        <v>-149.52599999999984</v>
      </c>
      <c r="P7" s="530">
        <v>-667.38600000000042</v>
      </c>
      <c r="Q7" s="530">
        <v>-368.79600000000028</v>
      </c>
      <c r="R7" s="529">
        <v>-2.4417518673844243E-2</v>
      </c>
    </row>
    <row r="8" spans="1:18" x14ac:dyDescent="0.25">
      <c r="A8" s="521"/>
      <c r="B8" s="453" t="s">
        <v>441</v>
      </c>
      <c r="C8" s="522">
        <v>34705</v>
      </c>
      <c r="D8" s="454">
        <v>0.72499999999999998</v>
      </c>
      <c r="E8" s="455">
        <v>25161.125</v>
      </c>
      <c r="F8" s="522">
        <v>34404</v>
      </c>
      <c r="G8" s="523">
        <v>0.72899999999999998</v>
      </c>
      <c r="H8" s="455">
        <v>25080.516</v>
      </c>
      <c r="I8" s="455">
        <v>34687</v>
      </c>
      <c r="J8" s="523">
        <v>0.70399999999999996</v>
      </c>
      <c r="K8" s="455">
        <v>24419.647999999997</v>
      </c>
      <c r="L8" s="455">
        <v>36824</v>
      </c>
      <c r="M8" s="524">
        <v>0.69099999999999995</v>
      </c>
      <c r="N8" s="455">
        <v>25445.383999999998</v>
      </c>
      <c r="O8" s="525">
        <v>-80.609000000000378</v>
      </c>
      <c r="P8" s="525">
        <v>-660.86800000000221</v>
      </c>
      <c r="Q8" s="455">
        <v>1025.7360000000008</v>
      </c>
      <c r="R8" s="524">
        <v>4.2004536674730156E-2</v>
      </c>
    </row>
    <row r="9" spans="1:18" x14ac:dyDescent="0.25">
      <c r="A9" s="531" t="s">
        <v>457</v>
      </c>
      <c r="B9" s="450" t="s">
        <v>165</v>
      </c>
      <c r="C9" s="191">
        <v>48467</v>
      </c>
      <c r="D9" s="451">
        <v>0.76800000000000002</v>
      </c>
      <c r="E9" s="191">
        <v>37222.656000000003</v>
      </c>
      <c r="F9" s="191">
        <v>47409</v>
      </c>
      <c r="G9" s="451">
        <v>0.76800000000000002</v>
      </c>
      <c r="H9" s="191">
        <v>36410.112000000001</v>
      </c>
      <c r="I9" s="191">
        <v>48212</v>
      </c>
      <c r="J9" s="461">
        <v>0.751</v>
      </c>
      <c r="K9" s="191">
        <v>36207.212</v>
      </c>
      <c r="L9" s="191">
        <v>50142</v>
      </c>
      <c r="M9" s="529">
        <v>0.73599999999999999</v>
      </c>
      <c r="N9" s="191">
        <v>36904.512000000002</v>
      </c>
      <c r="O9" s="530">
        <v>-812.54400000000169</v>
      </c>
      <c r="P9" s="530">
        <v>-202.90000000000146</v>
      </c>
      <c r="Q9" s="530">
        <v>697.30000000000291</v>
      </c>
      <c r="R9" s="529">
        <v>1.9258594116553434E-2</v>
      </c>
    </row>
    <row r="10" spans="1:18" x14ac:dyDescent="0.25">
      <c r="A10" s="532"/>
      <c r="B10" s="453" t="s">
        <v>440</v>
      </c>
      <c r="C10" s="455">
        <v>24675</v>
      </c>
      <c r="D10" s="454">
        <v>0.78</v>
      </c>
      <c r="E10" s="455">
        <v>19246.5</v>
      </c>
      <c r="F10" s="455">
        <v>23753</v>
      </c>
      <c r="G10" s="454">
        <v>0.755</v>
      </c>
      <c r="H10" s="455">
        <v>17933.514999999999</v>
      </c>
      <c r="I10" s="455">
        <v>23722</v>
      </c>
      <c r="J10" s="459">
        <v>0.755</v>
      </c>
      <c r="K10" s="455">
        <v>17910.11</v>
      </c>
      <c r="L10" s="455">
        <v>23646</v>
      </c>
      <c r="M10" s="524">
        <v>0.746</v>
      </c>
      <c r="N10" s="455">
        <v>17639.916000000001</v>
      </c>
      <c r="O10" s="525">
        <v>-1312.9850000000006</v>
      </c>
      <c r="P10" s="525">
        <v>-23.404999999998836</v>
      </c>
      <c r="Q10" s="525">
        <v>-270.19399999999951</v>
      </c>
      <c r="R10" s="524">
        <v>-1.5086116165673995E-2</v>
      </c>
    </row>
    <row r="11" spans="1:18" x14ac:dyDescent="0.25">
      <c r="A11" s="531"/>
      <c r="B11" s="450" t="s">
        <v>441</v>
      </c>
      <c r="C11" s="191">
        <v>23792</v>
      </c>
      <c r="D11" s="451">
        <v>0.78</v>
      </c>
      <c r="E11" s="191">
        <v>18557.760000000002</v>
      </c>
      <c r="F11" s="191">
        <v>23656</v>
      </c>
      <c r="G11" s="451">
        <v>0.747</v>
      </c>
      <c r="H11" s="191">
        <v>17671.031999999999</v>
      </c>
      <c r="I11" s="191">
        <v>24490</v>
      </c>
      <c r="J11" s="461">
        <v>0.747</v>
      </c>
      <c r="K11" s="191">
        <v>18294.03</v>
      </c>
      <c r="L11" s="191">
        <v>26496</v>
      </c>
      <c r="M11" s="529">
        <v>0.72799999999999998</v>
      </c>
      <c r="N11" s="191">
        <v>19289.088</v>
      </c>
      <c r="O11" s="530">
        <v>-886.72800000000279</v>
      </c>
      <c r="P11" s="530">
        <v>622.99799999999959</v>
      </c>
      <c r="Q11" s="530">
        <v>995.0580000000009</v>
      </c>
      <c r="R11" s="529">
        <v>5.4392498536407832E-2</v>
      </c>
    </row>
    <row r="12" spans="1:18" x14ac:dyDescent="0.25">
      <c r="A12" s="532" t="s">
        <v>458</v>
      </c>
      <c r="B12" s="453" t="s">
        <v>165</v>
      </c>
      <c r="C12" s="455">
        <v>4925</v>
      </c>
      <c r="D12" s="454">
        <v>0.59799999999999998</v>
      </c>
      <c r="E12" s="455">
        <v>2945.15</v>
      </c>
      <c r="F12" s="455">
        <v>5686</v>
      </c>
      <c r="G12" s="454">
        <v>0.61899999999999999</v>
      </c>
      <c r="H12" s="455">
        <v>3519.634</v>
      </c>
      <c r="I12" s="455">
        <v>7592</v>
      </c>
      <c r="J12" s="459">
        <v>0.60399999999999998</v>
      </c>
      <c r="K12" s="455">
        <v>4585.5680000000002</v>
      </c>
      <c r="L12" s="455">
        <v>9518</v>
      </c>
      <c r="M12" s="524">
        <v>0.61699999999999999</v>
      </c>
      <c r="N12" s="455">
        <v>5872.6059999999998</v>
      </c>
      <c r="O12" s="525">
        <v>574.48399999999992</v>
      </c>
      <c r="P12" s="455">
        <v>1065.9340000000002</v>
      </c>
      <c r="Q12" s="455">
        <v>1287.0379999999996</v>
      </c>
      <c r="R12" s="524">
        <v>0.28067144571839292</v>
      </c>
    </row>
    <row r="13" spans="1:18" x14ac:dyDescent="0.25">
      <c r="A13" s="531"/>
      <c r="B13" s="450" t="s">
        <v>440</v>
      </c>
      <c r="C13" s="191">
        <v>4504</v>
      </c>
      <c r="D13" s="451">
        <v>0.59799999999999998</v>
      </c>
      <c r="E13" s="191">
        <v>2693.3919999999998</v>
      </c>
      <c r="F13" s="191">
        <v>5153</v>
      </c>
      <c r="G13" s="451">
        <v>0.61199999999999999</v>
      </c>
      <c r="H13" s="191">
        <v>3153.636</v>
      </c>
      <c r="I13" s="191">
        <v>6876</v>
      </c>
      <c r="J13" s="461">
        <v>0.60499999999999998</v>
      </c>
      <c r="K13" s="191">
        <v>4159.9799999999996</v>
      </c>
      <c r="L13" s="191">
        <v>8401</v>
      </c>
      <c r="M13" s="529">
        <v>0.61499999999999999</v>
      </c>
      <c r="N13" s="191">
        <v>5166.6149999999998</v>
      </c>
      <c r="O13" s="530">
        <v>460.24400000000014</v>
      </c>
      <c r="P13" s="191">
        <v>1006.3439999999996</v>
      </c>
      <c r="Q13" s="191">
        <v>1006.6350000000002</v>
      </c>
      <c r="R13" s="529">
        <v>0.24198073067658987</v>
      </c>
    </row>
    <row r="14" spans="1:18" x14ac:dyDescent="0.25">
      <c r="A14" s="532"/>
      <c r="B14" s="453" t="s">
        <v>441</v>
      </c>
      <c r="C14" s="455">
        <v>421</v>
      </c>
      <c r="D14" s="454">
        <v>0.627</v>
      </c>
      <c r="E14" s="455">
        <v>263.96699999999998</v>
      </c>
      <c r="F14" s="455">
        <v>533</v>
      </c>
      <c r="G14" s="454">
        <v>0.68899999999999995</v>
      </c>
      <c r="H14" s="455">
        <v>367.23699999999997</v>
      </c>
      <c r="I14" s="455">
        <v>716</v>
      </c>
      <c r="J14" s="459">
        <v>0.59499999999999997</v>
      </c>
      <c r="K14" s="455">
        <v>426.02</v>
      </c>
      <c r="L14" s="455">
        <v>1117</v>
      </c>
      <c r="M14" s="524">
        <v>0.63</v>
      </c>
      <c r="N14" s="455">
        <v>703.71</v>
      </c>
      <c r="O14" s="525">
        <v>103.26999999999998</v>
      </c>
      <c r="P14" s="525">
        <v>58.783000000000015</v>
      </c>
      <c r="Q14" s="525">
        <v>277.69000000000005</v>
      </c>
      <c r="R14" s="524">
        <v>0.65182385803483422</v>
      </c>
    </row>
    <row r="15" spans="1:18" ht="30" x14ac:dyDescent="0.25">
      <c r="A15" s="531" t="s">
        <v>459</v>
      </c>
      <c r="B15" s="450" t="s">
        <v>165</v>
      </c>
      <c r="C15" s="191">
        <v>11491</v>
      </c>
      <c r="D15" s="451">
        <v>0.68</v>
      </c>
      <c r="E15" s="191">
        <v>7813.88</v>
      </c>
      <c r="F15" s="191">
        <v>10662</v>
      </c>
      <c r="G15" s="461">
        <v>0.67300000000000004</v>
      </c>
      <c r="H15" s="191">
        <v>7175.5260000000007</v>
      </c>
      <c r="I15" s="191">
        <v>10657</v>
      </c>
      <c r="J15" s="461">
        <v>0.68</v>
      </c>
      <c r="K15" s="191">
        <v>7246.76</v>
      </c>
      <c r="L15" s="191">
        <v>9703</v>
      </c>
      <c r="M15" s="529">
        <v>0.67400000000000004</v>
      </c>
      <c r="N15" s="191">
        <v>6539.8220000000001</v>
      </c>
      <c r="O15" s="530">
        <v>-638.35399999999936</v>
      </c>
      <c r="P15" s="530">
        <v>71.233999999999469</v>
      </c>
      <c r="Q15" s="530">
        <v>-706.9380000000001</v>
      </c>
      <c r="R15" s="529">
        <v>-9.7552285435146199E-2</v>
      </c>
    </row>
    <row r="16" spans="1:18" x14ac:dyDescent="0.25">
      <c r="A16" s="532"/>
      <c r="B16" s="453" t="s">
        <v>440</v>
      </c>
      <c r="C16" s="455">
        <v>6707</v>
      </c>
      <c r="D16" s="454">
        <v>0.63700000000000001</v>
      </c>
      <c r="E16" s="455">
        <v>4272.3590000000004</v>
      </c>
      <c r="F16" s="455">
        <v>6421</v>
      </c>
      <c r="G16" s="459">
        <v>0.63900000000000001</v>
      </c>
      <c r="H16" s="455">
        <v>4103.0190000000002</v>
      </c>
      <c r="I16" s="455">
        <v>6472</v>
      </c>
      <c r="J16" s="459">
        <v>0.64300000000000002</v>
      </c>
      <c r="K16" s="455">
        <v>4161.4960000000001</v>
      </c>
      <c r="L16" s="455">
        <v>6034</v>
      </c>
      <c r="M16" s="524">
        <v>0.63200000000000001</v>
      </c>
      <c r="N16" s="455">
        <v>3813.4879999999998</v>
      </c>
      <c r="O16" s="525">
        <v>-169.34000000000015</v>
      </c>
      <c r="P16" s="525">
        <v>58.476999999999862</v>
      </c>
      <c r="Q16" s="525">
        <v>-348.00800000000027</v>
      </c>
      <c r="R16" s="524">
        <v>-8.3625696143886777E-2</v>
      </c>
    </row>
    <row r="17" spans="1:19" x14ac:dyDescent="0.25">
      <c r="A17" s="531"/>
      <c r="B17" s="450" t="s">
        <v>441</v>
      </c>
      <c r="C17" s="191">
        <v>4784</v>
      </c>
      <c r="D17" s="451">
        <v>0.74199999999999999</v>
      </c>
      <c r="E17" s="191">
        <v>3549.7280000000001</v>
      </c>
      <c r="F17" s="191">
        <v>4241</v>
      </c>
      <c r="G17" s="461">
        <v>0.72299999999999998</v>
      </c>
      <c r="H17" s="191">
        <v>3066.2429999999999</v>
      </c>
      <c r="I17" s="191">
        <v>4185</v>
      </c>
      <c r="J17" s="461">
        <v>0.73799999999999999</v>
      </c>
      <c r="K17" s="191">
        <v>3088.5299999999997</v>
      </c>
      <c r="L17" s="191">
        <v>3669</v>
      </c>
      <c r="M17" s="529">
        <v>0.74299999999999999</v>
      </c>
      <c r="N17" s="191">
        <v>2726.067</v>
      </c>
      <c r="O17" s="530">
        <v>-483.48500000000013</v>
      </c>
      <c r="P17" s="530">
        <v>22.286999999999807</v>
      </c>
      <c r="Q17" s="530">
        <v>-362.46299999999974</v>
      </c>
      <c r="R17" s="529">
        <v>-0.11735777214402961</v>
      </c>
    </row>
    <row r="18" spans="1:19" ht="30" x14ac:dyDescent="0.25">
      <c r="A18" s="532" t="s">
        <v>565</v>
      </c>
      <c r="B18" s="453" t="s">
        <v>165</v>
      </c>
      <c r="C18" s="455">
        <v>14298</v>
      </c>
      <c r="D18" s="454">
        <v>0.875</v>
      </c>
      <c r="E18" s="455">
        <v>12510.75</v>
      </c>
      <c r="F18" s="455">
        <v>14484</v>
      </c>
      <c r="G18" s="459">
        <v>0.879</v>
      </c>
      <c r="H18" s="455">
        <v>12731.436</v>
      </c>
      <c r="I18" s="455">
        <v>15303</v>
      </c>
      <c r="J18" s="459">
        <v>0.88</v>
      </c>
      <c r="K18" s="455">
        <v>13466.64</v>
      </c>
      <c r="L18" s="455">
        <v>15279</v>
      </c>
      <c r="M18" s="524">
        <v>0.878</v>
      </c>
      <c r="N18" s="455">
        <v>13414.962</v>
      </c>
      <c r="O18" s="525">
        <v>220.68599999999969</v>
      </c>
      <c r="P18" s="525">
        <v>735.20399999999972</v>
      </c>
      <c r="Q18" s="525">
        <v>-51.677999999999884</v>
      </c>
      <c r="R18" s="524">
        <v>-3.8374828465006778E-3</v>
      </c>
    </row>
    <row r="19" spans="1:19" x14ac:dyDescent="0.25">
      <c r="A19" s="531"/>
      <c r="B19" s="450" t="s">
        <v>440</v>
      </c>
      <c r="C19" s="191">
        <v>10316</v>
      </c>
      <c r="D19" s="451">
        <v>0.872</v>
      </c>
      <c r="E19" s="191">
        <v>8995.5519999999997</v>
      </c>
      <c r="F19" s="191">
        <v>10527</v>
      </c>
      <c r="G19" s="461">
        <v>0.876</v>
      </c>
      <c r="H19" s="191">
        <v>9221.652</v>
      </c>
      <c r="I19" s="191">
        <v>11112</v>
      </c>
      <c r="J19" s="461">
        <v>0.88</v>
      </c>
      <c r="K19" s="191">
        <v>9778.56</v>
      </c>
      <c r="L19" s="191">
        <v>10946</v>
      </c>
      <c r="M19" s="529">
        <v>0.877</v>
      </c>
      <c r="N19" s="191">
        <v>9599.6419999999998</v>
      </c>
      <c r="O19" s="530">
        <v>226.10000000000036</v>
      </c>
      <c r="P19" s="530">
        <v>556.90799999999945</v>
      </c>
      <c r="Q19" s="530">
        <v>-178.91799999999967</v>
      </c>
      <c r="R19" s="529">
        <v>-1.8296968060736926E-2</v>
      </c>
    </row>
    <row r="20" spans="1:19" x14ac:dyDescent="0.25">
      <c r="A20" s="532"/>
      <c r="B20" s="453" t="s">
        <v>441</v>
      </c>
      <c r="C20" s="455">
        <v>3982</v>
      </c>
      <c r="D20" s="454">
        <v>0.88400000000000001</v>
      </c>
      <c r="E20" s="455">
        <v>3520.0880000000002</v>
      </c>
      <c r="F20" s="455">
        <v>3957</v>
      </c>
      <c r="G20" s="459">
        <v>0.88600000000000001</v>
      </c>
      <c r="H20" s="455">
        <v>3505.902</v>
      </c>
      <c r="I20" s="455">
        <v>4191</v>
      </c>
      <c r="J20" s="459">
        <v>0.88</v>
      </c>
      <c r="K20" s="455">
        <v>3688.08</v>
      </c>
      <c r="L20" s="455">
        <v>4333</v>
      </c>
      <c r="M20" s="524">
        <v>0.88099999999999989</v>
      </c>
      <c r="N20" s="455">
        <v>3817.3729999999996</v>
      </c>
      <c r="O20" s="525">
        <v>-14.186000000000149</v>
      </c>
      <c r="P20" s="525">
        <v>182.17799999999988</v>
      </c>
      <c r="Q20" s="525">
        <v>129.29299999999967</v>
      </c>
      <c r="R20" s="524">
        <v>3.5056994425283525E-2</v>
      </c>
      <c r="S20" s="357"/>
    </row>
    <row r="21" spans="1:19" x14ac:dyDescent="0.25">
      <c r="A21" s="531" t="s">
        <v>460</v>
      </c>
      <c r="B21" s="450" t="s">
        <v>165</v>
      </c>
      <c r="C21" s="191">
        <v>6370</v>
      </c>
      <c r="D21" s="451">
        <v>0.56100000000000005</v>
      </c>
      <c r="E21" s="191">
        <v>3573.57</v>
      </c>
      <c r="F21" s="191">
        <v>6325</v>
      </c>
      <c r="G21" s="461">
        <v>0.56499999999999995</v>
      </c>
      <c r="H21" s="191">
        <v>3573.6249999999995</v>
      </c>
      <c r="I21" s="191">
        <v>5433</v>
      </c>
      <c r="J21" s="461">
        <v>0.56699999999999995</v>
      </c>
      <c r="K21" s="191">
        <v>3080.5109999999995</v>
      </c>
      <c r="L21" s="191">
        <v>3994</v>
      </c>
      <c r="M21" s="529">
        <v>0.54700000000000004</v>
      </c>
      <c r="N21" s="191">
        <v>2184.7180000000003</v>
      </c>
      <c r="O21" s="530">
        <v>5.4999999999381544E-2</v>
      </c>
      <c r="P21" s="530">
        <v>-493.11400000000003</v>
      </c>
      <c r="Q21" s="530">
        <v>-895.79299999999921</v>
      </c>
      <c r="R21" s="529">
        <v>-0.29079363780879192</v>
      </c>
      <c r="S21" s="357"/>
    </row>
    <row r="22" spans="1:19" x14ac:dyDescent="0.25">
      <c r="A22" s="532"/>
      <c r="B22" s="453" t="s">
        <v>440</v>
      </c>
      <c r="C22" s="455">
        <v>4392</v>
      </c>
      <c r="D22" s="454">
        <v>0.51700000000000002</v>
      </c>
      <c r="E22" s="455">
        <v>2270.6640000000002</v>
      </c>
      <c r="F22" s="455">
        <v>4186</v>
      </c>
      <c r="G22" s="459">
        <v>0.51700000000000002</v>
      </c>
      <c r="H22" s="455">
        <v>2164.1620000000003</v>
      </c>
      <c r="I22" s="455">
        <v>3728</v>
      </c>
      <c r="J22" s="459">
        <v>0.53200000000000003</v>
      </c>
      <c r="K22" s="455">
        <v>1983.296</v>
      </c>
      <c r="L22" s="455">
        <v>2846</v>
      </c>
      <c r="M22" s="524">
        <v>0.50900000000000001</v>
      </c>
      <c r="N22" s="455">
        <v>1448.614</v>
      </c>
      <c r="O22" s="525">
        <v>-106.50199999999995</v>
      </c>
      <c r="P22" s="525">
        <v>-180.86600000000021</v>
      </c>
      <c r="Q22" s="525">
        <v>-534.68200000000002</v>
      </c>
      <c r="R22" s="524">
        <v>-0.26959263771015524</v>
      </c>
      <c r="S22" s="357"/>
    </row>
    <row r="23" spans="1:19" x14ac:dyDescent="0.25">
      <c r="A23" s="531"/>
      <c r="B23" s="450" t="s">
        <v>441</v>
      </c>
      <c r="C23" s="191">
        <v>2386</v>
      </c>
      <c r="D23" s="451">
        <v>0.64</v>
      </c>
      <c r="E23" s="191">
        <v>1527.04</v>
      </c>
      <c r="F23" s="191">
        <v>2139</v>
      </c>
      <c r="G23" s="461">
        <v>0.65900000000000003</v>
      </c>
      <c r="H23" s="191">
        <v>1409.6010000000001</v>
      </c>
      <c r="I23" s="191">
        <v>1705</v>
      </c>
      <c r="J23" s="461">
        <v>0.64400000000000002</v>
      </c>
      <c r="K23" s="191">
        <v>1098.02</v>
      </c>
      <c r="L23" s="191">
        <v>1148</v>
      </c>
      <c r="M23" s="529">
        <v>0.63900000000000001</v>
      </c>
      <c r="N23" s="191">
        <v>733.572</v>
      </c>
      <c r="O23" s="530">
        <v>-117.43899999999985</v>
      </c>
      <c r="P23" s="530">
        <v>-311.58100000000013</v>
      </c>
      <c r="Q23" s="530">
        <v>-364.44799999999998</v>
      </c>
      <c r="R23" s="529">
        <v>-0.33191380849164859</v>
      </c>
      <c r="S23" s="357"/>
    </row>
    <row r="24" spans="1:19" x14ac:dyDescent="0.25">
      <c r="A24" s="532" t="s">
        <v>461</v>
      </c>
      <c r="B24" s="453" t="s">
        <v>165</v>
      </c>
      <c r="C24" s="455">
        <v>85648</v>
      </c>
      <c r="D24" s="456">
        <v>0.79400000000000004</v>
      </c>
      <c r="E24" s="455">
        <v>68004.512000000002</v>
      </c>
      <c r="F24" s="455">
        <v>84606</v>
      </c>
      <c r="G24" s="459">
        <v>0.79900000000000004</v>
      </c>
      <c r="H24" s="455">
        <v>67600.194000000003</v>
      </c>
      <c r="I24" s="455">
        <v>87679</v>
      </c>
      <c r="J24" s="459">
        <v>0.8</v>
      </c>
      <c r="K24" s="455">
        <v>70143.199999999997</v>
      </c>
      <c r="L24" s="455">
        <v>90189</v>
      </c>
      <c r="M24" s="524">
        <v>0.80500000000000005</v>
      </c>
      <c r="N24" s="455">
        <v>72602.145000000004</v>
      </c>
      <c r="O24" s="525">
        <v>-404.3179999999993</v>
      </c>
      <c r="P24" s="455">
        <v>2543.0059999999939</v>
      </c>
      <c r="Q24" s="455">
        <v>2458.945000000007</v>
      </c>
      <c r="R24" s="524">
        <v>3.5056071009021646E-2</v>
      </c>
      <c r="S24" s="357"/>
    </row>
    <row r="25" spans="1:19" x14ac:dyDescent="0.25">
      <c r="A25" s="531"/>
      <c r="B25" s="450" t="s">
        <v>440</v>
      </c>
      <c r="C25" s="191">
        <v>52578</v>
      </c>
      <c r="D25" s="457">
        <v>0.79100000000000004</v>
      </c>
      <c r="E25" s="191">
        <v>41589.198000000004</v>
      </c>
      <c r="F25" s="191">
        <v>52103</v>
      </c>
      <c r="G25" s="461">
        <v>0.79700000000000004</v>
      </c>
      <c r="H25" s="191">
        <v>41526.091</v>
      </c>
      <c r="I25" s="191">
        <v>53631</v>
      </c>
      <c r="J25" s="461">
        <v>0.79500000000000004</v>
      </c>
      <c r="K25" s="191">
        <v>42636.645000000004</v>
      </c>
      <c r="L25" s="191">
        <v>54807</v>
      </c>
      <c r="M25" s="529">
        <v>0.80100000000000005</v>
      </c>
      <c r="N25" s="191">
        <v>43900.406999999999</v>
      </c>
      <c r="O25" s="530">
        <v>-63.107000000003609</v>
      </c>
      <c r="P25" s="191">
        <v>1110.5540000000037</v>
      </c>
      <c r="Q25" s="191">
        <v>1263.7619999999952</v>
      </c>
      <c r="R25" s="529">
        <v>2.9640277746994282E-2</v>
      </c>
      <c r="S25" s="357"/>
    </row>
    <row r="26" spans="1:19" x14ac:dyDescent="0.25">
      <c r="A26" s="532"/>
      <c r="B26" s="453" t="s">
        <v>441</v>
      </c>
      <c r="C26" s="455">
        <v>33070</v>
      </c>
      <c r="D26" s="454">
        <v>0.8</v>
      </c>
      <c r="E26" s="455">
        <v>26456</v>
      </c>
      <c r="F26" s="455">
        <v>32503</v>
      </c>
      <c r="G26" s="459">
        <v>0.80400000000000005</v>
      </c>
      <c r="H26" s="455">
        <v>26132.412</v>
      </c>
      <c r="I26" s="455">
        <v>34048</v>
      </c>
      <c r="J26" s="459">
        <v>0.80900000000000005</v>
      </c>
      <c r="K26" s="455">
        <v>27544.832000000002</v>
      </c>
      <c r="L26" s="455">
        <v>35382</v>
      </c>
      <c r="M26" s="524">
        <v>0.81099999999999994</v>
      </c>
      <c r="N26" s="455">
        <v>28694.802</v>
      </c>
      <c r="O26" s="525">
        <v>-323.58799999999974</v>
      </c>
      <c r="P26" s="455">
        <v>1412.4200000000019</v>
      </c>
      <c r="Q26" s="455">
        <v>1149.9699999999975</v>
      </c>
      <c r="R26" s="524">
        <v>4.1749029364201509E-2</v>
      </c>
      <c r="S26" s="357"/>
    </row>
    <row r="27" spans="1:19" x14ac:dyDescent="0.25">
      <c r="A27" s="531" t="s">
        <v>462</v>
      </c>
      <c r="B27" s="450" t="s">
        <v>165</v>
      </c>
      <c r="C27" s="191">
        <v>33207</v>
      </c>
      <c r="D27" s="451">
        <v>0.71299999999999997</v>
      </c>
      <c r="E27" s="191">
        <v>23676.591</v>
      </c>
      <c r="F27" s="191">
        <v>32217</v>
      </c>
      <c r="G27" s="461">
        <v>0.71199999999999997</v>
      </c>
      <c r="H27" s="191">
        <v>22938.503999999997</v>
      </c>
      <c r="I27" s="191">
        <v>33500</v>
      </c>
      <c r="J27" s="461">
        <v>0.69199999999999995</v>
      </c>
      <c r="K27" s="191">
        <v>23182</v>
      </c>
      <c r="L27" s="191">
        <v>34831</v>
      </c>
      <c r="M27" s="529">
        <v>0.69599999999999995</v>
      </c>
      <c r="N27" s="191">
        <v>24242.375999999997</v>
      </c>
      <c r="O27" s="530">
        <v>-738.08700000000317</v>
      </c>
      <c r="P27" s="530">
        <v>243.49600000000282</v>
      </c>
      <c r="Q27" s="191">
        <v>1060.3759999999966</v>
      </c>
      <c r="R27" s="529">
        <v>4.5741351048226922E-2</v>
      </c>
      <c r="S27" s="357"/>
    </row>
    <row r="28" spans="1:19" x14ac:dyDescent="0.25">
      <c r="A28" s="532"/>
      <c r="B28" s="453" t="s">
        <v>440</v>
      </c>
      <c r="C28" s="455">
        <v>26133</v>
      </c>
      <c r="D28" s="454">
        <v>0.70399999999999996</v>
      </c>
      <c r="E28" s="455">
        <v>18397.631999999998</v>
      </c>
      <c r="F28" s="455">
        <v>25319</v>
      </c>
      <c r="G28" s="459">
        <v>0.70399999999999996</v>
      </c>
      <c r="H28" s="455">
        <v>17824.575999999997</v>
      </c>
      <c r="I28" s="455">
        <v>26398</v>
      </c>
      <c r="J28" s="459">
        <v>0.69</v>
      </c>
      <c r="K28" s="455">
        <v>18214.62</v>
      </c>
      <c r="L28" s="455">
        <v>27130</v>
      </c>
      <c r="M28" s="524">
        <v>0.69200000000000006</v>
      </c>
      <c r="N28" s="455">
        <v>18773.960000000003</v>
      </c>
      <c r="O28" s="525">
        <v>-573.05600000000049</v>
      </c>
      <c r="P28" s="525">
        <v>390.04400000000169</v>
      </c>
      <c r="Q28" s="525">
        <v>559.34000000000378</v>
      </c>
      <c r="R28" s="524">
        <v>3.0708299157490182E-2</v>
      </c>
      <c r="S28" s="357"/>
    </row>
    <row r="29" spans="1:19" x14ac:dyDescent="0.25">
      <c r="A29" s="533"/>
      <c r="B29" s="450" t="s">
        <v>441</v>
      </c>
      <c r="C29" s="191">
        <v>7074</v>
      </c>
      <c r="D29" s="451">
        <v>0.746</v>
      </c>
      <c r="E29" s="191">
        <v>5277.2039999999997</v>
      </c>
      <c r="F29" s="191">
        <v>6898</v>
      </c>
      <c r="G29" s="461">
        <v>0.73799999999999999</v>
      </c>
      <c r="H29" s="191">
        <v>5090.7240000000002</v>
      </c>
      <c r="I29" s="191">
        <v>7102</v>
      </c>
      <c r="J29" s="461">
        <v>0.69899999999999995</v>
      </c>
      <c r="K29" s="191">
        <v>4964.2979999999998</v>
      </c>
      <c r="L29" s="191">
        <v>7701</v>
      </c>
      <c r="M29" s="529">
        <v>0.71099999999999997</v>
      </c>
      <c r="N29" s="191">
        <v>5475.4110000000001</v>
      </c>
      <c r="O29" s="530">
        <v>-186.47999999999956</v>
      </c>
      <c r="P29" s="530">
        <v>-126.42600000000039</v>
      </c>
      <c r="Q29" s="530">
        <v>511.11300000000028</v>
      </c>
      <c r="R29" s="529">
        <v>0.10295775958655187</v>
      </c>
      <c r="S29" s="357"/>
    </row>
    <row r="30" spans="1:19" x14ac:dyDescent="0.25">
      <c r="A30" s="534" t="s">
        <v>470</v>
      </c>
      <c r="B30" s="535" t="s">
        <v>165</v>
      </c>
      <c r="C30" s="536">
        <v>782325</v>
      </c>
      <c r="D30" s="537">
        <v>0.77200000000000002</v>
      </c>
      <c r="E30" s="536">
        <v>603954.9</v>
      </c>
      <c r="F30" s="536">
        <v>763987</v>
      </c>
      <c r="G30" s="538">
        <v>0.77500000000000002</v>
      </c>
      <c r="H30" s="536">
        <v>592089.92500000005</v>
      </c>
      <c r="I30" s="536">
        <v>759233</v>
      </c>
      <c r="J30" s="538">
        <v>0.77300000000000002</v>
      </c>
      <c r="K30" s="536">
        <v>586887.10900000005</v>
      </c>
      <c r="L30" s="536">
        <v>745537</v>
      </c>
      <c r="M30" s="539">
        <v>0.76800000000000002</v>
      </c>
      <c r="N30" s="536">
        <v>572572.41599999997</v>
      </c>
      <c r="O30" s="536">
        <v>-11864.974999999977</v>
      </c>
      <c r="P30" s="536">
        <v>-5202.8159999999916</v>
      </c>
      <c r="Q30" s="536">
        <v>-14314.693000000087</v>
      </c>
      <c r="R30" s="539">
        <v>-2.4390879916226078E-2</v>
      </c>
      <c r="S30" s="357"/>
    </row>
    <row r="31" spans="1:19" x14ac:dyDescent="0.25">
      <c r="A31" s="540"/>
      <c r="B31" s="541" t="s">
        <v>440</v>
      </c>
      <c r="C31" s="542">
        <v>352862</v>
      </c>
      <c r="D31" s="280">
        <v>0.74399999999999999</v>
      </c>
      <c r="E31" s="542">
        <v>262529.32799999998</v>
      </c>
      <c r="F31" s="542">
        <v>343110</v>
      </c>
      <c r="G31" s="543">
        <v>0.75</v>
      </c>
      <c r="H31" s="542">
        <v>257332.5</v>
      </c>
      <c r="I31" s="542">
        <v>342859</v>
      </c>
      <c r="J31" s="543">
        <v>0.751</v>
      </c>
      <c r="K31" s="542">
        <v>257487.109</v>
      </c>
      <c r="L31" s="542">
        <v>335756</v>
      </c>
      <c r="M31" s="544">
        <v>0.748</v>
      </c>
      <c r="N31" s="542">
        <v>251145.48800000001</v>
      </c>
      <c r="O31" s="542">
        <v>-5196.8279999999795</v>
      </c>
      <c r="P31" s="542">
        <v>154.60899999999674</v>
      </c>
      <c r="Q31" s="542">
        <v>-6341.6209999999846</v>
      </c>
      <c r="R31" s="544">
        <v>-2.4628887343637794E-2</v>
      </c>
      <c r="S31" s="357"/>
    </row>
    <row r="32" spans="1:19" x14ac:dyDescent="0.25">
      <c r="A32" s="545"/>
      <c r="B32" s="535" t="s">
        <v>441</v>
      </c>
      <c r="C32" s="536">
        <v>429463</v>
      </c>
      <c r="D32" s="537">
        <v>0.79500000000000004</v>
      </c>
      <c r="E32" s="536">
        <v>341423.08500000002</v>
      </c>
      <c r="F32" s="536">
        <v>420877</v>
      </c>
      <c r="G32" s="538">
        <v>0.79600000000000004</v>
      </c>
      <c r="H32" s="536">
        <v>335018.092</v>
      </c>
      <c r="I32" s="536">
        <v>416374</v>
      </c>
      <c r="J32" s="538">
        <v>0.79</v>
      </c>
      <c r="K32" s="536">
        <v>328935.46000000002</v>
      </c>
      <c r="L32" s="536">
        <v>409781</v>
      </c>
      <c r="M32" s="539">
        <v>0.78400000000000003</v>
      </c>
      <c r="N32" s="536">
        <v>321268.304</v>
      </c>
      <c r="O32" s="536">
        <v>-6404.9930000000168</v>
      </c>
      <c r="P32" s="536">
        <v>-6082.6319999999832</v>
      </c>
      <c r="Q32" s="536">
        <v>-7667.1560000000172</v>
      </c>
      <c r="R32" s="539">
        <v>-2.330899806302433E-2</v>
      </c>
      <c r="S32" s="357"/>
    </row>
    <row r="33" spans="1:19" x14ac:dyDescent="0.25">
      <c r="A33" s="449"/>
      <c r="B33" s="450"/>
      <c r="C33" s="450"/>
      <c r="D33" s="450"/>
      <c r="E33" s="450"/>
      <c r="F33" s="450"/>
      <c r="G33" s="450"/>
      <c r="H33" s="450"/>
      <c r="I33" s="450"/>
      <c r="J33" s="450"/>
      <c r="K33" s="450"/>
      <c r="L33" s="450"/>
      <c r="M33" s="546">
        <v>100</v>
      </c>
      <c r="N33" s="191"/>
      <c r="O33" s="450"/>
      <c r="P33" s="450"/>
      <c r="Q33" s="530"/>
      <c r="R33" s="529"/>
    </row>
    <row r="34" spans="1:19" x14ac:dyDescent="0.25">
      <c r="A34" s="547" t="s">
        <v>317</v>
      </c>
      <c r="B34" s="548"/>
      <c r="C34" s="548" t="s">
        <v>535</v>
      </c>
      <c r="D34" s="548"/>
      <c r="E34" s="548"/>
      <c r="F34" s="548" t="s">
        <v>535</v>
      </c>
      <c r="G34" s="548"/>
      <c r="H34" s="548"/>
      <c r="I34" s="548"/>
      <c r="J34" s="548"/>
      <c r="K34" s="548"/>
      <c r="L34" s="548"/>
      <c r="M34" s="549"/>
      <c r="N34" s="455"/>
      <c r="O34" s="548"/>
      <c r="P34" s="548"/>
      <c r="Q34" s="525"/>
      <c r="R34" s="524"/>
    </row>
    <row r="35" spans="1:19" x14ac:dyDescent="0.25">
      <c r="A35" s="550" t="s">
        <v>456</v>
      </c>
      <c r="B35" s="551" t="s">
        <v>165</v>
      </c>
      <c r="C35" s="527">
        <v>2780</v>
      </c>
      <c r="D35" s="451">
        <v>0.67400000000000004</v>
      </c>
      <c r="E35" s="527">
        <v>1873.72</v>
      </c>
      <c r="F35" s="527">
        <v>2800</v>
      </c>
      <c r="G35" s="552">
        <v>0.66600000000000004</v>
      </c>
      <c r="H35" s="191">
        <v>1864.8000000000002</v>
      </c>
      <c r="I35" s="191">
        <v>2427</v>
      </c>
      <c r="J35" s="552">
        <v>0.70399999999999996</v>
      </c>
      <c r="K35" s="192">
        <v>1708.6079999999999</v>
      </c>
      <c r="L35" s="191">
        <v>2534</v>
      </c>
      <c r="M35" s="553">
        <v>0.72</v>
      </c>
      <c r="N35" s="191">
        <v>1824.48</v>
      </c>
      <c r="O35" s="554">
        <v>-8.9199999999998454</v>
      </c>
      <c r="P35" s="554">
        <v>-156.19200000000023</v>
      </c>
      <c r="Q35" s="530">
        <v>115.87200000000007</v>
      </c>
      <c r="R35" s="529">
        <v>6.7816608607708773E-2</v>
      </c>
      <c r="S35" s="555"/>
    </row>
    <row r="36" spans="1:19" x14ac:dyDescent="0.25">
      <c r="A36" s="556"/>
      <c r="B36" s="557" t="s">
        <v>440</v>
      </c>
      <c r="C36" s="522">
        <v>1143</v>
      </c>
      <c r="D36" s="454">
        <v>0.64500000000000002</v>
      </c>
      <c r="E36" s="522">
        <v>737.23500000000001</v>
      </c>
      <c r="F36" s="522">
        <v>1122</v>
      </c>
      <c r="G36" s="558">
        <v>0.65900000000000003</v>
      </c>
      <c r="H36" s="455">
        <v>739.39800000000002</v>
      </c>
      <c r="I36" s="455">
        <v>957</v>
      </c>
      <c r="J36" s="558">
        <v>0.69699999999999995</v>
      </c>
      <c r="K36" s="460">
        <v>667.029</v>
      </c>
      <c r="L36" s="455">
        <v>995</v>
      </c>
      <c r="M36" s="559">
        <v>0.74299999999999999</v>
      </c>
      <c r="N36" s="455">
        <v>739.28499999999997</v>
      </c>
      <c r="O36" s="560">
        <v>2.1630000000000109</v>
      </c>
      <c r="P36" s="560">
        <v>-72.369000000000028</v>
      </c>
      <c r="Q36" s="525">
        <v>72.255999999999972</v>
      </c>
      <c r="R36" s="524">
        <v>0.10832512529440246</v>
      </c>
      <c r="S36" s="555"/>
    </row>
    <row r="37" spans="1:19" x14ac:dyDescent="0.25">
      <c r="A37" s="561"/>
      <c r="B37" s="551" t="s">
        <v>441</v>
      </c>
      <c r="C37" s="527">
        <v>1637</v>
      </c>
      <c r="D37" s="451">
        <v>0.69399999999999995</v>
      </c>
      <c r="E37" s="527">
        <v>1136.078</v>
      </c>
      <c r="F37" s="527">
        <v>1678</v>
      </c>
      <c r="G37" s="552">
        <v>0.67100000000000004</v>
      </c>
      <c r="H37" s="191">
        <v>1125.9380000000001</v>
      </c>
      <c r="I37" s="191">
        <v>1470</v>
      </c>
      <c r="J37" s="552">
        <v>0.70799999999999996</v>
      </c>
      <c r="K37" s="192">
        <v>1040.76</v>
      </c>
      <c r="L37" s="191">
        <v>1539</v>
      </c>
      <c r="M37" s="553">
        <v>0.70599999999999996</v>
      </c>
      <c r="N37" s="191">
        <v>1086.5339999999999</v>
      </c>
      <c r="O37" s="554">
        <v>-10.139999999999873</v>
      </c>
      <c r="P37" s="554">
        <v>-85.178000000000111</v>
      </c>
      <c r="Q37" s="530">
        <v>45.773999999999887</v>
      </c>
      <c r="R37" s="529">
        <v>4.398132134209605E-2</v>
      </c>
      <c r="S37" s="555"/>
    </row>
    <row r="38" spans="1:19" x14ac:dyDescent="0.25">
      <c r="A38" s="532" t="s">
        <v>457</v>
      </c>
      <c r="B38" s="453" t="s">
        <v>165</v>
      </c>
      <c r="C38" s="455">
        <v>2334</v>
      </c>
      <c r="D38" s="454">
        <v>0.76200000000000001</v>
      </c>
      <c r="E38" s="522">
        <v>1778.508</v>
      </c>
      <c r="F38" s="455">
        <v>2304</v>
      </c>
      <c r="G38" s="454">
        <v>0.745</v>
      </c>
      <c r="H38" s="455">
        <v>1716.48</v>
      </c>
      <c r="I38" s="455">
        <v>2170</v>
      </c>
      <c r="J38" s="459">
        <v>0.755</v>
      </c>
      <c r="K38" s="460">
        <v>1638.35</v>
      </c>
      <c r="L38" s="455">
        <v>2117</v>
      </c>
      <c r="M38" s="559">
        <v>0.78299999999999992</v>
      </c>
      <c r="N38" s="455">
        <v>1657.6109999999999</v>
      </c>
      <c r="O38" s="560">
        <v>-62.02800000000002</v>
      </c>
      <c r="P38" s="560">
        <v>-78.130000000000109</v>
      </c>
      <c r="Q38" s="525">
        <v>19.260999999999967</v>
      </c>
      <c r="R38" s="524">
        <v>1.1756340220343619E-2</v>
      </c>
      <c r="S38" s="555"/>
    </row>
    <row r="39" spans="1:19" x14ac:dyDescent="0.25">
      <c r="A39" s="531"/>
      <c r="B39" s="450" t="s">
        <v>440</v>
      </c>
      <c r="C39" s="191">
        <v>1259</v>
      </c>
      <c r="D39" s="451">
        <v>0.74199999999999999</v>
      </c>
      <c r="E39" s="527">
        <v>934.178</v>
      </c>
      <c r="F39" s="191">
        <v>1205</v>
      </c>
      <c r="G39" s="451">
        <v>0.73399999999999999</v>
      </c>
      <c r="H39" s="191">
        <v>884.47</v>
      </c>
      <c r="I39" s="191">
        <v>1123</v>
      </c>
      <c r="J39" s="461">
        <v>0.74</v>
      </c>
      <c r="K39" s="192">
        <v>831.02</v>
      </c>
      <c r="L39" s="191">
        <v>1077</v>
      </c>
      <c r="M39" s="553">
        <v>0.78799999999999992</v>
      </c>
      <c r="N39" s="191">
        <v>848.67599999999993</v>
      </c>
      <c r="O39" s="554">
        <v>-49.70799999999997</v>
      </c>
      <c r="P39" s="554">
        <v>-53.450000000000045</v>
      </c>
      <c r="Q39" s="530">
        <v>17.655999999999949</v>
      </c>
      <c r="R39" s="529">
        <v>2.1246179393997675E-2</v>
      </c>
      <c r="S39" s="555"/>
    </row>
    <row r="40" spans="1:19" x14ac:dyDescent="0.25">
      <c r="A40" s="532"/>
      <c r="B40" s="453" t="s">
        <v>441</v>
      </c>
      <c r="C40" s="455">
        <v>1075</v>
      </c>
      <c r="D40" s="454">
        <v>0.78600000000000003</v>
      </c>
      <c r="E40" s="522">
        <v>844.95</v>
      </c>
      <c r="F40" s="455">
        <v>1099</v>
      </c>
      <c r="G40" s="454">
        <v>0.75800000000000001</v>
      </c>
      <c r="H40" s="455">
        <v>833.04200000000003</v>
      </c>
      <c r="I40" s="455">
        <v>1047</v>
      </c>
      <c r="J40" s="459">
        <v>0.77100000000000002</v>
      </c>
      <c r="K40" s="460">
        <v>807.23699999999997</v>
      </c>
      <c r="L40" s="455">
        <v>1040</v>
      </c>
      <c r="M40" s="559">
        <v>0.77700000000000002</v>
      </c>
      <c r="N40" s="455">
        <v>808.08</v>
      </c>
      <c r="O40" s="560">
        <v>-11.908000000000015</v>
      </c>
      <c r="P40" s="560">
        <v>-25.805000000000064</v>
      </c>
      <c r="Q40" s="525">
        <v>0.84300000000007458</v>
      </c>
      <c r="R40" s="524">
        <v>1.0443029742195596E-3</v>
      </c>
      <c r="S40" s="555"/>
    </row>
    <row r="41" spans="1:19" x14ac:dyDescent="0.25">
      <c r="A41" s="531" t="s">
        <v>458</v>
      </c>
      <c r="B41" s="450" t="s">
        <v>165</v>
      </c>
      <c r="C41" s="191">
        <v>290</v>
      </c>
      <c r="D41" s="451">
        <v>0.50700000000000001</v>
      </c>
      <c r="E41" s="527">
        <v>147.03</v>
      </c>
      <c r="F41" s="191">
        <v>287</v>
      </c>
      <c r="G41" s="451">
        <v>0.52600000000000002</v>
      </c>
      <c r="H41" s="191">
        <v>150.96200000000002</v>
      </c>
      <c r="I41" s="191">
        <v>339</v>
      </c>
      <c r="J41" s="461">
        <v>0.56599999999999995</v>
      </c>
      <c r="K41" s="192">
        <v>191.874</v>
      </c>
      <c r="L41" s="191">
        <v>345</v>
      </c>
      <c r="M41" s="553">
        <v>0.61399999999999999</v>
      </c>
      <c r="N41" s="191">
        <v>211.82999999999998</v>
      </c>
      <c r="O41" s="554">
        <v>3.9320000000000164</v>
      </c>
      <c r="P41" s="554">
        <v>40.911999999999978</v>
      </c>
      <c r="Q41" s="530">
        <v>19.955999999999989</v>
      </c>
      <c r="R41" s="529">
        <v>0.10400575377591539</v>
      </c>
      <c r="S41" s="555"/>
    </row>
    <row r="42" spans="1:19" x14ac:dyDescent="0.25">
      <c r="A42" s="532"/>
      <c r="B42" s="453" t="s">
        <v>440</v>
      </c>
      <c r="C42" s="455">
        <v>266</v>
      </c>
      <c r="D42" s="454">
        <v>0.504</v>
      </c>
      <c r="E42" s="522">
        <v>134.06399999999999</v>
      </c>
      <c r="F42" s="455">
        <v>251</v>
      </c>
      <c r="G42" s="454">
        <v>0.53</v>
      </c>
      <c r="H42" s="455">
        <v>133.03</v>
      </c>
      <c r="I42" s="455">
        <v>307</v>
      </c>
      <c r="J42" s="459">
        <v>0.57299999999999995</v>
      </c>
      <c r="K42" s="460">
        <v>175.91099999999997</v>
      </c>
      <c r="L42" s="455">
        <v>303</v>
      </c>
      <c r="M42" s="559">
        <v>0.59099999999999997</v>
      </c>
      <c r="N42" s="455">
        <v>179.07299999999998</v>
      </c>
      <c r="O42" s="560">
        <v>-1.0339999999999918</v>
      </c>
      <c r="P42" s="560">
        <v>42.880999999999972</v>
      </c>
      <c r="Q42" s="525">
        <v>3.1620000000000061</v>
      </c>
      <c r="R42" s="524">
        <v>1.7974998720944151E-2</v>
      </c>
      <c r="S42" s="555"/>
    </row>
    <row r="43" spans="1:19" x14ac:dyDescent="0.25">
      <c r="A43" s="531"/>
      <c r="B43" s="450" t="s">
        <v>441</v>
      </c>
      <c r="C43" s="191">
        <v>24</v>
      </c>
      <c r="D43" s="451">
        <v>0.54200000000000004</v>
      </c>
      <c r="E43" s="527">
        <v>13.008000000000001</v>
      </c>
      <c r="F43" s="191">
        <v>36</v>
      </c>
      <c r="G43" s="451">
        <v>0.5</v>
      </c>
      <c r="H43" s="191">
        <v>18</v>
      </c>
      <c r="I43" s="191">
        <v>32</v>
      </c>
      <c r="J43" s="461">
        <v>0.5</v>
      </c>
      <c r="K43" s="192">
        <v>16</v>
      </c>
      <c r="L43" s="191">
        <v>42</v>
      </c>
      <c r="M43" s="553">
        <v>0.78599999999999992</v>
      </c>
      <c r="N43" s="191">
        <v>33.011999999999993</v>
      </c>
      <c r="O43" s="554">
        <v>4.9919999999999991</v>
      </c>
      <c r="P43" s="554">
        <v>-2</v>
      </c>
      <c r="Q43" s="530">
        <v>17.011999999999993</v>
      </c>
      <c r="R43" s="529">
        <v>1.0632499999999996</v>
      </c>
      <c r="S43" s="555"/>
    </row>
    <row r="44" spans="1:19" ht="30" x14ac:dyDescent="0.25">
      <c r="A44" s="532" t="s">
        <v>459</v>
      </c>
      <c r="B44" s="453" t="s">
        <v>165</v>
      </c>
      <c r="C44" s="455">
        <v>727</v>
      </c>
      <c r="D44" s="454">
        <v>0.626</v>
      </c>
      <c r="E44" s="522">
        <v>455.10199999999998</v>
      </c>
      <c r="F44" s="455">
        <v>727</v>
      </c>
      <c r="G44" s="454">
        <v>0.56399999999999995</v>
      </c>
      <c r="H44" s="455">
        <v>410.02799999999996</v>
      </c>
      <c r="I44" s="455">
        <v>640</v>
      </c>
      <c r="J44" s="459">
        <v>0.63600000000000001</v>
      </c>
      <c r="K44" s="460">
        <v>407.04</v>
      </c>
      <c r="L44" s="455">
        <v>671</v>
      </c>
      <c r="M44" s="559">
        <v>0.66299999999999992</v>
      </c>
      <c r="N44" s="455">
        <v>444.87299999999993</v>
      </c>
      <c r="O44" s="560">
        <v>-45.074000000000012</v>
      </c>
      <c r="P44" s="560">
        <v>-2.98799999999994</v>
      </c>
      <c r="Q44" s="525">
        <v>37.832999999999913</v>
      </c>
      <c r="R44" s="524">
        <v>9.2946639150943172E-2</v>
      </c>
      <c r="S44" s="555"/>
    </row>
    <row r="45" spans="1:19" x14ac:dyDescent="0.25">
      <c r="A45" s="531"/>
      <c r="B45" s="450" t="s">
        <v>440</v>
      </c>
      <c r="C45" s="191">
        <v>460</v>
      </c>
      <c r="D45" s="451">
        <v>0.56999999999999995</v>
      </c>
      <c r="E45" s="527">
        <v>262.2</v>
      </c>
      <c r="F45" s="191">
        <v>436</v>
      </c>
      <c r="G45" s="451">
        <v>0.505</v>
      </c>
      <c r="H45" s="191">
        <v>220.18</v>
      </c>
      <c r="I45" s="191">
        <v>404</v>
      </c>
      <c r="J45" s="461">
        <v>0.57899999999999996</v>
      </c>
      <c r="K45" s="192">
        <v>233.916</v>
      </c>
      <c r="L45" s="191">
        <v>416</v>
      </c>
      <c r="M45" s="553">
        <v>0.64200000000000002</v>
      </c>
      <c r="N45" s="191">
        <v>267.072</v>
      </c>
      <c r="O45" s="554">
        <v>-42.019999999999982</v>
      </c>
      <c r="P45" s="554">
        <v>13.73599999999999</v>
      </c>
      <c r="Q45" s="530">
        <v>33.156000000000006</v>
      </c>
      <c r="R45" s="529">
        <v>0.14174318986302778</v>
      </c>
      <c r="S45" s="555"/>
    </row>
    <row r="46" spans="1:19" x14ac:dyDescent="0.25">
      <c r="A46" s="532"/>
      <c r="B46" s="453" t="s">
        <v>441</v>
      </c>
      <c r="C46" s="455">
        <v>267</v>
      </c>
      <c r="D46" s="454">
        <v>0.72299999999999998</v>
      </c>
      <c r="E46" s="522">
        <v>193.041</v>
      </c>
      <c r="F46" s="455">
        <v>291</v>
      </c>
      <c r="G46" s="454">
        <v>0.65300000000000002</v>
      </c>
      <c r="H46" s="455">
        <v>190.023</v>
      </c>
      <c r="I46" s="455">
        <v>236</v>
      </c>
      <c r="J46" s="459">
        <v>0.73299999999999998</v>
      </c>
      <c r="K46" s="460">
        <v>172.988</v>
      </c>
      <c r="L46" s="455">
        <v>255</v>
      </c>
      <c r="M46" s="559">
        <v>0.69799999999999995</v>
      </c>
      <c r="N46" s="525">
        <v>177.98999999999998</v>
      </c>
      <c r="O46" s="560">
        <v>-3.0180000000000007</v>
      </c>
      <c r="P46" s="560">
        <v>-17.034999999999997</v>
      </c>
      <c r="Q46" s="525">
        <v>5.0019999999999811</v>
      </c>
      <c r="R46" s="524">
        <v>2.8915300483270408E-2</v>
      </c>
      <c r="S46" s="555"/>
    </row>
    <row r="47" spans="1:19" ht="30" x14ac:dyDescent="0.25">
      <c r="A47" s="531" t="s">
        <v>565</v>
      </c>
      <c r="B47" s="450" t="s">
        <v>165</v>
      </c>
      <c r="C47" s="191">
        <v>514</v>
      </c>
      <c r="D47" s="451">
        <v>0.90700000000000003</v>
      </c>
      <c r="E47" s="527">
        <v>466.19800000000004</v>
      </c>
      <c r="F47" s="191">
        <v>502</v>
      </c>
      <c r="G47" s="451">
        <v>0.90200000000000002</v>
      </c>
      <c r="H47" s="191">
        <v>452.80400000000003</v>
      </c>
      <c r="I47" s="191">
        <v>588</v>
      </c>
      <c r="J47" s="461">
        <v>0.88800000000000001</v>
      </c>
      <c r="K47" s="192">
        <v>522.14400000000001</v>
      </c>
      <c r="L47" s="191">
        <v>587</v>
      </c>
      <c r="M47" s="553">
        <v>0.89800000000000002</v>
      </c>
      <c r="N47" s="191">
        <v>527.12599999999998</v>
      </c>
      <c r="O47" s="554">
        <v>-13.394000000000005</v>
      </c>
      <c r="P47" s="554">
        <v>69.339999999999975</v>
      </c>
      <c r="Q47" s="530">
        <v>4.9819999999999709</v>
      </c>
      <c r="R47" s="529">
        <v>9.5414291842862708E-3</v>
      </c>
      <c r="S47" s="555"/>
    </row>
    <row r="48" spans="1:19" x14ac:dyDescent="0.25">
      <c r="A48" s="532"/>
      <c r="B48" s="453" t="s">
        <v>440</v>
      </c>
      <c r="C48" s="455">
        <v>372</v>
      </c>
      <c r="D48" s="454">
        <v>0.90600000000000003</v>
      </c>
      <c r="E48" s="522">
        <v>337.03199999999998</v>
      </c>
      <c r="F48" s="455">
        <v>331</v>
      </c>
      <c r="G48" s="454">
        <v>0.90900000000000003</v>
      </c>
      <c r="H48" s="455">
        <v>300.87900000000002</v>
      </c>
      <c r="I48" s="455">
        <v>420</v>
      </c>
      <c r="J48" s="459">
        <v>0.89300000000000002</v>
      </c>
      <c r="K48" s="460">
        <v>375.06</v>
      </c>
      <c r="L48" s="455">
        <v>415</v>
      </c>
      <c r="M48" s="559">
        <v>0.88900000000000001</v>
      </c>
      <c r="N48" s="525">
        <v>368.935</v>
      </c>
      <c r="O48" s="560">
        <v>-36.152999999999963</v>
      </c>
      <c r="P48" s="560">
        <v>74.180999999999983</v>
      </c>
      <c r="Q48" s="525">
        <v>-6.125</v>
      </c>
      <c r="R48" s="524">
        <v>-1.6330720418066443E-2</v>
      </c>
      <c r="S48" s="555"/>
    </row>
    <row r="49" spans="1:19" x14ac:dyDescent="0.25">
      <c r="A49" s="531"/>
      <c r="B49" s="450" t="s">
        <v>441</v>
      </c>
      <c r="C49" s="191">
        <v>142</v>
      </c>
      <c r="D49" s="451">
        <v>0.90800000000000003</v>
      </c>
      <c r="E49" s="527">
        <v>128.93600000000001</v>
      </c>
      <c r="F49" s="191">
        <v>171</v>
      </c>
      <c r="G49" s="451">
        <v>0.88900000000000001</v>
      </c>
      <c r="H49" s="191">
        <v>152.01900000000001</v>
      </c>
      <c r="I49" s="191">
        <v>168</v>
      </c>
      <c r="J49" s="461">
        <v>0.875</v>
      </c>
      <c r="K49" s="192">
        <v>147</v>
      </c>
      <c r="L49" s="191">
        <v>172</v>
      </c>
      <c r="M49" s="553">
        <v>0.91900000000000004</v>
      </c>
      <c r="N49" s="191">
        <v>158.06800000000001</v>
      </c>
      <c r="O49" s="554">
        <v>23.082999999999998</v>
      </c>
      <c r="P49" s="554">
        <v>-5.0190000000000055</v>
      </c>
      <c r="Q49" s="530">
        <v>11.068000000000012</v>
      </c>
      <c r="R49" s="529">
        <v>7.5292517006802798E-2</v>
      </c>
      <c r="S49" s="555"/>
    </row>
    <row r="50" spans="1:19" x14ac:dyDescent="0.25">
      <c r="A50" s="532" t="s">
        <v>460</v>
      </c>
      <c r="B50" s="453" t="s">
        <v>165</v>
      </c>
      <c r="C50" s="455">
        <v>848</v>
      </c>
      <c r="D50" s="454">
        <v>0.45200000000000001</v>
      </c>
      <c r="E50" s="522">
        <v>383.29599999999999</v>
      </c>
      <c r="F50" s="455">
        <v>888</v>
      </c>
      <c r="G50" s="454">
        <v>0.43099999999999999</v>
      </c>
      <c r="H50" s="455">
        <v>382.72800000000001</v>
      </c>
      <c r="I50" s="455">
        <v>674</v>
      </c>
      <c r="J50" s="459">
        <v>0.371</v>
      </c>
      <c r="K50" s="460">
        <v>250.054</v>
      </c>
      <c r="L50" s="455">
        <v>587</v>
      </c>
      <c r="M50" s="559">
        <v>0.371</v>
      </c>
      <c r="N50" s="525">
        <v>217.77699999999999</v>
      </c>
      <c r="O50" s="560">
        <v>-0.56799999999998363</v>
      </c>
      <c r="P50" s="560">
        <v>-132.67400000000001</v>
      </c>
      <c r="Q50" s="525">
        <v>-32.277000000000015</v>
      </c>
      <c r="R50" s="524">
        <v>-0.12908011869436209</v>
      </c>
      <c r="S50" s="555"/>
    </row>
    <row r="51" spans="1:19" x14ac:dyDescent="0.25">
      <c r="A51" s="531"/>
      <c r="B51" s="450" t="s">
        <v>440</v>
      </c>
      <c r="C51" s="191">
        <v>544</v>
      </c>
      <c r="D51" s="451">
        <v>0.40300000000000002</v>
      </c>
      <c r="E51" s="527">
        <v>219.23200000000003</v>
      </c>
      <c r="F51" s="191">
        <v>543</v>
      </c>
      <c r="G51" s="451">
        <v>0.38700000000000001</v>
      </c>
      <c r="H51" s="191">
        <v>210.14100000000002</v>
      </c>
      <c r="I51" s="191">
        <v>456</v>
      </c>
      <c r="J51" s="461">
        <v>0.34399999999999997</v>
      </c>
      <c r="K51" s="192">
        <v>156.86399999999998</v>
      </c>
      <c r="L51" s="191">
        <v>385</v>
      </c>
      <c r="M51" s="553">
        <v>0.32200000000000001</v>
      </c>
      <c r="N51" s="191">
        <v>123.97</v>
      </c>
      <c r="O51" s="554">
        <v>-9.0910000000000082</v>
      </c>
      <c r="P51" s="554">
        <v>-53.277000000000044</v>
      </c>
      <c r="Q51" s="530">
        <v>-32.893999999999977</v>
      </c>
      <c r="R51" s="529">
        <v>-0.20969757241942052</v>
      </c>
      <c r="S51" s="555"/>
    </row>
    <row r="52" spans="1:19" x14ac:dyDescent="0.25">
      <c r="A52" s="532"/>
      <c r="B52" s="453" t="s">
        <v>441</v>
      </c>
      <c r="C52" s="455">
        <v>304</v>
      </c>
      <c r="D52" s="454">
        <v>0.53900000000000003</v>
      </c>
      <c r="E52" s="522">
        <v>163.85600000000002</v>
      </c>
      <c r="F52" s="455">
        <v>345</v>
      </c>
      <c r="G52" s="454">
        <v>0.501</v>
      </c>
      <c r="H52" s="455">
        <v>172.845</v>
      </c>
      <c r="I52" s="455">
        <v>218</v>
      </c>
      <c r="J52" s="459">
        <v>0.42699999999999999</v>
      </c>
      <c r="K52" s="460">
        <v>93.085999999999999</v>
      </c>
      <c r="L52" s="455">
        <v>202</v>
      </c>
      <c r="M52" s="559">
        <v>0.46500000000000002</v>
      </c>
      <c r="N52" s="525">
        <v>93.93</v>
      </c>
      <c r="O52" s="560">
        <v>8.9889999999999759</v>
      </c>
      <c r="P52" s="560">
        <v>-79.759</v>
      </c>
      <c r="Q52" s="525">
        <v>0.8440000000000083</v>
      </c>
      <c r="R52" s="524">
        <v>9.0668843864814084E-3</v>
      </c>
      <c r="S52" s="555"/>
    </row>
    <row r="53" spans="1:19" x14ac:dyDescent="0.25">
      <c r="A53" s="531" t="s">
        <v>461</v>
      </c>
      <c r="B53" s="450" t="s">
        <v>165</v>
      </c>
      <c r="C53" s="191">
        <v>3735</v>
      </c>
      <c r="D53" s="457">
        <v>0.80700000000000005</v>
      </c>
      <c r="E53" s="527">
        <v>3014.145</v>
      </c>
      <c r="F53" s="191">
        <v>3719</v>
      </c>
      <c r="G53" s="451">
        <v>0.80200000000000005</v>
      </c>
      <c r="H53" s="191">
        <v>2982.6380000000004</v>
      </c>
      <c r="I53" s="191">
        <v>3931</v>
      </c>
      <c r="J53" s="461">
        <v>0.80400000000000005</v>
      </c>
      <c r="K53" s="192">
        <v>3160.5240000000003</v>
      </c>
      <c r="L53" s="191">
        <v>3950</v>
      </c>
      <c r="M53" s="553">
        <v>0.79900000000000004</v>
      </c>
      <c r="N53" s="191">
        <v>3156.05</v>
      </c>
      <c r="O53" s="554">
        <v>-31.506999999999607</v>
      </c>
      <c r="P53" s="554">
        <v>177.88599999999997</v>
      </c>
      <c r="Q53" s="530">
        <v>-4.4740000000001601</v>
      </c>
      <c r="R53" s="529">
        <v>-1.4155880480579042E-3</v>
      </c>
      <c r="S53" s="555"/>
    </row>
    <row r="54" spans="1:19" x14ac:dyDescent="0.25">
      <c r="A54" s="532"/>
      <c r="B54" s="453" t="s">
        <v>440</v>
      </c>
      <c r="C54" s="455">
        <v>2250</v>
      </c>
      <c r="D54" s="454">
        <v>0.80400000000000005</v>
      </c>
      <c r="E54" s="522">
        <v>1809</v>
      </c>
      <c r="F54" s="455">
        <v>2225</v>
      </c>
      <c r="G54" s="454">
        <v>0.78900000000000003</v>
      </c>
      <c r="H54" s="455">
        <v>1755.5250000000001</v>
      </c>
      <c r="I54" s="455">
        <v>2331</v>
      </c>
      <c r="J54" s="459">
        <v>0.79900000000000004</v>
      </c>
      <c r="K54" s="460">
        <v>1862.4690000000001</v>
      </c>
      <c r="L54" s="455">
        <v>2349</v>
      </c>
      <c r="M54" s="559">
        <v>0.79500000000000004</v>
      </c>
      <c r="N54" s="525">
        <v>1867.4550000000002</v>
      </c>
      <c r="O54" s="560">
        <v>-53.474999999999909</v>
      </c>
      <c r="P54" s="560">
        <v>106.94399999999996</v>
      </c>
      <c r="Q54" s="525">
        <v>4.9860000000001037</v>
      </c>
      <c r="R54" s="524">
        <v>2.6770915381679394E-3</v>
      </c>
      <c r="S54" s="555"/>
    </row>
    <row r="55" spans="1:19" x14ac:dyDescent="0.25">
      <c r="A55" s="531"/>
      <c r="B55" s="450" t="s">
        <v>441</v>
      </c>
      <c r="C55" s="191">
        <v>1485</v>
      </c>
      <c r="D55" s="451">
        <v>0.81</v>
      </c>
      <c r="E55" s="527">
        <v>1202.8500000000001</v>
      </c>
      <c r="F55" s="191">
        <v>1494</v>
      </c>
      <c r="G55" s="451">
        <v>0.82299999999999995</v>
      </c>
      <c r="H55" s="191">
        <v>1229.5619999999999</v>
      </c>
      <c r="I55" s="191">
        <v>1600</v>
      </c>
      <c r="J55" s="461">
        <v>0.81299999999999994</v>
      </c>
      <c r="K55" s="192">
        <v>1300.8</v>
      </c>
      <c r="L55" s="191">
        <v>1601</v>
      </c>
      <c r="M55" s="553">
        <v>0.80400000000000005</v>
      </c>
      <c r="N55" s="191">
        <v>1287.2040000000002</v>
      </c>
      <c r="O55" s="554">
        <v>26.711999999999762</v>
      </c>
      <c r="P55" s="554">
        <v>71.238000000000056</v>
      </c>
      <c r="Q55" s="530">
        <v>-13.595999999999776</v>
      </c>
      <c r="R55" s="529">
        <v>-1.0452029520295031E-2</v>
      </c>
      <c r="S55" s="555"/>
    </row>
    <row r="56" spans="1:19" x14ac:dyDescent="0.25">
      <c r="A56" s="532" t="s">
        <v>462</v>
      </c>
      <c r="B56" s="453" t="s">
        <v>165</v>
      </c>
      <c r="C56" s="455">
        <v>1548</v>
      </c>
      <c r="D56" s="454">
        <v>0.68600000000000005</v>
      </c>
      <c r="E56" s="522">
        <v>1061.9280000000001</v>
      </c>
      <c r="F56" s="455">
        <v>1511</v>
      </c>
      <c r="G56" s="454">
        <v>0.67500000000000004</v>
      </c>
      <c r="H56" s="455">
        <v>1019.9250000000001</v>
      </c>
      <c r="I56" s="455">
        <v>1568</v>
      </c>
      <c r="J56" s="459">
        <v>0.71399999999999997</v>
      </c>
      <c r="K56" s="460">
        <v>1119.5519999999999</v>
      </c>
      <c r="L56" s="455">
        <v>1524</v>
      </c>
      <c r="M56" s="559">
        <v>0.73099999999999998</v>
      </c>
      <c r="N56" s="525">
        <v>1114.0439999999999</v>
      </c>
      <c r="O56" s="560">
        <v>-42.003000000000043</v>
      </c>
      <c r="P56" s="560">
        <v>99.626999999999839</v>
      </c>
      <c r="Q56" s="525">
        <v>-5.5080000000000382</v>
      </c>
      <c r="R56" s="524">
        <v>-4.9198250728863316E-3</v>
      </c>
      <c r="S56" s="555"/>
    </row>
    <row r="57" spans="1:19" x14ac:dyDescent="0.25">
      <c r="A57" s="531"/>
      <c r="B57" s="450" t="s">
        <v>440</v>
      </c>
      <c r="C57" s="191">
        <v>1232</v>
      </c>
      <c r="D57" s="451">
        <v>0.67</v>
      </c>
      <c r="E57" s="527">
        <v>825.44</v>
      </c>
      <c r="F57" s="191">
        <v>1196</v>
      </c>
      <c r="G57" s="451">
        <v>0.66600000000000004</v>
      </c>
      <c r="H57" s="191">
        <v>796.53600000000006</v>
      </c>
      <c r="I57" s="191">
        <v>1229</v>
      </c>
      <c r="J57" s="461">
        <v>0.71599999999999997</v>
      </c>
      <c r="K57" s="192">
        <v>879.96399999999994</v>
      </c>
      <c r="L57" s="191">
        <v>1195</v>
      </c>
      <c r="M57" s="553">
        <v>0.72199999999999998</v>
      </c>
      <c r="N57" s="191">
        <v>862.79</v>
      </c>
      <c r="O57" s="554">
        <v>-28.903999999999996</v>
      </c>
      <c r="P57" s="554">
        <v>83.427999999999884</v>
      </c>
      <c r="Q57" s="530">
        <v>-17.173999999999978</v>
      </c>
      <c r="R57" s="529">
        <v>-1.9516707501670498E-2</v>
      </c>
      <c r="S57" s="555"/>
    </row>
    <row r="58" spans="1:19" x14ac:dyDescent="0.25">
      <c r="A58" s="562"/>
      <c r="B58" s="453" t="s">
        <v>441</v>
      </c>
      <c r="C58" s="455">
        <v>316</v>
      </c>
      <c r="D58" s="454">
        <v>0.747</v>
      </c>
      <c r="E58" s="522">
        <v>236.05199999999999</v>
      </c>
      <c r="F58" s="455">
        <v>315</v>
      </c>
      <c r="G58" s="454">
        <v>0.70799999999999996</v>
      </c>
      <c r="H58" s="455">
        <v>223.01999999999998</v>
      </c>
      <c r="I58" s="455">
        <v>339</v>
      </c>
      <c r="J58" s="459">
        <v>0.70799999999999996</v>
      </c>
      <c r="K58" s="460">
        <v>240.012</v>
      </c>
      <c r="L58" s="455">
        <v>329</v>
      </c>
      <c r="M58" s="559">
        <v>0.76300000000000001</v>
      </c>
      <c r="N58" s="525">
        <v>251.02700000000002</v>
      </c>
      <c r="O58" s="560">
        <v>-13.032000000000011</v>
      </c>
      <c r="P58" s="560">
        <v>16.992000000000019</v>
      </c>
      <c r="Q58" s="525">
        <v>11.015000000000015</v>
      </c>
      <c r="R58" s="524">
        <v>4.5893538656400577E-2</v>
      </c>
      <c r="S58" s="555"/>
    </row>
    <row r="59" spans="1:19" x14ac:dyDescent="0.25">
      <c r="A59" s="563" t="s">
        <v>470</v>
      </c>
      <c r="B59" s="541" t="s">
        <v>165</v>
      </c>
      <c r="C59" s="542">
        <v>36034</v>
      </c>
      <c r="D59" s="280">
        <v>0.74299999999999999</v>
      </c>
      <c r="E59" s="564">
        <v>26773.261999999999</v>
      </c>
      <c r="F59" s="542">
        <v>35537</v>
      </c>
      <c r="G59" s="280">
        <v>0.73799999999999999</v>
      </c>
      <c r="H59" s="542">
        <v>26226.306</v>
      </c>
      <c r="I59" s="542">
        <v>33294</v>
      </c>
      <c r="J59" s="543">
        <v>0.753</v>
      </c>
      <c r="K59" s="565">
        <v>25070.382000000001</v>
      </c>
      <c r="L59" s="542">
        <v>32445</v>
      </c>
      <c r="M59" s="566">
        <v>0.76300000000000001</v>
      </c>
      <c r="N59" s="542">
        <v>24755.535</v>
      </c>
      <c r="O59" s="567">
        <v>-546.95599999999831</v>
      </c>
      <c r="P59" s="567">
        <v>-1155.9239999999991</v>
      </c>
      <c r="Q59" s="567">
        <v>-314.84700000000157</v>
      </c>
      <c r="R59" s="544">
        <v>-1.2558524237883633E-2</v>
      </c>
      <c r="S59" s="555"/>
    </row>
    <row r="60" spans="1:19" x14ac:dyDescent="0.25">
      <c r="A60" s="545"/>
      <c r="B60" s="535" t="s">
        <v>440</v>
      </c>
      <c r="C60" s="536">
        <v>16074</v>
      </c>
      <c r="D60" s="537">
        <v>0.71099999999999997</v>
      </c>
      <c r="E60" s="568">
        <v>11428.614</v>
      </c>
      <c r="F60" s="536">
        <v>15509</v>
      </c>
      <c r="G60" s="537">
        <v>0.70199999999999996</v>
      </c>
      <c r="H60" s="536">
        <v>10887.317999999999</v>
      </c>
      <c r="I60" s="536">
        <v>14677</v>
      </c>
      <c r="J60" s="538">
        <v>0.72299999999999998</v>
      </c>
      <c r="K60" s="569">
        <v>10611.471</v>
      </c>
      <c r="L60" s="536">
        <v>14284</v>
      </c>
      <c r="M60" s="570">
        <v>0.73299999999999998</v>
      </c>
      <c r="N60" s="536">
        <v>10470.172</v>
      </c>
      <c r="O60" s="571">
        <v>-541.29600000000028</v>
      </c>
      <c r="P60" s="571">
        <v>-275.84699999999975</v>
      </c>
      <c r="Q60" s="571">
        <v>-141.29899999999907</v>
      </c>
      <c r="R60" s="539">
        <v>-1.3315684507831108E-2</v>
      </c>
      <c r="S60" s="555"/>
    </row>
    <row r="61" spans="1:19" x14ac:dyDescent="0.25">
      <c r="A61" s="540"/>
      <c r="B61" s="541" t="s">
        <v>441</v>
      </c>
      <c r="C61" s="542">
        <v>19960</v>
      </c>
      <c r="D61" s="280">
        <v>0.76900000000000002</v>
      </c>
      <c r="E61" s="564">
        <v>15349.24</v>
      </c>
      <c r="F61" s="542">
        <v>20028</v>
      </c>
      <c r="G61" s="280">
        <v>0.76600000000000001</v>
      </c>
      <c r="H61" s="542">
        <v>15341.448</v>
      </c>
      <c r="I61" s="542">
        <v>18617</v>
      </c>
      <c r="J61" s="543">
        <v>0.77700000000000002</v>
      </c>
      <c r="K61" s="565">
        <v>14465.409</v>
      </c>
      <c r="L61" s="542">
        <v>18161</v>
      </c>
      <c r="M61" s="566">
        <v>0.78700000000000003</v>
      </c>
      <c r="N61" s="542">
        <v>14292.707</v>
      </c>
      <c r="O61" s="567">
        <v>-7.7919999999994616</v>
      </c>
      <c r="P61" s="567">
        <v>-876.03900000000067</v>
      </c>
      <c r="Q61" s="567">
        <v>-172.70199999999932</v>
      </c>
      <c r="R61" s="544">
        <v>-1.1938964186909566E-2</v>
      </c>
      <c r="S61" s="555"/>
    </row>
    <row r="62" spans="1:19" x14ac:dyDescent="0.25">
      <c r="A62" s="452"/>
      <c r="B62" s="453"/>
      <c r="C62" s="453"/>
      <c r="D62" s="453"/>
      <c r="E62" s="453"/>
      <c r="F62" s="453"/>
      <c r="G62" s="453"/>
      <c r="H62" s="453"/>
      <c r="I62" s="453"/>
      <c r="J62" s="453"/>
      <c r="K62" s="453"/>
      <c r="L62" s="453"/>
      <c r="M62" s="453"/>
      <c r="N62" s="453"/>
      <c r="O62" s="453"/>
      <c r="P62" s="453"/>
      <c r="Q62" s="525"/>
      <c r="R62" s="524"/>
    </row>
    <row r="63" spans="1:19" x14ac:dyDescent="0.25">
      <c r="A63" s="519" t="s">
        <v>315</v>
      </c>
      <c r="B63" s="520" t="s">
        <v>535</v>
      </c>
      <c r="C63" s="520" t="s">
        <v>535</v>
      </c>
      <c r="D63" s="520"/>
      <c r="E63" s="520"/>
      <c r="F63" s="520" t="s">
        <v>535</v>
      </c>
      <c r="G63" s="520"/>
      <c r="H63" s="520"/>
      <c r="I63" s="520"/>
      <c r="J63" s="520"/>
      <c r="K63" s="520"/>
      <c r="L63" s="520"/>
      <c r="M63" s="520"/>
      <c r="N63" s="520"/>
      <c r="O63" s="520"/>
      <c r="P63" s="520"/>
      <c r="Q63" s="530"/>
      <c r="R63" s="529"/>
    </row>
    <row r="64" spans="1:19" x14ac:dyDescent="0.25">
      <c r="A64" s="572" t="s">
        <v>456</v>
      </c>
      <c r="B64" s="557" t="s">
        <v>165</v>
      </c>
      <c r="C64" s="522">
        <v>3111</v>
      </c>
      <c r="D64" s="454">
        <v>0.81499999999999995</v>
      </c>
      <c r="E64" s="455">
        <v>2535.4649999999997</v>
      </c>
      <c r="F64" s="522">
        <v>3107</v>
      </c>
      <c r="G64" s="558">
        <v>0.81100000000000005</v>
      </c>
      <c r="H64" s="455">
        <v>2519.777</v>
      </c>
      <c r="I64" s="455">
        <v>2889</v>
      </c>
      <c r="J64" s="558">
        <v>0.81899999999999995</v>
      </c>
      <c r="K64" s="455">
        <v>2366.0909999999999</v>
      </c>
      <c r="L64" s="455">
        <v>2745</v>
      </c>
      <c r="M64" s="559">
        <v>0.82700000000000007</v>
      </c>
      <c r="N64" s="455">
        <v>2270.1150000000002</v>
      </c>
      <c r="O64" s="560">
        <v>-15.687999999999647</v>
      </c>
      <c r="P64" s="560">
        <v>-153.68600000000015</v>
      </c>
      <c r="Q64" s="525">
        <v>-95.975999999999658</v>
      </c>
      <c r="R64" s="524">
        <v>-4.0563105983666588E-2</v>
      </c>
      <c r="S64" s="357"/>
    </row>
    <row r="65" spans="1:19" x14ac:dyDescent="0.25">
      <c r="A65" s="550"/>
      <c r="B65" s="551" t="s">
        <v>440</v>
      </c>
      <c r="C65" s="527">
        <v>1133</v>
      </c>
      <c r="D65" s="451">
        <v>0.81499999999999995</v>
      </c>
      <c r="E65" s="191">
        <v>923.39499999999998</v>
      </c>
      <c r="F65" s="527">
        <v>1107</v>
      </c>
      <c r="G65" s="552">
        <v>0.80100000000000005</v>
      </c>
      <c r="H65" s="191">
        <v>886.70699999999999</v>
      </c>
      <c r="I65" s="191">
        <v>1046</v>
      </c>
      <c r="J65" s="552">
        <v>0.80300000000000005</v>
      </c>
      <c r="K65" s="191">
        <v>839.9380000000001</v>
      </c>
      <c r="L65" s="191">
        <v>1012</v>
      </c>
      <c r="M65" s="553">
        <v>0.83</v>
      </c>
      <c r="N65" s="191">
        <v>839.95999999999992</v>
      </c>
      <c r="O65" s="554">
        <v>-36.687999999999988</v>
      </c>
      <c r="P65" s="554">
        <v>-46.768999999999892</v>
      </c>
      <c r="Q65" s="530">
        <v>2.199999999982083E-2</v>
      </c>
      <c r="R65" s="529">
        <v>2.6192409439531046E-5</v>
      </c>
      <c r="S65" s="357"/>
    </row>
    <row r="66" spans="1:19" x14ac:dyDescent="0.25">
      <c r="A66" s="572"/>
      <c r="B66" s="557" t="s">
        <v>441</v>
      </c>
      <c r="C66" s="522">
        <v>1978</v>
      </c>
      <c r="D66" s="454">
        <v>0.93</v>
      </c>
      <c r="E66" s="455">
        <v>1839.5400000000002</v>
      </c>
      <c r="F66" s="522">
        <v>2000</v>
      </c>
      <c r="G66" s="558">
        <v>0.81699999999999995</v>
      </c>
      <c r="H66" s="455">
        <v>1634</v>
      </c>
      <c r="I66" s="455">
        <v>1843</v>
      </c>
      <c r="J66" s="558">
        <v>0.82699999999999996</v>
      </c>
      <c r="K66" s="455">
        <v>1524.1609999999998</v>
      </c>
      <c r="L66" s="455">
        <v>1733</v>
      </c>
      <c r="M66" s="559">
        <v>0.82499999999999996</v>
      </c>
      <c r="N66" s="455">
        <v>1429.7249999999999</v>
      </c>
      <c r="O66" s="560">
        <v>-205.54000000000019</v>
      </c>
      <c r="P66" s="560">
        <v>-109.83900000000017</v>
      </c>
      <c r="Q66" s="525">
        <v>-94.435999999999922</v>
      </c>
      <c r="R66" s="524">
        <v>-6.195933369243796E-2</v>
      </c>
      <c r="S66" s="357"/>
    </row>
    <row r="67" spans="1:19" x14ac:dyDescent="0.25">
      <c r="A67" s="531" t="s">
        <v>457</v>
      </c>
      <c r="B67" s="450" t="s">
        <v>165</v>
      </c>
      <c r="C67" s="191">
        <v>1843</v>
      </c>
      <c r="D67" s="451">
        <v>0.85</v>
      </c>
      <c r="E67" s="191">
        <v>1566.55</v>
      </c>
      <c r="F67" s="191">
        <v>1864</v>
      </c>
      <c r="G67" s="451">
        <v>0.84</v>
      </c>
      <c r="H67" s="191">
        <v>1565.76</v>
      </c>
      <c r="I67" s="191">
        <v>1743</v>
      </c>
      <c r="J67" s="461">
        <v>0.89200000000000002</v>
      </c>
      <c r="K67" s="191">
        <v>1554.7560000000001</v>
      </c>
      <c r="L67" s="191">
        <v>1659</v>
      </c>
      <c r="M67" s="553">
        <v>0.873</v>
      </c>
      <c r="N67" s="191">
        <v>1448.307</v>
      </c>
      <c r="O67" s="554">
        <v>-0.78999999999996362</v>
      </c>
      <c r="P67" s="554">
        <v>-11.003999999999905</v>
      </c>
      <c r="Q67" s="530">
        <v>-106.44900000000007</v>
      </c>
      <c r="R67" s="529">
        <v>-6.8466691879626174E-2</v>
      </c>
      <c r="S67" s="357"/>
    </row>
    <row r="68" spans="1:19" x14ac:dyDescent="0.25">
      <c r="A68" s="532"/>
      <c r="B68" s="453" t="s">
        <v>440</v>
      </c>
      <c r="C68" s="455">
        <v>837</v>
      </c>
      <c r="D68" s="454">
        <v>0.84899999999999998</v>
      </c>
      <c r="E68" s="455">
        <v>710.61299999999994</v>
      </c>
      <c r="F68" s="455">
        <v>851</v>
      </c>
      <c r="G68" s="454">
        <v>0.84499999999999997</v>
      </c>
      <c r="H68" s="455">
        <v>719.09500000000003</v>
      </c>
      <c r="I68" s="455">
        <v>753</v>
      </c>
      <c r="J68" s="459">
        <v>0.86199999999999999</v>
      </c>
      <c r="K68" s="455">
        <v>649.08600000000001</v>
      </c>
      <c r="L68" s="455">
        <v>748</v>
      </c>
      <c r="M68" s="559">
        <v>0.86599999999999999</v>
      </c>
      <c r="N68" s="455">
        <v>647.76800000000003</v>
      </c>
      <c r="O68" s="560">
        <v>8.4820000000000846</v>
      </c>
      <c r="P68" s="560">
        <v>-70.009000000000015</v>
      </c>
      <c r="Q68" s="525">
        <v>-1.3179999999999836</v>
      </c>
      <c r="R68" s="524">
        <v>-2.0305475699675907E-3</v>
      </c>
      <c r="S68" s="357"/>
    </row>
    <row r="69" spans="1:19" x14ac:dyDescent="0.25">
      <c r="A69" s="531"/>
      <c r="B69" s="450" t="s">
        <v>441</v>
      </c>
      <c r="C69" s="191">
        <v>1006</v>
      </c>
      <c r="D69" s="451">
        <v>0.85099999999999998</v>
      </c>
      <c r="E69" s="191">
        <v>856.10599999999999</v>
      </c>
      <c r="F69" s="191">
        <v>1013</v>
      </c>
      <c r="G69" s="451">
        <v>0.83599999999999997</v>
      </c>
      <c r="H69" s="191">
        <v>846.86799999999994</v>
      </c>
      <c r="I69" s="191">
        <v>990</v>
      </c>
      <c r="J69" s="461">
        <v>0.91500000000000004</v>
      </c>
      <c r="K69" s="191">
        <v>905.85</v>
      </c>
      <c r="L69" s="191">
        <v>911</v>
      </c>
      <c r="M69" s="553">
        <v>0.879</v>
      </c>
      <c r="N69" s="191">
        <v>800.76900000000001</v>
      </c>
      <c r="O69" s="554">
        <v>-9.2380000000000564</v>
      </c>
      <c r="P69" s="554">
        <v>58.982000000000085</v>
      </c>
      <c r="Q69" s="530">
        <v>-105.08100000000002</v>
      </c>
      <c r="R69" s="529">
        <v>-0.11600264944527242</v>
      </c>
      <c r="S69" s="357"/>
    </row>
    <row r="70" spans="1:19" x14ac:dyDescent="0.25">
      <c r="A70" s="532" t="s">
        <v>458</v>
      </c>
      <c r="B70" s="453" t="s">
        <v>165</v>
      </c>
      <c r="C70" s="455">
        <v>168</v>
      </c>
      <c r="D70" s="454">
        <v>0.75600000000000001</v>
      </c>
      <c r="E70" s="455">
        <v>127.008</v>
      </c>
      <c r="F70" s="455">
        <v>245</v>
      </c>
      <c r="G70" s="454">
        <v>0.78</v>
      </c>
      <c r="H70" s="455">
        <v>191.1</v>
      </c>
      <c r="I70" s="455">
        <v>315</v>
      </c>
      <c r="J70" s="459">
        <v>0.84099999999999997</v>
      </c>
      <c r="K70" s="455">
        <v>264.91499999999996</v>
      </c>
      <c r="L70" s="455">
        <v>364</v>
      </c>
      <c r="M70" s="559">
        <v>0.86</v>
      </c>
      <c r="N70" s="455">
        <v>313.04000000000002</v>
      </c>
      <c r="O70" s="560">
        <v>64.091999999999999</v>
      </c>
      <c r="P70" s="560">
        <v>73.814999999999969</v>
      </c>
      <c r="Q70" s="525">
        <v>48.125000000000057</v>
      </c>
      <c r="R70" s="524">
        <v>0.18166204254194765</v>
      </c>
      <c r="S70" s="357"/>
    </row>
    <row r="71" spans="1:19" x14ac:dyDescent="0.25">
      <c r="A71" s="531"/>
      <c r="B71" s="450" t="s">
        <v>440</v>
      </c>
      <c r="C71" s="191">
        <v>157</v>
      </c>
      <c r="D71" s="451">
        <v>0.745</v>
      </c>
      <c r="E71" s="191">
        <v>116.965</v>
      </c>
      <c r="F71" s="191">
        <v>208</v>
      </c>
      <c r="G71" s="451">
        <v>0.76900000000000002</v>
      </c>
      <c r="H71" s="191">
        <v>159.952</v>
      </c>
      <c r="I71" s="191">
        <v>253</v>
      </c>
      <c r="J71" s="461">
        <v>0.83799999999999997</v>
      </c>
      <c r="K71" s="191">
        <v>212.01399999999998</v>
      </c>
      <c r="L71" s="191">
        <v>314</v>
      </c>
      <c r="M71" s="553">
        <v>0.85400000000000009</v>
      </c>
      <c r="N71" s="191">
        <v>268.15600000000001</v>
      </c>
      <c r="O71" s="554">
        <v>42.986999999999995</v>
      </c>
      <c r="P71" s="554">
        <v>52.061999999999983</v>
      </c>
      <c r="Q71" s="530">
        <v>56.142000000000024</v>
      </c>
      <c r="R71" s="529">
        <v>0.26480326770873636</v>
      </c>
      <c r="S71" s="357"/>
    </row>
    <row r="72" spans="1:19" x14ac:dyDescent="0.25">
      <c r="A72" s="532"/>
      <c r="B72" s="453" t="s">
        <v>441</v>
      </c>
      <c r="C72" s="455">
        <v>11</v>
      </c>
      <c r="D72" s="454">
        <v>0.90900000000000003</v>
      </c>
      <c r="E72" s="455">
        <v>9.9990000000000006</v>
      </c>
      <c r="F72" s="455">
        <v>37</v>
      </c>
      <c r="G72" s="454">
        <v>0.83799999999999997</v>
      </c>
      <c r="H72" s="455">
        <v>31.006</v>
      </c>
      <c r="I72" s="455">
        <v>62</v>
      </c>
      <c r="J72" s="459">
        <v>0.85499999999999998</v>
      </c>
      <c r="K72" s="455">
        <v>53.01</v>
      </c>
      <c r="L72" s="455">
        <v>50</v>
      </c>
      <c r="M72" s="559">
        <v>0.9</v>
      </c>
      <c r="N72" s="455">
        <v>45</v>
      </c>
      <c r="O72" s="560">
        <v>21.006999999999998</v>
      </c>
      <c r="P72" s="560">
        <v>22.003999999999998</v>
      </c>
      <c r="Q72" s="525">
        <v>-8.009999999999998</v>
      </c>
      <c r="R72" s="524">
        <v>-0.15110356536502542</v>
      </c>
      <c r="S72" s="357"/>
    </row>
    <row r="73" spans="1:19" ht="30" x14ac:dyDescent="0.25">
      <c r="A73" s="531" t="s">
        <v>459</v>
      </c>
      <c r="B73" s="450" t="s">
        <v>165</v>
      </c>
      <c r="C73" s="191">
        <v>1022</v>
      </c>
      <c r="D73" s="451">
        <v>0.755</v>
      </c>
      <c r="E73" s="191">
        <v>771.61</v>
      </c>
      <c r="F73" s="191">
        <v>987</v>
      </c>
      <c r="G73" s="451">
        <v>0.78400000000000003</v>
      </c>
      <c r="H73" s="191">
        <v>773.80799999999999</v>
      </c>
      <c r="I73" s="191">
        <v>1017</v>
      </c>
      <c r="J73" s="461">
        <v>0.76</v>
      </c>
      <c r="K73" s="191">
        <v>772.92</v>
      </c>
      <c r="L73" s="191">
        <v>972</v>
      </c>
      <c r="M73" s="553">
        <v>0.75099999999999989</v>
      </c>
      <c r="N73" s="191">
        <v>729.97199999999987</v>
      </c>
      <c r="O73" s="554">
        <v>2.1979999999999791</v>
      </c>
      <c r="P73" s="554">
        <v>-0.88800000000003365</v>
      </c>
      <c r="Q73" s="530">
        <v>-42.948000000000093</v>
      </c>
      <c r="R73" s="529">
        <v>-5.5565905915230675E-2</v>
      </c>
      <c r="S73" s="357"/>
    </row>
    <row r="74" spans="1:19" x14ac:dyDescent="0.25">
      <c r="A74" s="532"/>
      <c r="B74" s="453" t="s">
        <v>440</v>
      </c>
      <c r="C74" s="455">
        <v>717</v>
      </c>
      <c r="D74" s="454">
        <v>0.78400000000000003</v>
      </c>
      <c r="E74" s="455">
        <v>562.12800000000004</v>
      </c>
      <c r="F74" s="455">
        <v>718</v>
      </c>
      <c r="G74" s="454">
        <v>0.76200000000000001</v>
      </c>
      <c r="H74" s="455">
        <v>547.11599999999999</v>
      </c>
      <c r="I74" s="455">
        <v>725</v>
      </c>
      <c r="J74" s="459">
        <v>0.746</v>
      </c>
      <c r="K74" s="455">
        <v>540.85</v>
      </c>
      <c r="L74" s="455">
        <v>693</v>
      </c>
      <c r="M74" s="559">
        <v>0.71400000000000008</v>
      </c>
      <c r="N74" s="455">
        <v>494.80200000000008</v>
      </c>
      <c r="O74" s="560">
        <v>-15.012000000000057</v>
      </c>
      <c r="P74" s="560">
        <v>-6.2659999999999627</v>
      </c>
      <c r="Q74" s="525">
        <v>-46.047999999999945</v>
      </c>
      <c r="R74" s="524">
        <v>-8.514005731718581E-2</v>
      </c>
      <c r="S74" s="357"/>
    </row>
    <row r="75" spans="1:19" x14ac:dyDescent="0.25">
      <c r="A75" s="531"/>
      <c r="B75" s="450" t="s">
        <v>441</v>
      </c>
      <c r="C75" s="191">
        <v>305</v>
      </c>
      <c r="D75" s="451">
        <v>0.76300000000000001</v>
      </c>
      <c r="E75" s="191">
        <v>232.715</v>
      </c>
      <c r="F75" s="191">
        <v>269</v>
      </c>
      <c r="G75" s="451">
        <v>0.84399999999999997</v>
      </c>
      <c r="H75" s="191">
        <v>227.036</v>
      </c>
      <c r="I75" s="191">
        <v>292</v>
      </c>
      <c r="J75" s="461">
        <v>0.79500000000000004</v>
      </c>
      <c r="K75" s="191">
        <v>232.14000000000001</v>
      </c>
      <c r="L75" s="191">
        <v>279</v>
      </c>
      <c r="M75" s="553">
        <v>0.84200000000000008</v>
      </c>
      <c r="N75" s="191">
        <v>234.91800000000003</v>
      </c>
      <c r="O75" s="554">
        <v>-5.679000000000002</v>
      </c>
      <c r="P75" s="554">
        <v>5.1040000000000134</v>
      </c>
      <c r="Q75" s="530">
        <v>2.77800000000002</v>
      </c>
      <c r="R75" s="529">
        <v>1.1966916515895666E-2</v>
      </c>
      <c r="S75" s="357"/>
    </row>
    <row r="76" spans="1:19" ht="30" x14ac:dyDescent="0.25">
      <c r="A76" s="532" t="s">
        <v>565</v>
      </c>
      <c r="B76" s="453" t="s">
        <v>165</v>
      </c>
      <c r="C76" s="455">
        <v>181</v>
      </c>
      <c r="D76" s="454">
        <v>0.92300000000000004</v>
      </c>
      <c r="E76" s="455">
        <v>167.06300000000002</v>
      </c>
      <c r="F76" s="455">
        <v>189</v>
      </c>
      <c r="G76" s="454">
        <v>0.96799999999999997</v>
      </c>
      <c r="H76" s="455">
        <v>182.952</v>
      </c>
      <c r="I76" s="455">
        <v>199</v>
      </c>
      <c r="J76" s="459">
        <v>0.95499999999999996</v>
      </c>
      <c r="K76" s="455">
        <v>190.04499999999999</v>
      </c>
      <c r="L76" s="455">
        <v>197</v>
      </c>
      <c r="M76" s="559">
        <v>0.95400000000000007</v>
      </c>
      <c r="N76" s="455">
        <v>187.93800000000002</v>
      </c>
      <c r="O76" s="560">
        <v>15.888999999999982</v>
      </c>
      <c r="P76" s="560">
        <v>7.0929999999999893</v>
      </c>
      <c r="Q76" s="525">
        <v>-2.1069999999999709</v>
      </c>
      <c r="R76" s="524">
        <v>-1.1086847851824415E-2</v>
      </c>
      <c r="S76" s="357"/>
    </row>
    <row r="77" spans="1:19" x14ac:dyDescent="0.25">
      <c r="A77" s="531"/>
      <c r="B77" s="450" t="s">
        <v>440</v>
      </c>
      <c r="C77" s="191">
        <v>128</v>
      </c>
      <c r="D77" s="451">
        <v>0.92200000000000004</v>
      </c>
      <c r="E77" s="191">
        <v>118.01600000000001</v>
      </c>
      <c r="F77" s="191">
        <v>140</v>
      </c>
      <c r="G77" s="461">
        <v>0.96399999999999997</v>
      </c>
      <c r="H77" s="191">
        <v>134.96</v>
      </c>
      <c r="I77" s="191">
        <v>139</v>
      </c>
      <c r="J77" s="461">
        <v>0.95699999999999996</v>
      </c>
      <c r="K77" s="191">
        <v>133.023</v>
      </c>
      <c r="L77" s="191">
        <v>141</v>
      </c>
      <c r="M77" s="553">
        <v>0.94299999999999995</v>
      </c>
      <c r="N77" s="191">
        <v>132.96299999999999</v>
      </c>
      <c r="O77" s="554">
        <v>16.944000000000003</v>
      </c>
      <c r="P77" s="554">
        <v>-1.9370000000000118</v>
      </c>
      <c r="Q77" s="530">
        <v>-6.0000000000002274E-2</v>
      </c>
      <c r="R77" s="529">
        <v>-4.5104981845246517E-4</v>
      </c>
      <c r="S77" s="357"/>
    </row>
    <row r="78" spans="1:19" x14ac:dyDescent="0.25">
      <c r="A78" s="532"/>
      <c r="B78" s="453" t="s">
        <v>441</v>
      </c>
      <c r="C78" s="455">
        <v>53</v>
      </c>
      <c r="D78" s="454">
        <v>0.92500000000000004</v>
      </c>
      <c r="E78" s="455">
        <v>49.025000000000006</v>
      </c>
      <c r="F78" s="455">
        <v>49</v>
      </c>
      <c r="G78" s="454">
        <v>0.98</v>
      </c>
      <c r="H78" s="455">
        <v>48.019999999999996</v>
      </c>
      <c r="I78" s="455">
        <v>60</v>
      </c>
      <c r="J78" s="459">
        <v>0.95</v>
      </c>
      <c r="K78" s="455">
        <v>57</v>
      </c>
      <c r="L78" s="455">
        <v>56</v>
      </c>
      <c r="M78" s="559">
        <v>0.98199999999999998</v>
      </c>
      <c r="N78" s="455">
        <v>54.991999999999997</v>
      </c>
      <c r="O78" s="560">
        <v>-1.0050000000000097</v>
      </c>
      <c r="P78" s="560">
        <v>8.980000000000004</v>
      </c>
      <c r="Q78" s="525">
        <v>-2.0080000000000027</v>
      </c>
      <c r="R78" s="524">
        <v>-3.5228070175438643E-2</v>
      </c>
      <c r="S78" s="357"/>
    </row>
    <row r="79" spans="1:19" x14ac:dyDescent="0.25">
      <c r="A79" s="531" t="s">
        <v>460</v>
      </c>
      <c r="B79" s="450" t="s">
        <v>165</v>
      </c>
      <c r="C79" s="191">
        <v>1498</v>
      </c>
      <c r="D79" s="451">
        <v>0.77500000000000002</v>
      </c>
      <c r="E79" s="191">
        <v>1160.95</v>
      </c>
      <c r="F79" s="191">
        <v>1479</v>
      </c>
      <c r="G79" s="451">
        <v>0.77600000000000002</v>
      </c>
      <c r="H79" s="191">
        <v>1147.704</v>
      </c>
      <c r="I79" s="191">
        <v>1455</v>
      </c>
      <c r="J79" s="461">
        <v>0.75700000000000001</v>
      </c>
      <c r="K79" s="191">
        <v>1101.4349999999999</v>
      </c>
      <c r="L79" s="191">
        <v>1021</v>
      </c>
      <c r="M79" s="553">
        <v>0.72199999999999998</v>
      </c>
      <c r="N79" s="191">
        <v>737.16199999999992</v>
      </c>
      <c r="O79" s="554">
        <v>-13.246000000000095</v>
      </c>
      <c r="P79" s="554">
        <v>-46.269000000000005</v>
      </c>
      <c r="Q79" s="530">
        <v>-364.27300000000002</v>
      </c>
      <c r="R79" s="529">
        <v>-0.33072582585445354</v>
      </c>
      <c r="S79" s="357"/>
    </row>
    <row r="80" spans="1:19" x14ac:dyDescent="0.25">
      <c r="A80" s="532"/>
      <c r="B80" s="453" t="s">
        <v>440</v>
      </c>
      <c r="C80" s="455">
        <v>934</v>
      </c>
      <c r="D80" s="454">
        <v>0.76200000000000001</v>
      </c>
      <c r="E80" s="455">
        <v>711.70799999999997</v>
      </c>
      <c r="F80" s="455">
        <v>854</v>
      </c>
      <c r="G80" s="454">
        <v>0.749</v>
      </c>
      <c r="H80" s="455">
        <v>639.64599999999996</v>
      </c>
      <c r="I80" s="455">
        <v>905</v>
      </c>
      <c r="J80" s="459">
        <v>0.72199999999999998</v>
      </c>
      <c r="K80" s="455">
        <v>653.41</v>
      </c>
      <c r="L80" s="455">
        <v>611</v>
      </c>
      <c r="M80" s="559">
        <v>0.72199999999999998</v>
      </c>
      <c r="N80" s="455">
        <v>441.142</v>
      </c>
      <c r="O80" s="560">
        <v>-72.062000000000012</v>
      </c>
      <c r="P80" s="560">
        <v>13.76400000000001</v>
      </c>
      <c r="Q80" s="525">
        <v>-212.26799999999997</v>
      </c>
      <c r="R80" s="524">
        <v>-0.32486187845303865</v>
      </c>
      <c r="S80" s="357"/>
    </row>
    <row r="81" spans="1:19" x14ac:dyDescent="0.25">
      <c r="A81" s="531"/>
      <c r="B81" s="450" t="s">
        <v>441</v>
      </c>
      <c r="C81" s="191">
        <v>564</v>
      </c>
      <c r="D81" s="451">
        <v>0.79600000000000004</v>
      </c>
      <c r="E81" s="191">
        <v>448.94400000000002</v>
      </c>
      <c r="F81" s="191">
        <v>625</v>
      </c>
      <c r="G81" s="451">
        <v>0.81299999999999994</v>
      </c>
      <c r="H81" s="191">
        <v>508.12499999999994</v>
      </c>
      <c r="I81" s="191">
        <v>550</v>
      </c>
      <c r="J81" s="461">
        <v>0.81499999999999995</v>
      </c>
      <c r="K81" s="191">
        <v>448.24999999999994</v>
      </c>
      <c r="L81" s="191">
        <v>410</v>
      </c>
      <c r="M81" s="553">
        <v>0.72199999999999998</v>
      </c>
      <c r="N81" s="191">
        <v>296.02</v>
      </c>
      <c r="O81" s="554">
        <v>59.180999999999926</v>
      </c>
      <c r="P81" s="554">
        <v>-59.875</v>
      </c>
      <c r="Q81" s="530">
        <v>-152.22999999999996</v>
      </c>
      <c r="R81" s="529">
        <v>-0.33960959286112657</v>
      </c>
      <c r="S81" s="357"/>
    </row>
    <row r="82" spans="1:19" x14ac:dyDescent="0.25">
      <c r="A82" s="532" t="s">
        <v>461</v>
      </c>
      <c r="B82" s="453" t="s">
        <v>165</v>
      </c>
      <c r="C82" s="455">
        <v>3328</v>
      </c>
      <c r="D82" s="456">
        <v>0.87</v>
      </c>
      <c r="E82" s="455">
        <v>2895.36</v>
      </c>
      <c r="F82" s="455">
        <v>3376</v>
      </c>
      <c r="G82" s="454">
        <v>0.871</v>
      </c>
      <c r="H82" s="455">
        <v>2940.4960000000001</v>
      </c>
      <c r="I82" s="455">
        <v>3129</v>
      </c>
      <c r="J82" s="459">
        <v>0.88100000000000001</v>
      </c>
      <c r="K82" s="455">
        <v>2756.6489999999999</v>
      </c>
      <c r="L82" s="455">
        <v>2964</v>
      </c>
      <c r="M82" s="559">
        <v>0.88500000000000001</v>
      </c>
      <c r="N82" s="455">
        <v>2623.14</v>
      </c>
      <c r="O82" s="560">
        <v>45.135999999999967</v>
      </c>
      <c r="P82" s="560">
        <v>-183.84700000000021</v>
      </c>
      <c r="Q82" s="525">
        <v>-133.50900000000001</v>
      </c>
      <c r="R82" s="524">
        <v>-4.8431628401004269E-2</v>
      </c>
      <c r="S82" s="357"/>
    </row>
    <row r="83" spans="1:19" x14ac:dyDescent="0.25">
      <c r="A83" s="531"/>
      <c r="B83" s="450" t="s">
        <v>440</v>
      </c>
      <c r="C83" s="191">
        <v>1946</v>
      </c>
      <c r="D83" s="451">
        <v>0.85899999999999999</v>
      </c>
      <c r="E83" s="191">
        <v>1671.614</v>
      </c>
      <c r="F83" s="191">
        <v>1920</v>
      </c>
      <c r="G83" s="451">
        <v>0.85599999999999998</v>
      </c>
      <c r="H83" s="191">
        <v>1643.52</v>
      </c>
      <c r="I83" s="191">
        <v>1747</v>
      </c>
      <c r="J83" s="461">
        <v>0.86399999999999999</v>
      </c>
      <c r="K83" s="191">
        <v>1509.4079999999999</v>
      </c>
      <c r="L83" s="191">
        <v>1766</v>
      </c>
      <c r="M83" s="553">
        <v>0.871</v>
      </c>
      <c r="N83" s="191">
        <v>1538.1859999999999</v>
      </c>
      <c r="O83" s="554">
        <v>-28.094000000000051</v>
      </c>
      <c r="P83" s="554">
        <v>-134.11200000000008</v>
      </c>
      <c r="Q83" s="530">
        <v>28.77800000000002</v>
      </c>
      <c r="R83" s="529">
        <v>1.9065752930950426E-2</v>
      </c>
      <c r="S83" s="357"/>
    </row>
    <row r="84" spans="1:19" x14ac:dyDescent="0.25">
      <c r="A84" s="532"/>
      <c r="B84" s="453" t="s">
        <v>441</v>
      </c>
      <c r="C84" s="455">
        <v>1382</v>
      </c>
      <c r="D84" s="454">
        <v>0.88700000000000001</v>
      </c>
      <c r="E84" s="455">
        <v>1225.8340000000001</v>
      </c>
      <c r="F84" s="455">
        <v>1456</v>
      </c>
      <c r="G84" s="454">
        <v>0.88900000000000001</v>
      </c>
      <c r="H84" s="455">
        <v>1294.384</v>
      </c>
      <c r="I84" s="455">
        <v>1382</v>
      </c>
      <c r="J84" s="459">
        <v>0.90200000000000002</v>
      </c>
      <c r="K84" s="455">
        <v>1246.5640000000001</v>
      </c>
      <c r="L84" s="455">
        <v>1198</v>
      </c>
      <c r="M84" s="559">
        <v>0.90599999999999992</v>
      </c>
      <c r="N84" s="455">
        <v>1085.3879999999999</v>
      </c>
      <c r="O84" s="560">
        <v>68.549999999999955</v>
      </c>
      <c r="P84" s="560">
        <v>-47.819999999999936</v>
      </c>
      <c r="Q84" s="525">
        <v>-161.17600000000016</v>
      </c>
      <c r="R84" s="524">
        <v>-0.12929620942045505</v>
      </c>
      <c r="S84" s="357"/>
    </row>
    <row r="85" spans="1:19" x14ac:dyDescent="0.25">
      <c r="A85" s="531" t="s">
        <v>462</v>
      </c>
      <c r="B85" s="450" t="s">
        <v>165</v>
      </c>
      <c r="C85" s="191">
        <v>1532</v>
      </c>
      <c r="D85" s="451">
        <v>0.79500000000000004</v>
      </c>
      <c r="E85" s="191">
        <v>1217.94</v>
      </c>
      <c r="F85" s="191">
        <v>1414</v>
      </c>
      <c r="G85" s="451">
        <v>0.80700000000000005</v>
      </c>
      <c r="H85" s="191">
        <v>1141.0980000000002</v>
      </c>
      <c r="I85" s="191">
        <v>1293</v>
      </c>
      <c r="J85" s="461">
        <v>0.80900000000000005</v>
      </c>
      <c r="K85" s="191">
        <v>1046.037</v>
      </c>
      <c r="L85" s="191">
        <v>1242</v>
      </c>
      <c r="M85" s="553">
        <v>0.77500000000000002</v>
      </c>
      <c r="N85" s="191">
        <v>962.55000000000007</v>
      </c>
      <c r="O85" s="554">
        <v>-76.841999999999871</v>
      </c>
      <c r="P85" s="554">
        <v>-95.061000000000149</v>
      </c>
      <c r="Q85" s="530">
        <v>-83.486999999999966</v>
      </c>
      <c r="R85" s="529">
        <v>-7.9812664370380745E-2</v>
      </c>
      <c r="S85" s="357"/>
    </row>
    <row r="86" spans="1:19" x14ac:dyDescent="0.25">
      <c r="A86" s="532"/>
      <c r="B86" s="453" t="s">
        <v>440</v>
      </c>
      <c r="C86" s="455">
        <v>1135</v>
      </c>
      <c r="D86" s="454">
        <v>0.78900000000000003</v>
      </c>
      <c r="E86" s="455">
        <v>895.51499999999999</v>
      </c>
      <c r="F86" s="455">
        <v>1031</v>
      </c>
      <c r="G86" s="454">
        <v>0.78900000000000003</v>
      </c>
      <c r="H86" s="455">
        <v>813.45900000000006</v>
      </c>
      <c r="I86" s="455">
        <v>925</v>
      </c>
      <c r="J86" s="459">
        <v>0.80200000000000005</v>
      </c>
      <c r="K86" s="455">
        <v>741.85</v>
      </c>
      <c r="L86" s="455">
        <v>916</v>
      </c>
      <c r="M86" s="559">
        <v>0.77300000000000002</v>
      </c>
      <c r="N86" s="455">
        <v>708.06799999999998</v>
      </c>
      <c r="O86" s="560">
        <v>-82.055999999999926</v>
      </c>
      <c r="P86" s="560">
        <v>-71.609000000000037</v>
      </c>
      <c r="Q86" s="525">
        <v>-33.782000000000039</v>
      </c>
      <c r="R86" s="524">
        <v>-4.5537507582395415E-2</v>
      </c>
      <c r="S86" s="357"/>
    </row>
    <row r="87" spans="1:19" x14ac:dyDescent="0.25">
      <c r="A87" s="531"/>
      <c r="B87" s="450" t="s">
        <v>441</v>
      </c>
      <c r="C87" s="191">
        <v>397</v>
      </c>
      <c r="D87" s="451">
        <v>0.81100000000000005</v>
      </c>
      <c r="E87" s="191">
        <v>321.96700000000004</v>
      </c>
      <c r="F87" s="191">
        <v>383</v>
      </c>
      <c r="G87" s="451">
        <v>0.85599999999999998</v>
      </c>
      <c r="H87" s="191">
        <v>327.84800000000001</v>
      </c>
      <c r="I87" s="191">
        <v>368</v>
      </c>
      <c r="J87" s="461">
        <v>0.82599999999999996</v>
      </c>
      <c r="K87" s="191">
        <v>303.96799999999996</v>
      </c>
      <c r="L87" s="191">
        <v>326</v>
      </c>
      <c r="M87" s="553">
        <v>0.77900000000000003</v>
      </c>
      <c r="N87" s="191">
        <v>253.95400000000001</v>
      </c>
      <c r="O87" s="554">
        <v>5.8809999999999718</v>
      </c>
      <c r="P87" s="554">
        <v>-23.880000000000052</v>
      </c>
      <c r="Q87" s="530">
        <v>-50.013999999999953</v>
      </c>
      <c r="R87" s="529">
        <v>-0.16453705653226641</v>
      </c>
      <c r="S87" s="357"/>
    </row>
    <row r="88" spans="1:19" x14ac:dyDescent="0.25">
      <c r="A88" s="534" t="s">
        <v>470</v>
      </c>
      <c r="B88" s="535" t="s">
        <v>165</v>
      </c>
      <c r="C88" s="536">
        <v>32390</v>
      </c>
      <c r="D88" s="537">
        <v>0.83</v>
      </c>
      <c r="E88" s="536">
        <v>26883.699999999997</v>
      </c>
      <c r="F88" s="536">
        <v>31828</v>
      </c>
      <c r="G88" s="537">
        <v>0.83399999999999996</v>
      </c>
      <c r="H88" s="536">
        <v>26544.552</v>
      </c>
      <c r="I88" s="536">
        <v>30684</v>
      </c>
      <c r="J88" s="538">
        <v>0.84299999999999997</v>
      </c>
      <c r="K88" s="536">
        <v>25866.611999999997</v>
      </c>
      <c r="L88" s="536">
        <v>29004</v>
      </c>
      <c r="M88" s="570">
        <v>0.84499999999999997</v>
      </c>
      <c r="N88" s="536">
        <v>24508.38</v>
      </c>
      <c r="O88" s="571">
        <v>-339.14799999999741</v>
      </c>
      <c r="P88" s="571">
        <v>-677.94000000000233</v>
      </c>
      <c r="Q88" s="536">
        <v>-1358.2319999999963</v>
      </c>
      <c r="R88" s="539">
        <v>-5.2509080044962846E-2</v>
      </c>
      <c r="S88" s="357"/>
    </row>
    <row r="89" spans="1:19" x14ac:dyDescent="0.25">
      <c r="A89" s="540"/>
      <c r="B89" s="541" t="s">
        <v>440</v>
      </c>
      <c r="C89" s="542">
        <v>14414</v>
      </c>
      <c r="D89" s="280">
        <v>0.81100000000000005</v>
      </c>
      <c r="E89" s="542">
        <v>11689.754000000001</v>
      </c>
      <c r="F89" s="542">
        <v>14085</v>
      </c>
      <c r="G89" s="280">
        <v>0.81499999999999995</v>
      </c>
      <c r="H89" s="542">
        <v>11479.275</v>
      </c>
      <c r="I89" s="542">
        <v>13546</v>
      </c>
      <c r="J89" s="543">
        <v>0.81599999999999995</v>
      </c>
      <c r="K89" s="542">
        <v>11053.536</v>
      </c>
      <c r="L89" s="542">
        <v>12891</v>
      </c>
      <c r="M89" s="566">
        <v>0.82400000000000007</v>
      </c>
      <c r="N89" s="542">
        <v>10622.184000000001</v>
      </c>
      <c r="O89" s="567">
        <v>-210.47900000000118</v>
      </c>
      <c r="P89" s="567">
        <v>-425.73899999999958</v>
      </c>
      <c r="Q89" s="567">
        <v>-431.35199999999895</v>
      </c>
      <c r="R89" s="544">
        <v>-3.9023892444915269E-2</v>
      </c>
      <c r="S89" s="357"/>
    </row>
    <row r="90" spans="1:19" x14ac:dyDescent="0.25">
      <c r="A90" s="545"/>
      <c r="B90" s="535" t="s">
        <v>441</v>
      </c>
      <c r="C90" s="536">
        <v>17976</v>
      </c>
      <c r="D90" s="537">
        <v>0.84599999999999997</v>
      </c>
      <c r="E90" s="536">
        <v>15207.696</v>
      </c>
      <c r="F90" s="536">
        <v>17743</v>
      </c>
      <c r="G90" s="537">
        <v>0.84899999999999998</v>
      </c>
      <c r="H90" s="536">
        <v>15063.806999999999</v>
      </c>
      <c r="I90" s="536">
        <v>17138</v>
      </c>
      <c r="J90" s="538">
        <v>0.86399999999999999</v>
      </c>
      <c r="K90" s="536">
        <v>14807.232</v>
      </c>
      <c r="L90" s="536">
        <v>16113</v>
      </c>
      <c r="M90" s="570">
        <v>0.86199999999999999</v>
      </c>
      <c r="N90" s="536">
        <v>13889.405999999999</v>
      </c>
      <c r="O90" s="571">
        <v>-143.88900000000103</v>
      </c>
      <c r="P90" s="571">
        <v>-256.57499999999891</v>
      </c>
      <c r="Q90" s="536">
        <v>-917.82600000000093</v>
      </c>
      <c r="R90" s="539">
        <v>-6.1984981392876191E-2</v>
      </c>
      <c r="S90" s="357"/>
    </row>
    <row r="92" spans="1:19" s="65" customFormat="1" ht="11.25" x14ac:dyDescent="0.2">
      <c r="A92" s="447" t="s">
        <v>576</v>
      </c>
    </row>
    <row r="93" spans="1:19" s="65" customFormat="1" ht="11.25" x14ac:dyDescent="0.2">
      <c r="A93" s="573" t="s">
        <v>577</v>
      </c>
    </row>
    <row r="94" spans="1:19" s="65" customFormat="1" ht="11.25" x14ac:dyDescent="0.2"/>
    <row r="95" spans="1:19" x14ac:dyDescent="0.25">
      <c r="A95" s="199" t="s">
        <v>135</v>
      </c>
    </row>
  </sheetData>
  <mergeCells count="4">
    <mergeCell ref="I3:K3"/>
    <mergeCell ref="L3:N3"/>
    <mergeCell ref="C3:E3"/>
    <mergeCell ref="F3:H3"/>
  </mergeCells>
  <hyperlinks>
    <hyperlink ref="A95" location="Index!A1" display="Back to index" xr:uid="{E8F6D175-A671-4A57-AD02-E2256C0BABE7}"/>
  </hyperlinks>
  <pageMargins left="0.7" right="0.7" top="0.75" bottom="0.75" header="0.3" footer="0.3"/>
  <pageSetup paperSize="9" orientation="portrait" r:id="rId1"/>
  <ignoredErrors>
    <ignoredError sqref="C3 F3 I3:K3"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C2EBE-05CD-4873-AC3E-AA184F8C9CF6}">
  <dimension ref="A1:H55"/>
  <sheetViews>
    <sheetView showGridLines="0" workbookViewId="0">
      <selection activeCell="I41" sqref="I41"/>
    </sheetView>
  </sheetViews>
  <sheetFormatPr defaultRowHeight="15" x14ac:dyDescent="0.25"/>
  <cols>
    <col min="1" max="1" width="42" customWidth="1"/>
    <col min="2" max="2" width="23.7109375" customWidth="1"/>
    <col min="3" max="3" width="11.140625" customWidth="1"/>
    <col min="4" max="4" width="11.5703125" bestFit="1" customWidth="1"/>
    <col min="5" max="5" width="11.140625" customWidth="1"/>
    <col min="6" max="6" width="9.7109375" customWidth="1"/>
    <col min="7" max="7" width="11.5703125" customWidth="1"/>
    <col min="8" max="8" width="11.28515625" bestFit="1" customWidth="1"/>
  </cols>
  <sheetData>
    <row r="1" spans="1:7" ht="15.75" customHeight="1" x14ac:dyDescent="0.25">
      <c r="A1" s="67" t="s">
        <v>578</v>
      </c>
      <c r="B1" s="23"/>
      <c r="C1" s="23"/>
      <c r="D1" s="23"/>
      <c r="E1" s="23"/>
    </row>
    <row r="2" spans="1:7" x14ac:dyDescent="0.25">
      <c r="A2" s="23"/>
      <c r="B2" s="23"/>
      <c r="C2" s="23"/>
      <c r="D2" s="23"/>
      <c r="E2" s="23"/>
    </row>
    <row r="3" spans="1:7" ht="45" x14ac:dyDescent="0.25">
      <c r="A3" s="3121" t="s">
        <v>455</v>
      </c>
      <c r="B3" s="355" t="s">
        <v>579</v>
      </c>
      <c r="C3" s="355" t="s">
        <v>580</v>
      </c>
      <c r="D3" s="355" t="s">
        <v>581</v>
      </c>
      <c r="E3" s="355" t="s">
        <v>582</v>
      </c>
      <c r="F3" s="3100" t="s">
        <v>583</v>
      </c>
    </row>
    <row r="4" spans="1:7" x14ac:dyDescent="0.25">
      <c r="A4" s="214" t="s">
        <v>484</v>
      </c>
      <c r="B4" s="574">
        <v>4052</v>
      </c>
      <c r="C4" s="135">
        <v>0.78010860000000004</v>
      </c>
      <c r="D4" s="574">
        <v>3161.0000472000002</v>
      </c>
      <c r="E4" s="135">
        <v>0.2998519</v>
      </c>
      <c r="F4" s="77">
        <v>1214.9998988</v>
      </c>
      <c r="G4" s="89"/>
    </row>
    <row r="5" spans="1:7" x14ac:dyDescent="0.25">
      <c r="A5" s="261" t="s">
        <v>456</v>
      </c>
      <c r="B5" s="575">
        <v>7305</v>
      </c>
      <c r="C5" s="576">
        <v>0.73429160000000004</v>
      </c>
      <c r="D5" s="577">
        <v>5364.0001380000003</v>
      </c>
      <c r="E5" s="578">
        <v>0.25215609999999999</v>
      </c>
      <c r="F5" s="577">
        <v>1842.0003105000001</v>
      </c>
    </row>
    <row r="6" spans="1:7" x14ac:dyDescent="0.25">
      <c r="A6" s="214" t="s">
        <v>457</v>
      </c>
      <c r="B6" s="574">
        <v>9990</v>
      </c>
      <c r="C6" s="135">
        <v>0.76626629999999996</v>
      </c>
      <c r="D6" s="574">
        <v>7655.0003369999995</v>
      </c>
      <c r="E6" s="135">
        <v>0.28328330000000002</v>
      </c>
      <c r="F6" s="77">
        <v>2830.0001670000001</v>
      </c>
    </row>
    <row r="7" spans="1:7" x14ac:dyDescent="0.25">
      <c r="A7" s="261" t="s">
        <v>584</v>
      </c>
      <c r="B7" s="575">
        <v>4099</v>
      </c>
      <c r="C7" s="576">
        <v>0.68699679999999996</v>
      </c>
      <c r="D7" s="577">
        <v>2815.9998831999997</v>
      </c>
      <c r="E7" s="578">
        <v>0.204928</v>
      </c>
      <c r="F7" s="577">
        <v>839.99987199999998</v>
      </c>
    </row>
    <row r="8" spans="1:7" x14ac:dyDescent="0.25">
      <c r="A8" s="214" t="s">
        <v>585</v>
      </c>
      <c r="B8" s="574">
        <v>2820</v>
      </c>
      <c r="C8" s="135">
        <v>0.61099289999999995</v>
      </c>
      <c r="D8" s="574">
        <v>1722.9999779999998</v>
      </c>
      <c r="E8" s="135">
        <v>0.1429078</v>
      </c>
      <c r="F8" s="77">
        <v>402.99999600000001</v>
      </c>
    </row>
    <row r="9" spans="1:7" x14ac:dyDescent="0.25">
      <c r="A9" s="261" t="s">
        <v>586</v>
      </c>
      <c r="B9" s="575">
        <v>1014</v>
      </c>
      <c r="C9" s="576">
        <v>0.69428009999999996</v>
      </c>
      <c r="D9" s="577">
        <v>704.00002139999992</v>
      </c>
      <c r="E9" s="578">
        <v>0.22386590000000001</v>
      </c>
      <c r="F9" s="577">
        <v>227.00002259999999</v>
      </c>
    </row>
    <row r="10" spans="1:7" x14ac:dyDescent="0.25">
      <c r="A10" s="214" t="s">
        <v>587</v>
      </c>
      <c r="B10" s="574">
        <v>370</v>
      </c>
      <c r="C10" s="135">
        <v>0.81621619999999995</v>
      </c>
      <c r="D10" s="574">
        <v>301.99999399999996</v>
      </c>
      <c r="E10" s="135">
        <v>0.24324319999999999</v>
      </c>
      <c r="F10" s="77">
        <v>89.999983999999998</v>
      </c>
    </row>
    <row r="11" spans="1:7" x14ac:dyDescent="0.25">
      <c r="A11" s="261" t="s">
        <v>461</v>
      </c>
      <c r="B11" s="575">
        <v>18753</v>
      </c>
      <c r="C11" s="576">
        <v>0.74510739999999998</v>
      </c>
      <c r="D11" s="577">
        <v>13972.9990722</v>
      </c>
      <c r="E11" s="578">
        <v>0.33498640000000002</v>
      </c>
      <c r="F11" s="577">
        <v>6281.9999592000004</v>
      </c>
    </row>
    <row r="12" spans="1:7" x14ac:dyDescent="0.25">
      <c r="A12" s="214" t="s">
        <v>462</v>
      </c>
      <c r="B12" s="574">
        <v>8280</v>
      </c>
      <c r="C12" s="135">
        <v>0.75736709999999996</v>
      </c>
      <c r="D12" s="574">
        <v>6270.9995879999997</v>
      </c>
      <c r="E12" s="135">
        <v>0.28019319999999998</v>
      </c>
      <c r="F12" s="77">
        <v>2319.9996959999999</v>
      </c>
    </row>
    <row r="13" spans="1:7" x14ac:dyDescent="0.25">
      <c r="A13" s="577" t="s">
        <v>588</v>
      </c>
      <c r="B13" s="577">
        <v>56683</v>
      </c>
      <c r="C13" s="578">
        <v>0.74041598114073004</v>
      </c>
      <c r="D13" s="577">
        <v>41968.999059000002</v>
      </c>
      <c r="E13" s="578">
        <v>0.28313603560326733</v>
      </c>
      <c r="F13" s="577">
        <v>16048.999906100002</v>
      </c>
    </row>
    <row r="14" spans="1:7" x14ac:dyDescent="0.25">
      <c r="A14" s="579" t="s">
        <v>470</v>
      </c>
      <c r="B14" s="580">
        <v>191951</v>
      </c>
      <c r="C14" s="581">
        <v>0.76800330000000006</v>
      </c>
      <c r="D14" s="580">
        <v>147419.00143830001</v>
      </c>
      <c r="E14" s="581">
        <v>0.28432259999999998</v>
      </c>
      <c r="F14" s="580">
        <v>54576.007392599997</v>
      </c>
    </row>
    <row r="16" spans="1:7" s="65" customFormat="1" ht="11.25" x14ac:dyDescent="0.2">
      <c r="A16" s="65" t="s">
        <v>2324</v>
      </c>
    </row>
    <row r="18" spans="1:8" ht="30" x14ac:dyDescent="0.25">
      <c r="A18" s="3139" t="s">
        <v>455</v>
      </c>
      <c r="B18" s="3139"/>
      <c r="C18" s="3140">
        <v>2015</v>
      </c>
      <c r="D18" s="3140">
        <v>2016</v>
      </c>
      <c r="E18" s="3148">
        <v>2017</v>
      </c>
      <c r="F18" s="3148">
        <v>2018</v>
      </c>
      <c r="G18" s="3148" t="s">
        <v>483</v>
      </c>
    </row>
    <row r="19" spans="1:8" x14ac:dyDescent="0.25">
      <c r="A19" s="582" t="s">
        <v>484</v>
      </c>
      <c r="B19" s="583" t="s">
        <v>589</v>
      </c>
      <c r="C19" s="574">
        <v>3025</v>
      </c>
      <c r="D19" s="574">
        <v>3965</v>
      </c>
      <c r="E19" s="584">
        <v>4099</v>
      </c>
      <c r="F19" s="574">
        <v>4052</v>
      </c>
      <c r="G19" s="585">
        <v>-47</v>
      </c>
      <c r="H19" s="247"/>
    </row>
    <row r="20" spans="1:8" x14ac:dyDescent="0.25">
      <c r="A20" s="586"/>
      <c r="B20" s="587" t="s">
        <v>582</v>
      </c>
      <c r="C20" s="3333">
        <v>0.42842980000000003</v>
      </c>
      <c r="D20" s="3334">
        <v>0.30567470000000002</v>
      </c>
      <c r="E20" s="3335">
        <v>0.30812390000000001</v>
      </c>
      <c r="F20" s="3335">
        <v>0.2998519</v>
      </c>
      <c r="G20" s="589" t="s">
        <v>489</v>
      </c>
    </row>
    <row r="21" spans="1:8" x14ac:dyDescent="0.25">
      <c r="A21" s="582"/>
      <c r="B21" s="583" t="s">
        <v>583</v>
      </c>
      <c r="C21" s="574">
        <v>1296</v>
      </c>
      <c r="D21" s="574">
        <v>1212</v>
      </c>
      <c r="E21" s="590">
        <v>1263</v>
      </c>
      <c r="F21" s="590">
        <v>1214.9998988</v>
      </c>
      <c r="G21" s="585">
        <v>-48.000101200000017</v>
      </c>
      <c r="H21" s="247"/>
    </row>
    <row r="22" spans="1:8" x14ac:dyDescent="0.25">
      <c r="A22" s="591" t="s">
        <v>456</v>
      </c>
      <c r="B22" s="592" t="s">
        <v>589</v>
      </c>
      <c r="C22" s="577">
        <v>2572</v>
      </c>
      <c r="D22" s="577">
        <v>7493</v>
      </c>
      <c r="E22" s="575">
        <v>7574</v>
      </c>
      <c r="F22" s="575">
        <v>7305</v>
      </c>
      <c r="G22" s="593">
        <v>-269</v>
      </c>
      <c r="H22" s="247"/>
    </row>
    <row r="23" spans="1:8" x14ac:dyDescent="0.25">
      <c r="A23" s="594"/>
      <c r="B23" s="595" t="s">
        <v>582</v>
      </c>
      <c r="C23" s="3336">
        <v>0.26321929999999999</v>
      </c>
      <c r="D23" s="3337">
        <v>0.24009079999999999</v>
      </c>
      <c r="E23" s="3338">
        <v>0.27000259999999998</v>
      </c>
      <c r="F23" s="3338">
        <v>0.25215609999999999</v>
      </c>
      <c r="G23" s="596" t="s">
        <v>590</v>
      </c>
    </row>
    <row r="24" spans="1:8" x14ac:dyDescent="0.25">
      <c r="A24" s="591"/>
      <c r="B24" s="597" t="s">
        <v>583</v>
      </c>
      <c r="C24" s="598">
        <v>677</v>
      </c>
      <c r="D24" s="577">
        <v>1799</v>
      </c>
      <c r="E24" s="599">
        <v>2045</v>
      </c>
      <c r="F24" s="599">
        <v>1842.0003105000001</v>
      </c>
      <c r="G24" s="593">
        <v>-202.99968949999993</v>
      </c>
      <c r="H24" s="247"/>
    </row>
    <row r="25" spans="1:8" x14ac:dyDescent="0.25">
      <c r="A25" s="582" t="s">
        <v>457</v>
      </c>
      <c r="B25" s="583" t="s">
        <v>589</v>
      </c>
      <c r="C25" s="574">
        <v>4020</v>
      </c>
      <c r="D25" s="574">
        <v>10077</v>
      </c>
      <c r="E25" s="584">
        <v>10134</v>
      </c>
      <c r="F25" s="574">
        <v>9990</v>
      </c>
      <c r="G25" s="585">
        <v>-144</v>
      </c>
      <c r="H25" s="247"/>
    </row>
    <row r="26" spans="1:8" x14ac:dyDescent="0.25">
      <c r="A26" s="586"/>
      <c r="B26" s="587" t="s">
        <v>582</v>
      </c>
      <c r="C26" s="3333">
        <v>0.22014929999999999</v>
      </c>
      <c r="D26" s="3334">
        <v>0.29582219999999998</v>
      </c>
      <c r="E26" s="3335">
        <v>0.30264459999999999</v>
      </c>
      <c r="F26" s="3335">
        <v>0.28328330000000002</v>
      </c>
      <c r="G26" s="600" t="s">
        <v>591</v>
      </c>
      <c r="H26" s="402"/>
    </row>
    <row r="27" spans="1:8" x14ac:dyDescent="0.25">
      <c r="A27" s="582"/>
      <c r="B27" s="583" t="s">
        <v>583</v>
      </c>
      <c r="C27" s="574">
        <v>885</v>
      </c>
      <c r="D27" s="574">
        <v>2981</v>
      </c>
      <c r="E27" s="590">
        <v>3067</v>
      </c>
      <c r="F27" s="590">
        <v>2830.0001670000001</v>
      </c>
      <c r="G27" s="585">
        <v>-236.99983299999985</v>
      </c>
      <c r="H27" s="247"/>
    </row>
    <row r="28" spans="1:8" x14ac:dyDescent="0.25">
      <c r="A28" s="586" t="s">
        <v>584</v>
      </c>
      <c r="B28" s="592" t="s">
        <v>589</v>
      </c>
      <c r="C28" s="577">
        <v>1182</v>
      </c>
      <c r="D28" s="577">
        <v>4454</v>
      </c>
      <c r="E28" s="575">
        <v>4476</v>
      </c>
      <c r="F28" s="575">
        <v>4099</v>
      </c>
      <c r="G28" s="593">
        <v>-377</v>
      </c>
      <c r="H28" s="247"/>
    </row>
    <row r="29" spans="1:8" x14ac:dyDescent="0.25">
      <c r="A29" s="582"/>
      <c r="B29" s="601" t="s">
        <v>582</v>
      </c>
      <c r="C29" s="3339">
        <v>0.16074450000000001</v>
      </c>
      <c r="D29" s="3337">
        <v>0.1989223</v>
      </c>
      <c r="E29" s="3338">
        <v>0.1907954</v>
      </c>
      <c r="F29" s="477">
        <v>0.204928</v>
      </c>
      <c r="G29" s="596" t="s">
        <v>532</v>
      </c>
    </row>
    <row r="30" spans="1:8" x14ac:dyDescent="0.25">
      <c r="A30" s="586"/>
      <c r="B30" s="592" t="s">
        <v>583</v>
      </c>
      <c r="C30" s="577">
        <v>190</v>
      </c>
      <c r="D30" s="577">
        <v>886</v>
      </c>
      <c r="E30" s="599">
        <v>854</v>
      </c>
      <c r="F30" s="599">
        <v>839.99987199999998</v>
      </c>
      <c r="G30" s="593">
        <v>-14.000128000000018</v>
      </c>
      <c r="H30" s="247"/>
    </row>
    <row r="31" spans="1:8" x14ac:dyDescent="0.25">
      <c r="A31" s="582" t="s">
        <v>585</v>
      </c>
      <c r="B31" s="583" t="s">
        <v>589</v>
      </c>
      <c r="C31" s="574">
        <v>2224</v>
      </c>
      <c r="D31" s="574">
        <v>3078</v>
      </c>
      <c r="E31" s="584">
        <v>3021</v>
      </c>
      <c r="F31" s="574">
        <v>2820</v>
      </c>
      <c r="G31" s="585">
        <v>-201</v>
      </c>
      <c r="H31" s="247"/>
    </row>
    <row r="32" spans="1:8" x14ac:dyDescent="0.25">
      <c r="A32" s="586"/>
      <c r="B32" s="587" t="s">
        <v>582</v>
      </c>
      <c r="C32" s="3333">
        <v>0.18705040000000001</v>
      </c>
      <c r="D32" s="3334">
        <v>0.1419753</v>
      </c>
      <c r="E32" s="3335">
        <v>0.1406819</v>
      </c>
      <c r="F32" s="3335">
        <v>0.1429078</v>
      </c>
      <c r="G32" s="600" t="s">
        <v>526</v>
      </c>
    </row>
    <row r="33" spans="1:8" x14ac:dyDescent="0.25">
      <c r="A33" s="582"/>
      <c r="B33" s="583" t="s">
        <v>583</v>
      </c>
      <c r="C33" s="574">
        <v>416</v>
      </c>
      <c r="D33" s="574">
        <v>437</v>
      </c>
      <c r="E33" s="590">
        <v>425</v>
      </c>
      <c r="F33" s="590">
        <v>402.99999600000001</v>
      </c>
      <c r="G33" s="585">
        <v>-22.00000399999999</v>
      </c>
      <c r="H33" s="247"/>
    </row>
    <row r="34" spans="1:8" x14ac:dyDescent="0.25">
      <c r="A34" s="586" t="s">
        <v>586</v>
      </c>
      <c r="B34" s="592" t="s">
        <v>589</v>
      </c>
      <c r="C34" s="577">
        <v>881</v>
      </c>
      <c r="D34" s="577">
        <v>1029</v>
      </c>
      <c r="E34" s="575">
        <v>1126</v>
      </c>
      <c r="F34" s="575">
        <v>1014</v>
      </c>
      <c r="G34" s="593">
        <v>-112</v>
      </c>
      <c r="H34" s="247"/>
    </row>
    <row r="35" spans="1:8" x14ac:dyDescent="0.25">
      <c r="A35" s="582"/>
      <c r="B35" s="601" t="s">
        <v>582</v>
      </c>
      <c r="C35" s="3339">
        <v>0.25879679999999999</v>
      </c>
      <c r="D35" s="3337">
        <v>0.21865889999999999</v>
      </c>
      <c r="E35" s="3338">
        <v>0.1776199</v>
      </c>
      <c r="F35" s="477">
        <v>0.22386590000000001</v>
      </c>
      <c r="G35" s="596" t="s">
        <v>592</v>
      </c>
    </row>
    <row r="36" spans="1:8" x14ac:dyDescent="0.25">
      <c r="A36" s="586"/>
      <c r="B36" s="592" t="s">
        <v>583</v>
      </c>
      <c r="C36" s="577">
        <v>228</v>
      </c>
      <c r="D36" s="577">
        <v>225</v>
      </c>
      <c r="E36" s="599">
        <v>200</v>
      </c>
      <c r="F36" s="599">
        <v>227.00002259999999</v>
      </c>
      <c r="G36" s="593">
        <v>27.000022599999994</v>
      </c>
      <c r="H36" s="247"/>
    </row>
    <row r="37" spans="1:8" x14ac:dyDescent="0.25">
      <c r="A37" s="582" t="s">
        <v>587</v>
      </c>
      <c r="B37" s="583" t="s">
        <v>589</v>
      </c>
      <c r="C37" s="574">
        <v>213</v>
      </c>
      <c r="D37" s="574">
        <v>305</v>
      </c>
      <c r="E37" s="584">
        <v>282</v>
      </c>
      <c r="F37" s="574">
        <v>370</v>
      </c>
      <c r="G37" s="585">
        <v>88</v>
      </c>
      <c r="H37" s="247"/>
    </row>
    <row r="38" spans="1:8" x14ac:dyDescent="0.25">
      <c r="A38" s="586"/>
      <c r="B38" s="587" t="s">
        <v>582</v>
      </c>
      <c r="C38" s="3334">
        <v>0.4835681</v>
      </c>
      <c r="D38" s="3334">
        <v>0.33442620000000001</v>
      </c>
      <c r="E38" s="3335">
        <v>0.39361699999999999</v>
      </c>
      <c r="F38" s="3335">
        <v>0.24324319999999999</v>
      </c>
      <c r="G38" s="600" t="s">
        <v>593</v>
      </c>
    </row>
    <row r="39" spans="1:8" x14ac:dyDescent="0.25">
      <c r="A39" s="582"/>
      <c r="B39" s="583" t="s">
        <v>583</v>
      </c>
      <c r="C39" s="574">
        <v>103</v>
      </c>
      <c r="D39" s="574">
        <v>102</v>
      </c>
      <c r="E39" s="590">
        <v>111</v>
      </c>
      <c r="F39" s="590">
        <v>89.999983999999998</v>
      </c>
      <c r="G39" s="585">
        <v>-21.000016000000002</v>
      </c>
      <c r="H39" s="247"/>
    </row>
    <row r="40" spans="1:8" x14ac:dyDescent="0.25">
      <c r="A40" s="586" t="s">
        <v>461</v>
      </c>
      <c r="B40" s="592" t="s">
        <v>589</v>
      </c>
      <c r="C40" s="577">
        <v>10220</v>
      </c>
      <c r="D40" s="577">
        <v>18868</v>
      </c>
      <c r="E40" s="575">
        <v>18861</v>
      </c>
      <c r="F40" s="575">
        <v>18753</v>
      </c>
      <c r="G40" s="593">
        <v>-108</v>
      </c>
      <c r="H40" s="247"/>
    </row>
    <row r="41" spans="1:8" x14ac:dyDescent="0.25">
      <c r="A41" s="582"/>
      <c r="B41" s="601" t="s">
        <v>582</v>
      </c>
      <c r="C41" s="3339">
        <v>0.19716239999999999</v>
      </c>
      <c r="D41" s="3337">
        <v>0.30798179999999997</v>
      </c>
      <c r="E41" s="3338">
        <v>0.3138222</v>
      </c>
      <c r="F41" s="477">
        <v>0.33498640000000002</v>
      </c>
      <c r="G41" s="596" t="s">
        <v>594</v>
      </c>
    </row>
    <row r="42" spans="1:8" x14ac:dyDescent="0.25">
      <c r="A42" s="586"/>
      <c r="B42" s="592" t="s">
        <v>583</v>
      </c>
      <c r="C42" s="577">
        <v>2015</v>
      </c>
      <c r="D42" s="577">
        <v>5811</v>
      </c>
      <c r="E42" s="599">
        <v>5919</v>
      </c>
      <c r="F42" s="599">
        <v>6281.9999592000004</v>
      </c>
      <c r="G42" s="593">
        <v>362.99995920000038</v>
      </c>
      <c r="H42" s="247"/>
    </row>
    <row r="43" spans="1:8" x14ac:dyDescent="0.25">
      <c r="A43" s="582" t="s">
        <v>462</v>
      </c>
      <c r="B43" s="583" t="s">
        <v>589</v>
      </c>
      <c r="C43" s="574">
        <v>3662</v>
      </c>
      <c r="D43" s="574">
        <v>9131</v>
      </c>
      <c r="E43" s="584">
        <v>8955</v>
      </c>
      <c r="F43" s="574">
        <v>8280</v>
      </c>
      <c r="G43" s="585">
        <v>-675</v>
      </c>
      <c r="H43" s="247"/>
    </row>
    <row r="44" spans="1:8" x14ac:dyDescent="0.25">
      <c r="A44" s="586"/>
      <c r="B44" s="587" t="s">
        <v>582</v>
      </c>
      <c r="C44" s="3334">
        <v>0.2353905</v>
      </c>
      <c r="D44" s="3334">
        <v>0.27959699999999998</v>
      </c>
      <c r="E44" s="3335">
        <v>0.28140700000000002</v>
      </c>
      <c r="F44" s="3335">
        <v>0.28019319999999998</v>
      </c>
      <c r="G44" s="600" t="s">
        <v>595</v>
      </c>
    </row>
    <row r="45" spans="1:8" x14ac:dyDescent="0.25">
      <c r="A45" s="582"/>
      <c r="B45" s="583" t="s">
        <v>583</v>
      </c>
      <c r="C45" s="574">
        <v>862</v>
      </c>
      <c r="D45" s="574">
        <v>2553</v>
      </c>
      <c r="E45" s="590">
        <v>2520</v>
      </c>
      <c r="F45" s="77">
        <v>2319.9996959999999</v>
      </c>
      <c r="G45" s="585">
        <v>-200.00030400000014</v>
      </c>
      <c r="H45" s="247"/>
    </row>
    <row r="46" spans="1:8" x14ac:dyDescent="0.25">
      <c r="A46" s="602" t="s">
        <v>588</v>
      </c>
      <c r="B46" s="603" t="s">
        <v>589</v>
      </c>
      <c r="C46" s="604">
        <v>27999</v>
      </c>
      <c r="D46" s="604">
        <v>58400</v>
      </c>
      <c r="E46" s="604">
        <v>58528</v>
      </c>
      <c r="F46" s="604">
        <v>56683</v>
      </c>
      <c r="G46" s="605">
        <v>-1845</v>
      </c>
      <c r="H46" s="247"/>
    </row>
    <row r="47" spans="1:8" x14ac:dyDescent="0.25">
      <c r="A47" s="606"/>
      <c r="B47" s="607" t="s">
        <v>582</v>
      </c>
      <c r="C47" s="3340">
        <v>0.23829422479374263</v>
      </c>
      <c r="D47" s="3340">
        <v>0.27407534246575344</v>
      </c>
      <c r="E47" s="3340">
        <v>0.28027610716238383</v>
      </c>
      <c r="F47" s="3340">
        <v>0.28313603560326733</v>
      </c>
      <c r="G47" s="389" t="s">
        <v>596</v>
      </c>
    </row>
    <row r="48" spans="1:8" x14ac:dyDescent="0.25">
      <c r="A48" s="602"/>
      <c r="B48" s="603" t="s">
        <v>583</v>
      </c>
      <c r="C48" s="604">
        <v>6672</v>
      </c>
      <c r="D48" s="604">
        <v>16006</v>
      </c>
      <c r="E48" s="604">
        <v>16404</v>
      </c>
      <c r="F48" s="604">
        <v>16048.999906100002</v>
      </c>
      <c r="G48" s="605">
        <v>-355.00009389999832</v>
      </c>
      <c r="H48" s="247"/>
    </row>
    <row r="49" spans="1:8" x14ac:dyDescent="0.25">
      <c r="A49" s="606" t="s">
        <v>470</v>
      </c>
      <c r="B49" s="608" t="s">
        <v>589</v>
      </c>
      <c r="C49" s="609">
        <v>107295</v>
      </c>
      <c r="D49" s="609">
        <v>197774</v>
      </c>
      <c r="E49" s="609">
        <v>194813</v>
      </c>
      <c r="F49" s="609">
        <v>191951</v>
      </c>
      <c r="G49" s="610">
        <v>-2862</v>
      </c>
      <c r="H49" s="247"/>
    </row>
    <row r="50" spans="1:8" x14ac:dyDescent="0.25">
      <c r="A50" s="611"/>
      <c r="B50" s="612" t="s">
        <v>582</v>
      </c>
      <c r="C50" s="3341">
        <v>0.29349920000000002</v>
      </c>
      <c r="D50" s="3342">
        <v>0.29168650000000002</v>
      </c>
      <c r="E50" s="3342">
        <v>0.28714200000000001</v>
      </c>
      <c r="F50" s="3342">
        <v>0.28432259999999998</v>
      </c>
      <c r="G50" s="613" t="s">
        <v>597</v>
      </c>
    </row>
    <row r="51" spans="1:8" x14ac:dyDescent="0.25">
      <c r="A51" s="606"/>
      <c r="B51" s="608" t="s">
        <v>583</v>
      </c>
      <c r="C51" s="609">
        <v>31491</v>
      </c>
      <c r="D51" s="609">
        <v>57688</v>
      </c>
      <c r="E51" s="609">
        <v>55939</v>
      </c>
      <c r="F51" s="609">
        <v>54576.007392599997</v>
      </c>
      <c r="G51" s="610">
        <v>-1362.9926074000032</v>
      </c>
      <c r="H51" s="247"/>
    </row>
    <row r="52" spans="1:8" x14ac:dyDescent="0.25">
      <c r="A52" s="65" t="s">
        <v>511</v>
      </c>
      <c r="C52" s="609"/>
      <c r="D52" s="609"/>
      <c r="E52" s="609"/>
      <c r="F52" s="609"/>
      <c r="G52" s="609"/>
    </row>
    <row r="54" spans="1:8" x14ac:dyDescent="0.25">
      <c r="A54" s="199" t="s">
        <v>135</v>
      </c>
    </row>
    <row r="55" spans="1:8" x14ac:dyDescent="0.25">
      <c r="H55" s="606"/>
    </row>
  </sheetData>
  <hyperlinks>
    <hyperlink ref="A54" location="Index!A1" display="Back to index" xr:uid="{BDFBED71-821B-4362-9809-37D3A03B85CD}"/>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5293-210B-46C3-9DA7-78B6CF367162}">
  <dimension ref="A1:G47"/>
  <sheetViews>
    <sheetView showGridLines="0" zoomScaleNormal="100" workbookViewId="0">
      <selection activeCell="J31" sqref="J31"/>
    </sheetView>
  </sheetViews>
  <sheetFormatPr defaultColWidth="8.85546875" defaultRowHeight="15" x14ac:dyDescent="0.25"/>
  <cols>
    <col min="1" max="1" width="25.140625" style="23" customWidth="1"/>
    <col min="2" max="2" width="19.85546875" style="23" customWidth="1"/>
    <col min="3" max="3" width="16.42578125" style="23" customWidth="1"/>
    <col min="4" max="5" width="13.85546875" style="23" customWidth="1"/>
    <col min="6" max="6" width="11.85546875" style="23" customWidth="1"/>
    <col min="7" max="7" width="11.28515625" style="23" customWidth="1"/>
    <col min="8" max="16384" width="8.85546875" style="23"/>
  </cols>
  <sheetData>
    <row r="1" spans="1:7" x14ac:dyDescent="0.25">
      <c r="A1" s="67" t="s">
        <v>598</v>
      </c>
    </row>
    <row r="3" spans="1:7" ht="30" x14ac:dyDescent="0.25">
      <c r="A3" s="3121" t="s">
        <v>455</v>
      </c>
      <c r="B3" s="355" t="s">
        <v>579</v>
      </c>
      <c r="C3" s="355" t="s">
        <v>580</v>
      </c>
      <c r="D3" s="355" t="s">
        <v>581</v>
      </c>
      <c r="E3" s="355" t="s">
        <v>582</v>
      </c>
      <c r="F3" s="3100" t="s">
        <v>583</v>
      </c>
    </row>
    <row r="4" spans="1:7" x14ac:dyDescent="0.25">
      <c r="A4" s="214" t="s">
        <v>456</v>
      </c>
      <c r="B4" s="89">
        <v>2319</v>
      </c>
      <c r="C4" s="614">
        <v>0.74471759999999998</v>
      </c>
      <c r="D4" s="89">
        <v>1727</v>
      </c>
      <c r="E4" s="614">
        <v>0.2354463</v>
      </c>
      <c r="F4" s="89">
        <v>546</v>
      </c>
    </row>
    <row r="5" spans="1:7" x14ac:dyDescent="0.25">
      <c r="A5" s="261" t="s">
        <v>457</v>
      </c>
      <c r="B5" s="615">
        <v>2591</v>
      </c>
      <c r="C5" s="616">
        <v>0.82246240000000004</v>
      </c>
      <c r="D5" s="615">
        <v>2131</v>
      </c>
      <c r="E5" s="616">
        <v>0.31455040000000001</v>
      </c>
      <c r="F5" s="615">
        <v>815</v>
      </c>
    </row>
    <row r="6" spans="1:7" x14ac:dyDescent="0.25">
      <c r="A6" s="214" t="s">
        <v>584</v>
      </c>
      <c r="B6" s="89">
        <v>636</v>
      </c>
      <c r="C6" s="614">
        <v>0.71383649999999998</v>
      </c>
      <c r="D6" s="89">
        <v>454</v>
      </c>
      <c r="E6" s="614">
        <v>0.22169810000000001</v>
      </c>
      <c r="F6" s="89">
        <v>141</v>
      </c>
    </row>
    <row r="7" spans="1:7" x14ac:dyDescent="0.25">
      <c r="A7" s="261" t="s">
        <v>585</v>
      </c>
      <c r="B7" s="615">
        <v>93</v>
      </c>
      <c r="C7" s="616">
        <v>0.53763439999999996</v>
      </c>
      <c r="D7" s="615">
        <v>50</v>
      </c>
      <c r="E7" s="616">
        <v>7.5268799999999997E-2</v>
      </c>
      <c r="F7" s="615">
        <v>7</v>
      </c>
    </row>
    <row r="8" spans="1:7" x14ac:dyDescent="0.25">
      <c r="A8" s="214" t="s">
        <v>586</v>
      </c>
      <c r="B8" s="89">
        <v>59</v>
      </c>
      <c r="C8" s="614">
        <v>0.67796610000000002</v>
      </c>
      <c r="D8" s="89">
        <v>40</v>
      </c>
      <c r="E8" s="614">
        <v>0.1355932</v>
      </c>
      <c r="F8" s="89">
        <v>8</v>
      </c>
    </row>
    <row r="9" spans="1:7" x14ac:dyDescent="0.25">
      <c r="A9" s="261" t="s">
        <v>461</v>
      </c>
      <c r="B9" s="615">
        <v>3683</v>
      </c>
      <c r="C9" s="616">
        <v>0.74694539999999998</v>
      </c>
      <c r="D9" s="615">
        <v>2751</v>
      </c>
      <c r="E9" s="616">
        <v>0.37469449999999999</v>
      </c>
      <c r="F9" s="615">
        <v>1380</v>
      </c>
    </row>
    <row r="10" spans="1:7" x14ac:dyDescent="0.25">
      <c r="A10" s="214" t="s">
        <v>599</v>
      </c>
      <c r="B10" s="89">
        <v>304</v>
      </c>
      <c r="C10" s="614">
        <v>0.79934210000000006</v>
      </c>
      <c r="D10" s="89">
        <v>243</v>
      </c>
      <c r="E10" s="614">
        <v>0.5</v>
      </c>
      <c r="F10" s="89">
        <v>152</v>
      </c>
    </row>
    <row r="11" spans="1:7" x14ac:dyDescent="0.25">
      <c r="A11" s="261" t="s">
        <v>462</v>
      </c>
      <c r="B11" s="615">
        <v>1891</v>
      </c>
      <c r="C11" s="616">
        <v>0.7958752</v>
      </c>
      <c r="D11" s="615">
        <v>1505</v>
      </c>
      <c r="E11" s="616">
        <v>0.3056584</v>
      </c>
      <c r="F11" s="615">
        <v>578</v>
      </c>
    </row>
    <row r="12" spans="1:7" s="67" customFormat="1" x14ac:dyDescent="0.25">
      <c r="A12" s="617" t="s">
        <v>588</v>
      </c>
      <c r="B12" s="618">
        <v>11576</v>
      </c>
      <c r="C12" s="619">
        <v>0.7689184519695923</v>
      </c>
      <c r="D12" s="618">
        <v>8901</v>
      </c>
      <c r="E12" s="619">
        <v>0.40748230535894842</v>
      </c>
      <c r="F12" s="618">
        <v>3627</v>
      </c>
    </row>
    <row r="13" spans="1:7" x14ac:dyDescent="0.25">
      <c r="A13" s="211" t="s">
        <v>470</v>
      </c>
      <c r="B13" s="97">
        <v>24331</v>
      </c>
      <c r="C13" s="620">
        <v>0.80494019999999999</v>
      </c>
      <c r="D13" s="97">
        <v>19585</v>
      </c>
      <c r="E13" s="620">
        <v>0.32325019999999999</v>
      </c>
      <c r="F13" s="97">
        <v>7865</v>
      </c>
      <c r="G13" s="213"/>
    </row>
    <row r="15" spans="1:7" x14ac:dyDescent="0.25">
      <c r="A15" s="65" t="s">
        <v>600</v>
      </c>
    </row>
    <row r="16" spans="1:7" x14ac:dyDescent="0.25">
      <c r="A16" s="449"/>
      <c r="B16" s="621"/>
      <c r="C16" s="449"/>
      <c r="D16" s="449"/>
      <c r="E16" s="449"/>
      <c r="F16" s="449"/>
      <c r="G16" s="449"/>
    </row>
    <row r="17" spans="1:7" ht="30" x14ac:dyDescent="0.25">
      <c r="A17" s="3121" t="s">
        <v>601</v>
      </c>
      <c r="B17" s="355"/>
      <c r="C17" s="355">
        <v>2016</v>
      </c>
      <c r="D17" s="355">
        <v>2017</v>
      </c>
      <c r="E17" s="3100">
        <v>2018</v>
      </c>
      <c r="F17" s="3100" t="s">
        <v>483</v>
      </c>
    </row>
    <row r="18" spans="1:7" x14ac:dyDescent="0.25">
      <c r="A18" s="622" t="s">
        <v>456</v>
      </c>
      <c r="B18" s="623" t="s">
        <v>589</v>
      </c>
      <c r="C18" s="3581">
        <v>2362</v>
      </c>
      <c r="D18" s="3582">
        <v>2252</v>
      </c>
      <c r="E18" s="297">
        <v>2319</v>
      </c>
      <c r="F18" s="3583">
        <v>67</v>
      </c>
      <c r="G18" s="431"/>
    </row>
    <row r="19" spans="1:7" x14ac:dyDescent="0.25">
      <c r="A19" s="625"/>
      <c r="B19" s="626" t="s">
        <v>582</v>
      </c>
      <c r="C19" s="627">
        <v>0.24301439999999999</v>
      </c>
      <c r="D19" s="628">
        <v>0.18561279999999999</v>
      </c>
      <c r="E19" s="628">
        <v>0.2354463</v>
      </c>
      <c r="F19" s="629" t="s">
        <v>602</v>
      </c>
      <c r="G19" s="630"/>
    </row>
    <row r="20" spans="1:7" x14ac:dyDescent="0.25">
      <c r="A20" s="622"/>
      <c r="B20" s="623" t="s">
        <v>583</v>
      </c>
      <c r="C20" s="3584">
        <v>574</v>
      </c>
      <c r="D20" s="3585">
        <v>418</v>
      </c>
      <c r="E20" s="297">
        <v>546</v>
      </c>
      <c r="F20" s="297">
        <v>128</v>
      </c>
      <c r="G20" s="431"/>
    </row>
    <row r="21" spans="1:7" x14ac:dyDescent="0.25">
      <c r="A21" s="625" t="s">
        <v>457</v>
      </c>
      <c r="B21" s="632" t="s">
        <v>589</v>
      </c>
      <c r="C21" s="633">
        <v>2614</v>
      </c>
      <c r="D21" s="409">
        <v>2523</v>
      </c>
      <c r="E21" s="615">
        <v>2591</v>
      </c>
      <c r="F21" s="615">
        <v>68</v>
      </c>
      <c r="G21" s="431"/>
    </row>
    <row r="22" spans="1:7" x14ac:dyDescent="0.25">
      <c r="A22" s="622"/>
      <c r="B22" s="634" t="s">
        <v>582</v>
      </c>
      <c r="C22" s="635">
        <v>0.34315230000000002</v>
      </c>
      <c r="D22" s="636">
        <v>0.30122870000000002</v>
      </c>
      <c r="E22" s="636">
        <v>0.31455040000000001</v>
      </c>
      <c r="F22" s="637" t="s">
        <v>532</v>
      </c>
      <c r="G22" s="630"/>
    </row>
    <row r="23" spans="1:7" x14ac:dyDescent="0.25">
      <c r="A23" s="625"/>
      <c r="B23" s="632" t="s">
        <v>583</v>
      </c>
      <c r="C23" s="3587">
        <v>897</v>
      </c>
      <c r="D23" s="3588">
        <v>760</v>
      </c>
      <c r="E23" s="3586">
        <v>815</v>
      </c>
      <c r="F23" s="3586">
        <v>55</v>
      </c>
      <c r="G23" s="431"/>
    </row>
    <row r="24" spans="1:7" x14ac:dyDescent="0.25">
      <c r="A24" s="622" t="s">
        <v>490</v>
      </c>
      <c r="B24" s="623" t="s">
        <v>589</v>
      </c>
      <c r="C24" s="624">
        <v>485</v>
      </c>
      <c r="D24" s="165">
        <v>641</v>
      </c>
      <c r="E24" s="89">
        <v>636</v>
      </c>
      <c r="F24" s="89">
        <v>-5</v>
      </c>
      <c r="G24" s="431"/>
    </row>
    <row r="25" spans="1:7" x14ac:dyDescent="0.25">
      <c r="A25" s="625"/>
      <c r="B25" s="626" t="s">
        <v>582</v>
      </c>
      <c r="C25" s="627">
        <v>0.26185570000000002</v>
      </c>
      <c r="D25" s="628">
        <v>0.20280809999999999</v>
      </c>
      <c r="E25" s="628">
        <v>0.22169810000000001</v>
      </c>
      <c r="F25" s="629" t="s">
        <v>503</v>
      </c>
      <c r="G25" s="639"/>
    </row>
    <row r="26" spans="1:7" x14ac:dyDescent="0.25">
      <c r="A26" s="622"/>
      <c r="B26" s="623" t="s">
        <v>583</v>
      </c>
      <c r="C26" s="3584">
        <v>127</v>
      </c>
      <c r="D26" s="3585">
        <v>130</v>
      </c>
      <c r="E26" s="297">
        <v>141</v>
      </c>
      <c r="F26" s="297">
        <v>11</v>
      </c>
      <c r="G26" s="431"/>
    </row>
    <row r="27" spans="1:7" x14ac:dyDescent="0.25">
      <c r="A27" s="625" t="s">
        <v>586</v>
      </c>
      <c r="B27" s="632" t="s">
        <v>589</v>
      </c>
      <c r="C27" s="638">
        <v>75</v>
      </c>
      <c r="D27" s="638">
        <v>79</v>
      </c>
      <c r="E27" s="615">
        <v>59</v>
      </c>
      <c r="F27" s="615">
        <v>-20</v>
      </c>
      <c r="G27" s="431"/>
    </row>
    <row r="28" spans="1:7" x14ac:dyDescent="0.25">
      <c r="A28" s="622"/>
      <c r="B28" s="634" t="s">
        <v>582</v>
      </c>
      <c r="C28" s="635">
        <v>0.25333329999999998</v>
      </c>
      <c r="D28" s="636">
        <v>8.8607599999999995E-2</v>
      </c>
      <c r="E28" s="635">
        <v>0.1355932</v>
      </c>
      <c r="F28" s="640" t="s">
        <v>603</v>
      </c>
      <c r="G28" s="639"/>
    </row>
    <row r="29" spans="1:7" x14ac:dyDescent="0.25">
      <c r="A29" s="625"/>
      <c r="B29" s="632" t="s">
        <v>583</v>
      </c>
      <c r="C29" s="411">
        <v>19</v>
      </c>
      <c r="D29" s="638">
        <v>7</v>
      </c>
      <c r="E29" s="615">
        <v>8</v>
      </c>
      <c r="F29" s="615">
        <v>1</v>
      </c>
      <c r="G29" s="431"/>
    </row>
    <row r="30" spans="1:7" x14ac:dyDescent="0.25">
      <c r="A30" s="622" t="s">
        <v>604</v>
      </c>
      <c r="B30" s="623" t="s">
        <v>589</v>
      </c>
      <c r="C30" s="631">
        <v>25</v>
      </c>
      <c r="D30" s="631">
        <v>38</v>
      </c>
      <c r="E30" s="631">
        <v>44</v>
      </c>
      <c r="F30" s="77">
        <v>6</v>
      </c>
      <c r="G30" s="431"/>
    </row>
    <row r="31" spans="1:7" x14ac:dyDescent="0.25">
      <c r="A31" s="625"/>
      <c r="B31" s="626" t="s">
        <v>582</v>
      </c>
      <c r="C31" s="627">
        <v>0.08</v>
      </c>
      <c r="D31" s="628">
        <v>0.2631579</v>
      </c>
      <c r="E31" s="628">
        <v>9.0909100000000007E-2</v>
      </c>
      <c r="F31" s="629" t="s">
        <v>605</v>
      </c>
      <c r="G31" s="639"/>
    </row>
    <row r="32" spans="1:7" x14ac:dyDescent="0.25">
      <c r="A32" s="622"/>
      <c r="B32" s="623" t="s">
        <v>583</v>
      </c>
      <c r="C32" s="405">
        <v>2</v>
      </c>
      <c r="D32" s="631">
        <v>10</v>
      </c>
      <c r="E32" s="631">
        <v>4</v>
      </c>
      <c r="F32" s="89">
        <v>-6</v>
      </c>
      <c r="G32" s="431"/>
    </row>
    <row r="33" spans="1:7" x14ac:dyDescent="0.25">
      <c r="A33" s="625" t="s">
        <v>461</v>
      </c>
      <c r="B33" s="632" t="s">
        <v>589</v>
      </c>
      <c r="C33" s="638">
        <v>3356</v>
      </c>
      <c r="D33" s="638">
        <v>3586</v>
      </c>
      <c r="E33" s="615">
        <v>3683</v>
      </c>
      <c r="F33" s="615">
        <v>97</v>
      </c>
      <c r="G33" s="431"/>
    </row>
    <row r="34" spans="1:7" x14ac:dyDescent="0.25">
      <c r="A34" s="622"/>
      <c r="B34" s="634" t="s">
        <v>582</v>
      </c>
      <c r="C34" s="635">
        <v>0.41209770000000001</v>
      </c>
      <c r="D34" s="636">
        <v>0.37172339999999998</v>
      </c>
      <c r="E34" s="636">
        <v>0.37469449999999999</v>
      </c>
      <c r="F34" s="640" t="s">
        <v>596</v>
      </c>
      <c r="G34" s="639"/>
    </row>
    <row r="35" spans="1:7" x14ac:dyDescent="0.25">
      <c r="A35" s="625"/>
      <c r="B35" s="632" t="s">
        <v>583</v>
      </c>
      <c r="C35" s="411">
        <v>1383</v>
      </c>
      <c r="D35" s="409">
        <v>1333</v>
      </c>
      <c r="E35" s="615">
        <v>1380</v>
      </c>
      <c r="F35" s="615">
        <v>47</v>
      </c>
      <c r="G35" s="431"/>
    </row>
    <row r="36" spans="1:7" x14ac:dyDescent="0.25">
      <c r="A36" s="622" t="s">
        <v>606</v>
      </c>
      <c r="B36" s="623" t="s">
        <v>589</v>
      </c>
      <c r="C36" s="631">
        <v>222</v>
      </c>
      <c r="D36" s="631">
        <v>272</v>
      </c>
      <c r="E36" s="89">
        <v>304</v>
      </c>
      <c r="F36" s="89">
        <v>32</v>
      </c>
      <c r="G36" s="431"/>
    </row>
    <row r="37" spans="1:7" x14ac:dyDescent="0.25">
      <c r="A37" s="625"/>
      <c r="B37" s="626" t="s">
        <v>582</v>
      </c>
      <c r="C37" s="627">
        <v>0.44144139999999998</v>
      </c>
      <c r="D37" s="628">
        <v>0.53676469999999998</v>
      </c>
      <c r="E37" s="628">
        <v>0.5</v>
      </c>
      <c r="F37" s="629" t="s">
        <v>607</v>
      </c>
      <c r="G37" s="639"/>
    </row>
    <row r="38" spans="1:7" x14ac:dyDescent="0.25">
      <c r="A38" s="622"/>
      <c r="B38" s="623" t="s">
        <v>583</v>
      </c>
      <c r="C38" s="405">
        <v>98</v>
      </c>
      <c r="D38" s="165">
        <v>146</v>
      </c>
      <c r="E38" s="89">
        <v>152</v>
      </c>
      <c r="F38" s="89">
        <v>6</v>
      </c>
      <c r="G38" s="431"/>
    </row>
    <row r="39" spans="1:7" x14ac:dyDescent="0.25">
      <c r="A39" s="625" t="s">
        <v>462</v>
      </c>
      <c r="B39" s="632" t="s">
        <v>589</v>
      </c>
      <c r="C39" s="633">
        <v>1923</v>
      </c>
      <c r="D39" s="409">
        <v>1861</v>
      </c>
      <c r="E39" s="615">
        <v>1891</v>
      </c>
      <c r="F39" s="615">
        <v>30</v>
      </c>
      <c r="G39" s="431"/>
    </row>
    <row r="40" spans="1:7" x14ac:dyDescent="0.25">
      <c r="A40" s="622"/>
      <c r="B40" s="634" t="s">
        <v>582</v>
      </c>
      <c r="C40" s="635">
        <v>0.35881439999999998</v>
      </c>
      <c r="D40" s="636">
        <v>0.29876409999999998</v>
      </c>
      <c r="E40" s="636">
        <v>0.3056584</v>
      </c>
      <c r="F40" s="640" t="s">
        <v>531</v>
      </c>
      <c r="G40" s="639"/>
    </row>
    <row r="41" spans="1:7" x14ac:dyDescent="0.25">
      <c r="A41" s="625"/>
      <c r="B41" s="632" t="s">
        <v>583</v>
      </c>
      <c r="C41" s="411">
        <v>690</v>
      </c>
      <c r="D41" s="638">
        <v>556</v>
      </c>
      <c r="E41" s="615">
        <v>578</v>
      </c>
      <c r="F41" s="615">
        <v>22</v>
      </c>
      <c r="G41" s="431"/>
    </row>
    <row r="42" spans="1:7" x14ac:dyDescent="0.25">
      <c r="A42" s="641" t="s">
        <v>470</v>
      </c>
      <c r="B42" s="642" t="s">
        <v>589</v>
      </c>
      <c r="C42" s="643">
        <v>23795</v>
      </c>
      <c r="D42" s="643">
        <v>24112</v>
      </c>
      <c r="E42" s="97">
        <v>24331</v>
      </c>
      <c r="F42" s="97">
        <v>219</v>
      </c>
      <c r="G42" s="431"/>
    </row>
    <row r="43" spans="1:7" x14ac:dyDescent="0.25">
      <c r="A43" s="644"/>
      <c r="B43" s="645" t="s">
        <v>582</v>
      </c>
      <c r="C43" s="646">
        <v>0.33481820000000001</v>
      </c>
      <c r="D43" s="646">
        <v>0.31697910000000001</v>
      </c>
      <c r="E43" s="646">
        <v>0.32325019999999999</v>
      </c>
      <c r="F43" s="647" t="s">
        <v>608</v>
      </c>
      <c r="G43" s="639"/>
    </row>
    <row r="44" spans="1:7" x14ac:dyDescent="0.25">
      <c r="A44" s="641"/>
      <c r="B44" s="642" t="s">
        <v>583</v>
      </c>
      <c r="C44" s="648">
        <v>7967</v>
      </c>
      <c r="D44" s="643">
        <v>7643</v>
      </c>
      <c r="E44" s="97">
        <v>7865</v>
      </c>
      <c r="F44" s="97">
        <v>222</v>
      </c>
      <c r="G44" s="431"/>
    </row>
    <row r="45" spans="1:7" x14ac:dyDescent="0.25">
      <c r="A45" s="447" t="s">
        <v>2614</v>
      </c>
      <c r="F45" s="431"/>
    </row>
    <row r="47" spans="1:7" x14ac:dyDescent="0.25">
      <c r="A47" s="199" t="s">
        <v>135</v>
      </c>
    </row>
  </sheetData>
  <hyperlinks>
    <hyperlink ref="A47" location="Index!A1" display="Back to index" xr:uid="{91B7DD59-A5AE-4E66-91E2-78150E0A0AF6}"/>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E8891-7D05-4CCB-A161-5065BA961B21}">
  <dimension ref="A1:AD34"/>
  <sheetViews>
    <sheetView showGridLines="0" workbookViewId="0">
      <selection activeCell="A34" sqref="A34"/>
    </sheetView>
  </sheetViews>
  <sheetFormatPr defaultColWidth="8.85546875" defaultRowHeight="15" x14ac:dyDescent="0.25"/>
  <cols>
    <col min="1" max="1" width="25" style="23" customWidth="1"/>
    <col min="2" max="2" width="19" style="23" customWidth="1"/>
    <col min="3" max="30" width="12.7109375" style="23" customWidth="1"/>
    <col min="31" max="31" width="12.42578125" style="23" customWidth="1"/>
    <col min="32" max="32" width="12.7109375" style="23" customWidth="1"/>
    <col min="33" max="34" width="11" style="23" customWidth="1"/>
    <col min="35" max="36" width="9.140625" style="23" customWidth="1"/>
    <col min="37" max="39" width="11" style="23" customWidth="1"/>
    <col min="40" max="16384" width="8.85546875" style="23"/>
  </cols>
  <sheetData>
    <row r="1" spans="1:30" x14ac:dyDescent="0.25">
      <c r="A1" s="66" t="s">
        <v>609</v>
      </c>
    </row>
    <row r="3" spans="1:30" s="3345" customFormat="1" ht="30" customHeight="1" x14ac:dyDescent="0.25">
      <c r="A3" s="3343"/>
      <c r="B3" s="3344"/>
      <c r="C3" s="3695">
        <v>2011</v>
      </c>
      <c r="D3" s="3694"/>
      <c r="E3" s="3694"/>
      <c r="F3" s="3696"/>
      <c r="G3" s="3695">
        <v>2012</v>
      </c>
      <c r="H3" s="3694"/>
      <c r="I3" s="3694"/>
      <c r="J3" s="3696"/>
      <c r="K3" s="3695">
        <v>2013</v>
      </c>
      <c r="L3" s="3694"/>
      <c r="M3" s="3694"/>
      <c r="N3" s="3696"/>
      <c r="O3" s="3695">
        <v>2014</v>
      </c>
      <c r="P3" s="3694"/>
      <c r="Q3" s="3694"/>
      <c r="R3" s="3696"/>
      <c r="S3" s="3695">
        <v>2015</v>
      </c>
      <c r="T3" s="3694"/>
      <c r="U3" s="3694"/>
      <c r="V3" s="3696"/>
      <c r="W3" s="3695">
        <v>2016</v>
      </c>
      <c r="X3" s="3694"/>
      <c r="Y3" s="3694"/>
      <c r="Z3" s="3694"/>
      <c r="AA3" s="3693">
        <v>2017</v>
      </c>
      <c r="AB3" s="3694"/>
      <c r="AC3" s="3694"/>
      <c r="AD3" s="3694"/>
    </row>
    <row r="4" spans="1:30" ht="15" customHeight="1" x14ac:dyDescent="0.25">
      <c r="A4" s="649"/>
      <c r="B4" s="650"/>
      <c r="C4" s="651" t="s">
        <v>610</v>
      </c>
      <c r="D4" s="651" t="s">
        <v>611</v>
      </c>
      <c r="E4" s="651" t="s">
        <v>612</v>
      </c>
      <c r="F4" s="651" t="s">
        <v>613</v>
      </c>
      <c r="G4" s="651" t="s">
        <v>610</v>
      </c>
      <c r="H4" s="651" t="s">
        <v>611</v>
      </c>
      <c r="I4" s="651" t="s">
        <v>612</v>
      </c>
      <c r="J4" s="651" t="s">
        <v>613</v>
      </c>
      <c r="K4" s="651" t="s">
        <v>610</v>
      </c>
      <c r="L4" s="651" t="s">
        <v>611</v>
      </c>
      <c r="M4" s="651" t="s">
        <v>612</v>
      </c>
      <c r="N4" s="651" t="s">
        <v>613</v>
      </c>
      <c r="O4" s="651" t="s">
        <v>610</v>
      </c>
      <c r="P4" s="651" t="s">
        <v>611</v>
      </c>
      <c r="Q4" s="651" t="s">
        <v>612</v>
      </c>
      <c r="R4" s="651" t="s">
        <v>613</v>
      </c>
      <c r="S4" s="651" t="s">
        <v>610</v>
      </c>
      <c r="T4" s="651" t="s">
        <v>611</v>
      </c>
      <c r="U4" s="651" t="s">
        <v>612</v>
      </c>
      <c r="V4" s="651" t="s">
        <v>613</v>
      </c>
      <c r="W4" s="651" t="s">
        <v>610</v>
      </c>
      <c r="X4" s="651" t="s">
        <v>611</v>
      </c>
      <c r="Y4" s="651" t="s">
        <v>612</v>
      </c>
      <c r="Z4" s="651" t="s">
        <v>613</v>
      </c>
      <c r="AA4" s="651" t="s">
        <v>610</v>
      </c>
      <c r="AB4" s="651" t="s">
        <v>611</v>
      </c>
      <c r="AC4" s="651" t="s">
        <v>612</v>
      </c>
      <c r="AD4" s="651" t="s">
        <v>613</v>
      </c>
    </row>
    <row r="5" spans="1:30" x14ac:dyDescent="0.25">
      <c r="A5" s="652" t="s">
        <v>461</v>
      </c>
      <c r="B5" s="143"/>
      <c r="C5" s="134">
        <v>35200</v>
      </c>
      <c r="D5" s="134">
        <v>30600</v>
      </c>
      <c r="E5" s="134">
        <v>27900</v>
      </c>
      <c r="F5" s="134">
        <v>12600</v>
      </c>
      <c r="G5" s="134">
        <v>32800</v>
      </c>
      <c r="H5" s="134">
        <v>28900</v>
      </c>
      <c r="I5" s="134">
        <v>27100</v>
      </c>
      <c r="J5" s="134">
        <v>12700</v>
      </c>
      <c r="K5" s="134">
        <v>33000</v>
      </c>
      <c r="L5" s="134">
        <v>29300</v>
      </c>
      <c r="M5" s="134">
        <v>27500</v>
      </c>
      <c r="N5" s="134">
        <v>13300</v>
      </c>
      <c r="O5" s="134">
        <v>33400</v>
      </c>
      <c r="P5" s="134">
        <v>29400</v>
      </c>
      <c r="Q5" s="134">
        <v>27500</v>
      </c>
      <c r="R5" s="134">
        <v>13600</v>
      </c>
      <c r="S5" s="134">
        <v>33700</v>
      </c>
      <c r="T5" s="134">
        <v>33500</v>
      </c>
      <c r="U5" s="134">
        <v>29100</v>
      </c>
      <c r="V5" s="134">
        <v>13100</v>
      </c>
      <c r="W5" s="134">
        <v>34400</v>
      </c>
      <c r="X5" s="134">
        <v>30800</v>
      </c>
      <c r="Y5" s="134">
        <v>28000</v>
      </c>
      <c r="Z5" s="134">
        <v>13800</v>
      </c>
      <c r="AA5" s="134">
        <v>34600</v>
      </c>
      <c r="AB5" s="134">
        <v>31200</v>
      </c>
      <c r="AC5" s="134">
        <v>28200</v>
      </c>
      <c r="AD5" s="134">
        <v>13100</v>
      </c>
    </row>
    <row r="6" spans="1:30" x14ac:dyDescent="0.25">
      <c r="A6" s="649" t="s">
        <v>462</v>
      </c>
      <c r="B6" s="650"/>
      <c r="C6" s="653">
        <v>5900</v>
      </c>
      <c r="D6" s="653">
        <v>1200</v>
      </c>
      <c r="E6" s="653">
        <v>3000</v>
      </c>
      <c r="F6" s="653">
        <v>4300</v>
      </c>
      <c r="G6" s="653">
        <v>6000</v>
      </c>
      <c r="H6" s="653">
        <v>1300</v>
      </c>
      <c r="I6" s="653">
        <v>3300</v>
      </c>
      <c r="J6" s="653">
        <v>4400</v>
      </c>
      <c r="K6" s="653">
        <v>6200</v>
      </c>
      <c r="L6" s="653">
        <v>1300</v>
      </c>
      <c r="M6" s="653">
        <v>3500</v>
      </c>
      <c r="N6" s="653">
        <v>4500</v>
      </c>
      <c r="O6" s="653">
        <v>6400</v>
      </c>
      <c r="P6" s="653">
        <v>1300</v>
      </c>
      <c r="Q6" s="653">
        <v>3600</v>
      </c>
      <c r="R6" s="653">
        <v>4500</v>
      </c>
      <c r="S6" s="653">
        <v>6300</v>
      </c>
      <c r="T6" s="653">
        <v>1500</v>
      </c>
      <c r="U6" s="653">
        <v>3700</v>
      </c>
      <c r="V6" s="653">
        <v>4400</v>
      </c>
      <c r="W6" s="653">
        <v>6500</v>
      </c>
      <c r="X6" s="653">
        <v>1600</v>
      </c>
      <c r="Y6" s="653">
        <v>4000</v>
      </c>
      <c r="Z6" s="653">
        <v>4300</v>
      </c>
      <c r="AA6" s="653">
        <v>6600</v>
      </c>
      <c r="AB6" s="653">
        <v>1900</v>
      </c>
      <c r="AC6" s="653">
        <v>4100</v>
      </c>
      <c r="AD6" s="653">
        <v>4200</v>
      </c>
    </row>
    <row r="7" spans="1:30" x14ac:dyDescent="0.25">
      <c r="A7" s="652" t="s">
        <v>457</v>
      </c>
      <c r="B7" s="143"/>
      <c r="C7" s="134">
        <v>6900</v>
      </c>
      <c r="D7" s="134">
        <v>1200</v>
      </c>
      <c r="E7" s="134">
        <v>3300</v>
      </c>
      <c r="F7" s="134">
        <v>5400</v>
      </c>
      <c r="G7" s="134">
        <v>7200</v>
      </c>
      <c r="H7" s="134">
        <v>1300</v>
      </c>
      <c r="I7" s="134">
        <v>3700</v>
      </c>
      <c r="J7" s="134">
        <v>5500</v>
      </c>
      <c r="K7" s="134">
        <v>7400</v>
      </c>
      <c r="L7" s="134">
        <v>1300</v>
      </c>
      <c r="M7" s="134">
        <v>3900</v>
      </c>
      <c r="N7" s="134">
        <v>5600</v>
      </c>
      <c r="O7" s="134">
        <v>7500</v>
      </c>
      <c r="P7" s="134">
        <v>1400</v>
      </c>
      <c r="Q7" s="134">
        <v>4000</v>
      </c>
      <c r="R7" s="134">
        <v>5500</v>
      </c>
      <c r="S7" s="134">
        <v>7500</v>
      </c>
      <c r="T7" s="134">
        <v>1600</v>
      </c>
      <c r="U7" s="134">
        <v>4100</v>
      </c>
      <c r="V7" s="134">
        <v>5400</v>
      </c>
      <c r="W7" s="134">
        <v>7500</v>
      </c>
      <c r="X7" s="134">
        <v>1700</v>
      </c>
      <c r="Y7" s="134">
        <v>4400</v>
      </c>
      <c r="Z7" s="134">
        <v>5300</v>
      </c>
      <c r="AA7" s="134">
        <v>7600</v>
      </c>
      <c r="AB7" s="134">
        <v>1900</v>
      </c>
      <c r="AC7" s="134">
        <v>4400</v>
      </c>
      <c r="AD7" s="134">
        <v>5200</v>
      </c>
    </row>
    <row r="8" spans="1:30" x14ac:dyDescent="0.25">
      <c r="A8" s="649" t="s">
        <v>456</v>
      </c>
      <c r="B8" s="650"/>
      <c r="C8" s="653">
        <v>8500</v>
      </c>
      <c r="D8" s="653">
        <v>1400</v>
      </c>
      <c r="E8" s="653">
        <v>3700</v>
      </c>
      <c r="F8" s="653">
        <v>6900</v>
      </c>
      <c r="G8" s="653">
        <v>8700</v>
      </c>
      <c r="H8" s="653">
        <v>1500</v>
      </c>
      <c r="I8" s="653">
        <v>4000</v>
      </c>
      <c r="J8" s="653">
        <v>6900</v>
      </c>
      <c r="K8" s="653">
        <v>8800</v>
      </c>
      <c r="L8" s="653">
        <v>1500</v>
      </c>
      <c r="M8" s="653">
        <v>4300</v>
      </c>
      <c r="N8" s="653">
        <v>7000</v>
      </c>
      <c r="O8" s="653">
        <v>8800</v>
      </c>
      <c r="P8" s="653">
        <v>1600</v>
      </c>
      <c r="Q8" s="653">
        <v>4400</v>
      </c>
      <c r="R8" s="653">
        <v>6800</v>
      </c>
      <c r="S8" s="653">
        <v>8700</v>
      </c>
      <c r="T8" s="653">
        <v>1700</v>
      </c>
      <c r="U8" s="653">
        <v>4500</v>
      </c>
      <c r="V8" s="653">
        <v>6600</v>
      </c>
      <c r="W8" s="653">
        <v>8800</v>
      </c>
      <c r="X8" s="653">
        <v>1800</v>
      </c>
      <c r="Y8" s="653">
        <v>4700</v>
      </c>
      <c r="Z8" s="653">
        <v>6500</v>
      </c>
      <c r="AA8" s="653">
        <v>8700</v>
      </c>
      <c r="AB8" s="653">
        <v>2000</v>
      </c>
      <c r="AC8" s="653">
        <v>4800</v>
      </c>
      <c r="AD8" s="653">
        <v>6300</v>
      </c>
    </row>
    <row r="9" spans="1:30" ht="30" x14ac:dyDescent="0.25">
      <c r="A9" s="654" t="s">
        <v>614</v>
      </c>
      <c r="B9" s="655"/>
      <c r="C9" s="134">
        <v>34700</v>
      </c>
      <c r="D9" s="134">
        <v>30700</v>
      </c>
      <c r="E9" s="134">
        <v>27800</v>
      </c>
      <c r="F9" s="134">
        <v>2700</v>
      </c>
      <c r="G9" s="134">
        <v>32700</v>
      </c>
      <c r="H9" s="134">
        <v>29100</v>
      </c>
      <c r="I9" s="134">
        <v>26600</v>
      </c>
      <c r="J9" s="134">
        <v>2900</v>
      </c>
      <c r="K9" s="134">
        <v>32900</v>
      </c>
      <c r="L9" s="134">
        <v>29300</v>
      </c>
      <c r="M9" s="134">
        <v>26600</v>
      </c>
      <c r="N9" s="134">
        <v>3000</v>
      </c>
      <c r="O9" s="134">
        <v>32300</v>
      </c>
      <c r="P9" s="134">
        <v>28900</v>
      </c>
      <c r="Q9" s="134">
        <v>25800</v>
      </c>
      <c r="R9" s="134">
        <v>2900</v>
      </c>
      <c r="S9" s="134">
        <v>32100</v>
      </c>
      <c r="T9" s="134">
        <v>28800</v>
      </c>
      <c r="U9" s="134">
        <v>25500</v>
      </c>
      <c r="V9" s="134">
        <v>3000</v>
      </c>
      <c r="W9" s="134">
        <v>32700</v>
      </c>
      <c r="X9" s="134">
        <v>29700</v>
      </c>
      <c r="Y9" s="134">
        <v>25300</v>
      </c>
      <c r="Z9" s="134">
        <v>3100</v>
      </c>
      <c r="AA9" s="134">
        <v>32600</v>
      </c>
      <c r="AB9" s="134">
        <v>29900</v>
      </c>
      <c r="AC9" s="134">
        <v>24900</v>
      </c>
      <c r="AD9" s="134">
        <v>2900</v>
      </c>
    </row>
    <row r="10" spans="1:30" x14ac:dyDescent="0.25">
      <c r="A10" s="649" t="s">
        <v>615</v>
      </c>
      <c r="B10" s="650"/>
      <c r="C10" s="653">
        <v>2800</v>
      </c>
      <c r="D10" s="653">
        <v>600</v>
      </c>
      <c r="E10" s="653">
        <v>1700</v>
      </c>
      <c r="F10" s="653">
        <v>1100</v>
      </c>
      <c r="G10" s="653">
        <v>2400</v>
      </c>
      <c r="H10" s="653">
        <v>500</v>
      </c>
      <c r="I10" s="653">
        <v>1300</v>
      </c>
      <c r="J10" s="653">
        <v>1100</v>
      </c>
      <c r="K10" s="653">
        <v>2400</v>
      </c>
      <c r="L10" s="653">
        <v>400</v>
      </c>
      <c r="M10" s="653">
        <v>1200</v>
      </c>
      <c r="N10" s="653">
        <v>1200</v>
      </c>
      <c r="O10" s="653">
        <v>2300</v>
      </c>
      <c r="P10" s="653">
        <v>400</v>
      </c>
      <c r="Q10" s="653">
        <v>1200</v>
      </c>
      <c r="R10" s="653">
        <v>1200</v>
      </c>
      <c r="S10" s="653">
        <v>2100</v>
      </c>
      <c r="T10" s="653">
        <v>500</v>
      </c>
      <c r="U10" s="653">
        <v>1000</v>
      </c>
      <c r="V10" s="653">
        <v>1200</v>
      </c>
      <c r="W10" s="653">
        <v>2000</v>
      </c>
      <c r="X10" s="653">
        <v>400</v>
      </c>
      <c r="Y10" s="653">
        <v>800</v>
      </c>
      <c r="Z10" s="653">
        <v>1100</v>
      </c>
      <c r="AA10" s="653">
        <v>1700</v>
      </c>
      <c r="AB10" s="653">
        <v>400</v>
      </c>
      <c r="AC10" s="653">
        <v>500</v>
      </c>
      <c r="AD10" s="653">
        <v>1100</v>
      </c>
    </row>
    <row r="11" spans="1:30" x14ac:dyDescent="0.25">
      <c r="A11" s="449"/>
      <c r="B11" s="450"/>
      <c r="C11" s="191"/>
      <c r="D11" s="656"/>
      <c r="E11" s="191"/>
      <c r="F11" s="191"/>
      <c r="G11" s="191"/>
      <c r="H11" s="656"/>
      <c r="I11" s="191"/>
      <c r="J11" s="191"/>
      <c r="K11" s="191"/>
      <c r="L11" s="656"/>
      <c r="M11" s="191"/>
      <c r="N11" s="191"/>
      <c r="O11" s="191"/>
      <c r="P11" s="656"/>
      <c r="Q11" s="191"/>
      <c r="R11" s="191"/>
      <c r="S11" s="191"/>
      <c r="T11" s="656"/>
      <c r="U11" s="191"/>
      <c r="V11" s="191"/>
      <c r="W11" s="450"/>
      <c r="X11" s="656"/>
      <c r="Y11" s="450"/>
      <c r="Z11" s="450"/>
      <c r="AA11" s="450"/>
      <c r="AB11" s="656"/>
      <c r="AC11" s="450"/>
      <c r="AD11" s="450"/>
    </row>
    <row r="12" spans="1:30" x14ac:dyDescent="0.25">
      <c r="A12" s="649" t="s">
        <v>616</v>
      </c>
      <c r="B12" s="650"/>
      <c r="C12" s="653">
        <v>14800</v>
      </c>
      <c r="D12" s="653">
        <v>6200</v>
      </c>
      <c r="E12" s="653">
        <v>1200</v>
      </c>
      <c r="F12" s="653">
        <v>600</v>
      </c>
      <c r="G12" s="653">
        <v>13800</v>
      </c>
      <c r="H12" s="653">
        <v>5900</v>
      </c>
      <c r="I12" s="653">
        <v>11200</v>
      </c>
      <c r="J12" s="653">
        <v>3400</v>
      </c>
      <c r="K12" s="653">
        <v>13400</v>
      </c>
      <c r="L12" s="653">
        <v>5900</v>
      </c>
      <c r="M12" s="653">
        <v>10900</v>
      </c>
      <c r="N12" s="653">
        <v>3400</v>
      </c>
      <c r="O12" s="653">
        <v>12700</v>
      </c>
      <c r="P12" s="653">
        <v>5700</v>
      </c>
      <c r="Q12" s="653">
        <v>10300</v>
      </c>
      <c r="R12" s="653">
        <v>3300</v>
      </c>
      <c r="S12" s="653">
        <v>11500</v>
      </c>
      <c r="T12" s="653">
        <v>5500</v>
      </c>
      <c r="U12" s="653">
        <v>9200</v>
      </c>
      <c r="V12" s="653">
        <v>3000</v>
      </c>
      <c r="W12" s="653">
        <v>11300</v>
      </c>
      <c r="X12" s="657">
        <v>5700</v>
      </c>
      <c r="Y12" s="653">
        <v>8900</v>
      </c>
      <c r="Z12" s="653">
        <v>2700</v>
      </c>
      <c r="AA12" s="653">
        <v>10200</v>
      </c>
      <c r="AB12" s="653">
        <v>5500</v>
      </c>
      <c r="AC12" s="653">
        <v>8000</v>
      </c>
      <c r="AD12" s="653">
        <v>2200</v>
      </c>
    </row>
    <row r="13" spans="1:30" x14ac:dyDescent="0.25">
      <c r="A13" s="652" t="s">
        <v>535</v>
      </c>
      <c r="B13" s="658" t="s">
        <v>617</v>
      </c>
      <c r="C13" s="134"/>
      <c r="D13" s="143"/>
      <c r="E13" s="134"/>
      <c r="F13" s="134"/>
      <c r="G13" s="134"/>
      <c r="H13" s="143"/>
      <c r="I13" s="134"/>
      <c r="J13" s="134"/>
      <c r="K13" s="134"/>
      <c r="L13" s="143"/>
      <c r="M13" s="134"/>
      <c r="N13" s="134"/>
      <c r="O13" s="134"/>
      <c r="P13" s="143"/>
      <c r="Q13" s="134"/>
      <c r="R13" s="134"/>
      <c r="S13" s="134"/>
      <c r="T13" s="143"/>
      <c r="U13" s="134"/>
      <c r="V13" s="134"/>
      <c r="W13" s="143"/>
      <c r="X13" s="143"/>
      <c r="Y13" s="134"/>
      <c r="Z13" s="134"/>
      <c r="AA13" s="143"/>
      <c r="AB13" s="143"/>
      <c r="AC13" s="134"/>
      <c r="AD13" s="134"/>
    </row>
    <row r="14" spans="1:30" ht="30" x14ac:dyDescent="0.25">
      <c r="A14" s="649"/>
      <c r="B14" s="659" t="s">
        <v>618</v>
      </c>
      <c r="C14" s="653">
        <v>1300</v>
      </c>
      <c r="D14" s="653">
        <v>600</v>
      </c>
      <c r="E14" s="653">
        <v>900</v>
      </c>
      <c r="F14" s="653">
        <v>300</v>
      </c>
      <c r="G14" s="653">
        <v>1200</v>
      </c>
      <c r="H14" s="653">
        <v>500</v>
      </c>
      <c r="I14" s="653">
        <v>800</v>
      </c>
      <c r="J14" s="653">
        <v>200</v>
      </c>
      <c r="K14" s="653">
        <v>1100</v>
      </c>
      <c r="L14" s="653">
        <v>400</v>
      </c>
      <c r="M14" s="653">
        <v>700</v>
      </c>
      <c r="N14" s="653">
        <v>200</v>
      </c>
      <c r="O14" s="653">
        <v>1000</v>
      </c>
      <c r="P14" s="653">
        <v>400</v>
      </c>
      <c r="Q14" s="653">
        <v>700</v>
      </c>
      <c r="R14" s="653">
        <v>200</v>
      </c>
      <c r="S14" s="653">
        <v>900</v>
      </c>
      <c r="T14" s="653">
        <v>400</v>
      </c>
      <c r="U14" s="653">
        <v>600</v>
      </c>
      <c r="V14" s="653">
        <v>200</v>
      </c>
      <c r="W14" s="653">
        <v>800</v>
      </c>
      <c r="X14" s="650">
        <v>400</v>
      </c>
      <c r="Y14" s="653">
        <v>500</v>
      </c>
      <c r="Z14" s="653">
        <v>200</v>
      </c>
      <c r="AA14" s="653">
        <v>700</v>
      </c>
      <c r="AB14" s="650">
        <v>300</v>
      </c>
      <c r="AC14" s="653">
        <v>400</v>
      </c>
      <c r="AD14" s="653">
        <v>100</v>
      </c>
    </row>
    <row r="15" spans="1:30" x14ac:dyDescent="0.25">
      <c r="A15" s="652"/>
      <c r="B15" s="143" t="s">
        <v>619</v>
      </c>
      <c r="C15" s="134">
        <v>5300</v>
      </c>
      <c r="D15" s="134">
        <v>2400</v>
      </c>
      <c r="E15" s="134">
        <v>4000</v>
      </c>
      <c r="F15" s="134">
        <v>800</v>
      </c>
      <c r="G15" s="134">
        <v>4900</v>
      </c>
      <c r="H15" s="134">
        <v>2300</v>
      </c>
      <c r="I15" s="134">
        <v>3700</v>
      </c>
      <c r="J15" s="134">
        <v>800</v>
      </c>
      <c r="K15" s="134">
        <v>4900</v>
      </c>
      <c r="L15" s="134">
        <v>2400</v>
      </c>
      <c r="M15" s="134">
        <v>3700</v>
      </c>
      <c r="N15" s="134">
        <v>800</v>
      </c>
      <c r="O15" s="134">
        <v>4700</v>
      </c>
      <c r="P15" s="134">
        <v>2400</v>
      </c>
      <c r="Q15" s="134">
        <v>3500</v>
      </c>
      <c r="R15" s="134">
        <v>700</v>
      </c>
      <c r="S15" s="134">
        <v>4500</v>
      </c>
      <c r="T15" s="134">
        <v>2400</v>
      </c>
      <c r="U15" s="134">
        <v>3300</v>
      </c>
      <c r="V15" s="134">
        <v>700</v>
      </c>
      <c r="W15" s="134">
        <v>4500</v>
      </c>
      <c r="X15" s="134">
        <v>2600</v>
      </c>
      <c r="Y15" s="134">
        <v>3300</v>
      </c>
      <c r="Z15" s="134">
        <v>600</v>
      </c>
      <c r="AA15" s="134">
        <v>4200</v>
      </c>
      <c r="AB15" s="134">
        <v>2700</v>
      </c>
      <c r="AC15" s="134">
        <v>3100</v>
      </c>
      <c r="AD15" s="134">
        <v>400</v>
      </c>
    </row>
    <row r="16" spans="1:30" x14ac:dyDescent="0.25">
      <c r="A16" s="649"/>
      <c r="B16" s="650" t="s">
        <v>620</v>
      </c>
      <c r="C16" s="653">
        <v>3900</v>
      </c>
      <c r="D16" s="653">
        <v>1200</v>
      </c>
      <c r="E16" s="653">
        <v>2900</v>
      </c>
      <c r="F16" s="653">
        <v>900</v>
      </c>
      <c r="G16" s="653">
        <v>3600</v>
      </c>
      <c r="H16" s="653">
        <v>1200</v>
      </c>
      <c r="I16" s="653">
        <v>2600</v>
      </c>
      <c r="J16" s="653">
        <v>900</v>
      </c>
      <c r="K16" s="653">
        <v>3400</v>
      </c>
      <c r="L16" s="653">
        <v>1100</v>
      </c>
      <c r="M16" s="653">
        <v>2500</v>
      </c>
      <c r="N16" s="653">
        <v>800</v>
      </c>
      <c r="O16" s="653">
        <v>3300</v>
      </c>
      <c r="P16" s="653">
        <v>1100</v>
      </c>
      <c r="Q16" s="653">
        <v>2400</v>
      </c>
      <c r="R16" s="653">
        <v>900</v>
      </c>
      <c r="S16" s="653">
        <v>3000</v>
      </c>
      <c r="T16" s="653">
        <v>1100</v>
      </c>
      <c r="U16" s="653">
        <v>2100</v>
      </c>
      <c r="V16" s="653">
        <v>800</v>
      </c>
      <c r="W16" s="653">
        <v>2800</v>
      </c>
      <c r="X16" s="653">
        <v>1100</v>
      </c>
      <c r="Y16" s="653">
        <v>190</v>
      </c>
      <c r="Z16" s="653">
        <v>700</v>
      </c>
      <c r="AA16" s="653">
        <v>2300</v>
      </c>
      <c r="AB16" s="653">
        <v>900</v>
      </c>
      <c r="AC16" s="653">
        <v>1600</v>
      </c>
      <c r="AD16" s="653">
        <v>500</v>
      </c>
    </row>
    <row r="17" spans="1:30" x14ac:dyDescent="0.25">
      <c r="A17" s="652"/>
      <c r="B17" s="143" t="s">
        <v>621</v>
      </c>
      <c r="C17" s="134">
        <v>4500</v>
      </c>
      <c r="D17" s="134">
        <v>1800</v>
      </c>
      <c r="E17" s="134">
        <v>3400</v>
      </c>
      <c r="F17" s="134">
        <v>600</v>
      </c>
      <c r="G17" s="134">
        <v>4200</v>
      </c>
      <c r="H17" s="134">
        <v>1700</v>
      </c>
      <c r="I17" s="134">
        <v>3200</v>
      </c>
      <c r="J17" s="134">
        <v>500</v>
      </c>
      <c r="K17" s="134">
        <v>4100</v>
      </c>
      <c r="L17" s="134">
        <v>1700</v>
      </c>
      <c r="M17" s="134">
        <v>3100</v>
      </c>
      <c r="N17" s="134">
        <v>600</v>
      </c>
      <c r="O17" s="134">
        <v>4000</v>
      </c>
      <c r="P17" s="134">
        <v>1600</v>
      </c>
      <c r="Q17" s="134">
        <v>3000</v>
      </c>
      <c r="R17" s="134">
        <v>500</v>
      </c>
      <c r="S17" s="134">
        <v>3700</v>
      </c>
      <c r="T17" s="134">
        <v>1600</v>
      </c>
      <c r="U17" s="134">
        <v>2800</v>
      </c>
      <c r="V17" s="134">
        <v>500</v>
      </c>
      <c r="W17" s="134">
        <v>3400</v>
      </c>
      <c r="X17" s="134">
        <v>1500</v>
      </c>
      <c r="Y17" s="134">
        <v>2500</v>
      </c>
      <c r="Z17" s="134">
        <v>500</v>
      </c>
      <c r="AA17" s="134">
        <v>3000</v>
      </c>
      <c r="AB17" s="134">
        <v>1300</v>
      </c>
      <c r="AC17" s="134">
        <v>2300</v>
      </c>
      <c r="AD17" s="134">
        <v>400</v>
      </c>
    </row>
    <row r="18" spans="1:30" x14ac:dyDescent="0.25">
      <c r="A18" s="649"/>
      <c r="B18" s="650" t="s">
        <v>622</v>
      </c>
      <c r="C18" s="653">
        <v>3300</v>
      </c>
      <c r="D18" s="653">
        <v>1100</v>
      </c>
      <c r="E18" s="653">
        <v>2400</v>
      </c>
      <c r="F18" s="653">
        <v>1200</v>
      </c>
      <c r="G18" s="653">
        <v>3100</v>
      </c>
      <c r="H18" s="653">
        <v>1100</v>
      </c>
      <c r="I18" s="653">
        <v>2300</v>
      </c>
      <c r="J18" s="653">
        <v>1200</v>
      </c>
      <c r="K18" s="653">
        <v>3100</v>
      </c>
      <c r="L18" s="653">
        <v>1100</v>
      </c>
      <c r="M18" s="653">
        <v>2200</v>
      </c>
      <c r="N18" s="653">
        <v>1200</v>
      </c>
      <c r="O18" s="653">
        <v>2900</v>
      </c>
      <c r="P18" s="653">
        <v>1100</v>
      </c>
      <c r="Q18" s="653">
        <v>2100</v>
      </c>
      <c r="R18" s="653">
        <v>1100</v>
      </c>
      <c r="S18" s="653">
        <v>2700</v>
      </c>
      <c r="T18" s="653">
        <v>1100</v>
      </c>
      <c r="U18" s="653">
        <v>1900</v>
      </c>
      <c r="V18" s="653">
        <v>1000</v>
      </c>
      <c r="W18" s="653">
        <v>2500</v>
      </c>
      <c r="X18" s="653">
        <v>1000</v>
      </c>
      <c r="Y18" s="653">
        <v>1800</v>
      </c>
      <c r="Z18" s="653">
        <v>900</v>
      </c>
      <c r="AA18" s="653">
        <v>2300</v>
      </c>
      <c r="AB18" s="653">
        <v>1000</v>
      </c>
      <c r="AC18" s="653">
        <v>1600</v>
      </c>
      <c r="AD18" s="653">
        <v>700</v>
      </c>
    </row>
    <row r="19" spans="1:30" ht="30" x14ac:dyDescent="0.25">
      <c r="A19" s="654" t="s">
        <v>623</v>
      </c>
      <c r="B19" s="143"/>
      <c r="C19" s="134">
        <v>16800</v>
      </c>
      <c r="D19" s="134">
        <v>15100</v>
      </c>
      <c r="E19" s="134">
        <v>4500</v>
      </c>
      <c r="F19" s="134">
        <v>2700</v>
      </c>
      <c r="G19" s="134">
        <v>15400</v>
      </c>
      <c r="H19" s="134">
        <v>13900</v>
      </c>
      <c r="I19" s="134">
        <v>400</v>
      </c>
      <c r="J19" s="134">
        <v>2600</v>
      </c>
      <c r="K19" s="134">
        <v>14900</v>
      </c>
      <c r="L19" s="134">
        <v>13500</v>
      </c>
      <c r="M19" s="134">
        <v>3900</v>
      </c>
      <c r="N19" s="134">
        <v>2500</v>
      </c>
      <c r="O19" s="134">
        <v>14300</v>
      </c>
      <c r="P19" s="134">
        <v>13000</v>
      </c>
      <c r="Q19" s="134">
        <v>3500</v>
      </c>
      <c r="R19" s="134">
        <v>2400</v>
      </c>
      <c r="S19" s="134">
        <v>13800</v>
      </c>
      <c r="T19" s="134">
        <v>12600</v>
      </c>
      <c r="U19" s="134">
        <v>3300</v>
      </c>
      <c r="V19" s="134">
        <v>2400</v>
      </c>
      <c r="W19" s="134">
        <v>13600</v>
      </c>
      <c r="X19" s="134">
        <v>12500</v>
      </c>
      <c r="Y19" s="134">
        <v>3200</v>
      </c>
      <c r="Z19" s="134">
        <v>2300</v>
      </c>
      <c r="AA19" s="134">
        <v>12800</v>
      </c>
      <c r="AB19" s="134">
        <v>11800</v>
      </c>
      <c r="AC19" s="134">
        <v>3800</v>
      </c>
      <c r="AD19" s="134">
        <v>2100</v>
      </c>
    </row>
    <row r="20" spans="1:30" x14ac:dyDescent="0.25">
      <c r="A20" s="649" t="s">
        <v>426</v>
      </c>
      <c r="B20" s="650"/>
      <c r="C20" s="653">
        <v>1600</v>
      </c>
      <c r="D20" s="653">
        <v>200</v>
      </c>
      <c r="E20" s="653">
        <v>1300</v>
      </c>
      <c r="F20" s="653">
        <v>500</v>
      </c>
      <c r="G20" s="653">
        <v>1500</v>
      </c>
      <c r="H20" s="653">
        <v>300</v>
      </c>
      <c r="I20" s="653">
        <v>1200</v>
      </c>
      <c r="J20" s="653">
        <v>400</v>
      </c>
      <c r="K20" s="653">
        <v>1500</v>
      </c>
      <c r="L20" s="653">
        <v>300</v>
      </c>
      <c r="M20" s="653">
        <v>1200</v>
      </c>
      <c r="N20" s="653">
        <v>500</v>
      </c>
      <c r="O20" s="653">
        <v>1600</v>
      </c>
      <c r="P20" s="653">
        <v>300</v>
      </c>
      <c r="Q20" s="653">
        <v>1200</v>
      </c>
      <c r="R20" s="653">
        <v>600</v>
      </c>
      <c r="S20" s="653">
        <v>1500</v>
      </c>
      <c r="T20" s="653">
        <v>300</v>
      </c>
      <c r="U20" s="653">
        <v>1100</v>
      </c>
      <c r="V20" s="653">
        <v>600</v>
      </c>
      <c r="W20" s="653">
        <v>1400</v>
      </c>
      <c r="X20" s="653">
        <v>300</v>
      </c>
      <c r="Y20" s="653">
        <v>1000</v>
      </c>
      <c r="Z20" s="653">
        <v>600</v>
      </c>
      <c r="AA20" s="653">
        <v>1400</v>
      </c>
      <c r="AB20" s="653">
        <v>400</v>
      </c>
      <c r="AC20" s="653">
        <v>1100</v>
      </c>
      <c r="AD20" s="653">
        <v>600</v>
      </c>
    </row>
    <row r="21" spans="1:30" x14ac:dyDescent="0.25">
      <c r="A21" s="652" t="s">
        <v>460</v>
      </c>
      <c r="B21" s="143"/>
      <c r="C21" s="134">
        <v>18600</v>
      </c>
      <c r="D21" s="134">
        <v>15800</v>
      </c>
      <c r="E21" s="134">
        <v>12500</v>
      </c>
      <c r="F21" s="134">
        <v>5600</v>
      </c>
      <c r="G21" s="134">
        <v>16300</v>
      </c>
      <c r="H21" s="134">
        <v>13800</v>
      </c>
      <c r="I21" s="134">
        <v>11300</v>
      </c>
      <c r="J21" s="134">
        <v>5400</v>
      </c>
      <c r="K21" s="134">
        <v>15400</v>
      </c>
      <c r="L21" s="134">
        <v>13000</v>
      </c>
      <c r="M21" s="134">
        <v>10400</v>
      </c>
      <c r="N21" s="134">
        <v>5300</v>
      </c>
      <c r="O21" s="134">
        <v>14000</v>
      </c>
      <c r="P21" s="134">
        <v>11500</v>
      </c>
      <c r="Q21" s="134">
        <v>9400</v>
      </c>
      <c r="R21" s="134">
        <v>5100</v>
      </c>
      <c r="S21" s="134">
        <v>13100</v>
      </c>
      <c r="T21" s="134">
        <v>10800</v>
      </c>
      <c r="U21" s="134">
        <v>8400</v>
      </c>
      <c r="V21" s="134">
        <v>4700</v>
      </c>
      <c r="W21" s="134">
        <v>12400</v>
      </c>
      <c r="X21" s="134">
        <v>10200</v>
      </c>
      <c r="Y21" s="134">
        <v>7800</v>
      </c>
      <c r="Z21" s="134">
        <v>4400</v>
      </c>
      <c r="AA21" s="134">
        <v>9700</v>
      </c>
      <c r="AB21" s="134">
        <v>7300</v>
      </c>
      <c r="AC21" s="134">
        <v>5700</v>
      </c>
      <c r="AD21" s="134">
        <v>3200</v>
      </c>
    </row>
    <row r="22" spans="1:30" s="67" customFormat="1" x14ac:dyDescent="0.25">
      <c r="A22" s="660" t="s">
        <v>624</v>
      </c>
      <c r="B22" s="661"/>
      <c r="C22" s="662">
        <v>164100</v>
      </c>
      <c r="D22" s="662">
        <v>110100</v>
      </c>
      <c r="E22" s="662">
        <v>100500</v>
      </c>
      <c r="F22" s="662">
        <v>46200</v>
      </c>
      <c r="G22" s="662">
        <v>153800</v>
      </c>
      <c r="H22" s="662">
        <v>103300</v>
      </c>
      <c r="I22" s="662">
        <v>102700</v>
      </c>
      <c r="J22" s="662">
        <v>48900</v>
      </c>
      <c r="K22" s="662">
        <v>152500</v>
      </c>
      <c r="L22" s="662">
        <v>102500</v>
      </c>
      <c r="M22" s="662">
        <v>105600</v>
      </c>
      <c r="N22" s="662">
        <v>49900</v>
      </c>
      <c r="O22" s="662">
        <v>149200</v>
      </c>
      <c r="P22" s="662">
        <v>100100</v>
      </c>
      <c r="Q22" s="662">
        <v>102600</v>
      </c>
      <c r="R22" s="662">
        <v>49300</v>
      </c>
      <c r="S22" s="662">
        <v>145100</v>
      </c>
      <c r="T22" s="662">
        <v>103400</v>
      </c>
      <c r="U22" s="662">
        <v>100600</v>
      </c>
      <c r="V22" s="662">
        <v>47600</v>
      </c>
      <c r="W22" s="662">
        <v>144600</v>
      </c>
      <c r="X22" s="662">
        <v>101300</v>
      </c>
      <c r="Y22" s="662">
        <v>96390</v>
      </c>
      <c r="Z22" s="662">
        <v>47000</v>
      </c>
      <c r="AA22" s="662">
        <v>138400</v>
      </c>
      <c r="AB22" s="662">
        <v>98500</v>
      </c>
      <c r="AC22" s="662">
        <v>94500</v>
      </c>
      <c r="AD22" s="662">
        <v>43000</v>
      </c>
    </row>
    <row r="23" spans="1:30" x14ac:dyDescent="0.25">
      <c r="A23" s="663" t="s">
        <v>470</v>
      </c>
      <c r="B23" s="664"/>
      <c r="C23" s="665">
        <v>241500</v>
      </c>
      <c r="D23" s="665">
        <v>213300</v>
      </c>
      <c r="E23" s="665">
        <v>211100</v>
      </c>
      <c r="F23" s="665">
        <v>118900</v>
      </c>
      <c r="G23" s="665">
        <v>232100</v>
      </c>
      <c r="H23" s="665">
        <v>206300</v>
      </c>
      <c r="I23" s="665">
        <v>205400</v>
      </c>
      <c r="J23" s="665">
        <v>118800</v>
      </c>
      <c r="K23" s="665">
        <v>233000</v>
      </c>
      <c r="L23" s="665">
        <v>206500</v>
      </c>
      <c r="M23" s="665">
        <v>205600</v>
      </c>
      <c r="N23" s="665">
        <v>121000</v>
      </c>
      <c r="O23" s="665">
        <v>229000</v>
      </c>
      <c r="P23" s="665">
        <v>202000</v>
      </c>
      <c r="Q23" s="665">
        <v>201900</v>
      </c>
      <c r="R23" s="665">
        <v>119900</v>
      </c>
      <c r="S23" s="665">
        <v>226500</v>
      </c>
      <c r="T23" s="665">
        <v>199800</v>
      </c>
      <c r="U23" s="665">
        <v>198000</v>
      </c>
      <c r="V23" s="665">
        <v>116100</v>
      </c>
      <c r="W23" s="665">
        <v>223800</v>
      </c>
      <c r="X23" s="665">
        <v>200400</v>
      </c>
      <c r="Y23" s="665">
        <v>196900</v>
      </c>
      <c r="Z23" s="665">
        <v>112700</v>
      </c>
      <c r="AA23" s="665">
        <v>219700</v>
      </c>
      <c r="AB23" s="665">
        <v>198500</v>
      </c>
      <c r="AC23" s="665">
        <v>193700</v>
      </c>
      <c r="AD23" s="665">
        <v>105900</v>
      </c>
    </row>
    <row r="24" spans="1:30" x14ac:dyDescent="0.25">
      <c r="AA24" s="135"/>
    </row>
    <row r="25" spans="1:30" s="65" customFormat="1" ht="11.25" x14ac:dyDescent="0.2">
      <c r="A25" s="65" t="s">
        <v>2615</v>
      </c>
      <c r="AA25" s="333"/>
    </row>
    <row r="26" spans="1:30" s="65" customFormat="1" ht="11.25" x14ac:dyDescent="0.2">
      <c r="A26" s="65" t="s">
        <v>384</v>
      </c>
    </row>
    <row r="27" spans="1:30" s="65" customFormat="1" ht="11.25" x14ac:dyDescent="0.2">
      <c r="A27" s="65" t="s">
        <v>625</v>
      </c>
    </row>
    <row r="28" spans="1:30" s="65" customFormat="1" ht="11.25" x14ac:dyDescent="0.2">
      <c r="A28" s="65" t="s">
        <v>626</v>
      </c>
    </row>
    <row r="29" spans="1:30" s="65" customFormat="1" ht="11.25" x14ac:dyDescent="0.2">
      <c r="A29" s="65" t="s">
        <v>627</v>
      </c>
    </row>
    <row r="30" spans="1:30" s="65" customFormat="1" ht="11.25" x14ac:dyDescent="0.2">
      <c r="A30" s="65" t="s">
        <v>628</v>
      </c>
    </row>
    <row r="31" spans="1:30" s="65" customFormat="1" ht="11.25" x14ac:dyDescent="0.2">
      <c r="A31" s="65" t="s">
        <v>629</v>
      </c>
    </row>
    <row r="32" spans="1:30" s="65" customFormat="1" ht="11.25" x14ac:dyDescent="0.2">
      <c r="A32" s="65" t="s">
        <v>630</v>
      </c>
    </row>
    <row r="34" spans="1:1" x14ac:dyDescent="0.25">
      <c r="A34" s="199" t="s">
        <v>135</v>
      </c>
    </row>
  </sheetData>
  <mergeCells count="7">
    <mergeCell ref="AA3:AD3"/>
    <mergeCell ref="C3:F3"/>
    <mergeCell ref="G3:J3"/>
    <mergeCell ref="K3:N3"/>
    <mergeCell ref="O3:R3"/>
    <mergeCell ref="S3:V3"/>
    <mergeCell ref="W3:Z3"/>
  </mergeCells>
  <hyperlinks>
    <hyperlink ref="A34" location="Index!A1" display="Back to index" xr:uid="{1285F7E7-B21E-4189-A624-8AC2AD8F6671}"/>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5BDC-0081-42DF-AD24-2281A26CDCB2}">
  <dimension ref="A1:W13"/>
  <sheetViews>
    <sheetView showGridLines="0" workbookViewId="0">
      <selection activeCell="K14" sqref="K14"/>
    </sheetView>
  </sheetViews>
  <sheetFormatPr defaultColWidth="8.85546875" defaultRowHeight="15" x14ac:dyDescent="0.25"/>
  <cols>
    <col min="1" max="1" width="23.5703125" style="23" customWidth="1"/>
    <col min="2" max="23" width="10.7109375" style="23" customWidth="1"/>
    <col min="24" max="16384" width="8.85546875" style="23"/>
  </cols>
  <sheetData>
    <row r="1" spans="1:23" x14ac:dyDescent="0.25">
      <c r="A1" s="67" t="s">
        <v>631</v>
      </c>
    </row>
    <row r="2" spans="1:23" x14ac:dyDescent="0.25">
      <c r="G2" s="666"/>
      <c r="V2" s="666"/>
    </row>
    <row r="3" spans="1:23" s="29" customFormat="1" ht="30" customHeight="1" x14ac:dyDescent="0.25">
      <c r="A3" s="3346"/>
      <c r="B3" s="3695">
        <v>2012</v>
      </c>
      <c r="C3" s="3694"/>
      <c r="D3" s="3696"/>
      <c r="E3" s="3695">
        <v>2013</v>
      </c>
      <c r="F3" s="3694"/>
      <c r="G3" s="3696"/>
      <c r="H3" s="3695">
        <v>2014</v>
      </c>
      <c r="I3" s="3694"/>
      <c r="J3" s="3696"/>
      <c r="K3" s="3695">
        <v>2015</v>
      </c>
      <c r="L3" s="3694"/>
      <c r="M3" s="3696"/>
      <c r="N3" s="3695">
        <v>2016</v>
      </c>
      <c r="O3" s="3694"/>
      <c r="P3" s="3696"/>
      <c r="Q3" s="3695">
        <v>2017</v>
      </c>
      <c r="R3" s="3694"/>
      <c r="S3" s="3696"/>
      <c r="T3" s="3344"/>
      <c r="U3" s="3344"/>
      <c r="V3" s="3344"/>
      <c r="W3" s="3344"/>
    </row>
    <row r="4" spans="1:23" ht="75" x14ac:dyDescent="0.25">
      <c r="A4" s="3149"/>
      <c r="B4" s="3140" t="s">
        <v>632</v>
      </c>
      <c r="C4" s="3140" t="s">
        <v>633</v>
      </c>
      <c r="D4" s="3140" t="s">
        <v>634</v>
      </c>
      <c r="E4" s="3140" t="s">
        <v>632</v>
      </c>
      <c r="F4" s="3140" t="s">
        <v>633</v>
      </c>
      <c r="G4" s="3140" t="s">
        <v>634</v>
      </c>
      <c r="H4" s="3140" t="s">
        <v>632</v>
      </c>
      <c r="I4" s="3140" t="s">
        <v>633</v>
      </c>
      <c r="J4" s="3140" t="s">
        <v>634</v>
      </c>
      <c r="K4" s="3140" t="s">
        <v>632</v>
      </c>
      <c r="L4" s="3140" t="s">
        <v>633</v>
      </c>
      <c r="M4" s="3140" t="s">
        <v>634</v>
      </c>
      <c r="N4" s="3140" t="s">
        <v>632</v>
      </c>
      <c r="O4" s="3140" t="s">
        <v>633</v>
      </c>
      <c r="P4" s="3140" t="s">
        <v>634</v>
      </c>
      <c r="Q4" s="3140" t="s">
        <v>632</v>
      </c>
      <c r="R4" s="3140" t="s">
        <v>633</v>
      </c>
      <c r="S4" s="3140" t="s">
        <v>634</v>
      </c>
      <c r="T4" s="3140" t="s">
        <v>304</v>
      </c>
      <c r="U4" s="3140" t="s">
        <v>465</v>
      </c>
      <c r="V4" s="3140" t="s">
        <v>635</v>
      </c>
      <c r="W4" s="3140" t="s">
        <v>636</v>
      </c>
    </row>
    <row r="5" spans="1:23" ht="15.75" x14ac:dyDescent="0.25">
      <c r="A5" s="449" t="s">
        <v>456</v>
      </c>
      <c r="B5" s="191">
        <v>456</v>
      </c>
      <c r="C5" s="451">
        <v>0.57699999999999996</v>
      </c>
      <c r="D5" s="191">
        <v>263</v>
      </c>
      <c r="E5" s="191">
        <v>448</v>
      </c>
      <c r="F5" s="451">
        <v>0.58299999999999996</v>
      </c>
      <c r="G5" s="191">
        <v>261</v>
      </c>
      <c r="H5" s="191">
        <v>441</v>
      </c>
      <c r="I5" s="451">
        <v>0.57799999999999996</v>
      </c>
      <c r="J5" s="191">
        <v>255</v>
      </c>
      <c r="K5" s="191">
        <v>431</v>
      </c>
      <c r="L5" s="451">
        <v>0.56599999999999995</v>
      </c>
      <c r="M5" s="191">
        <v>243.94599999999997</v>
      </c>
      <c r="N5" s="191">
        <v>427</v>
      </c>
      <c r="O5" s="451">
        <v>0.58499999999999996</v>
      </c>
      <c r="P5" s="191">
        <v>249.79499999999999</v>
      </c>
      <c r="Q5" s="191">
        <v>422</v>
      </c>
      <c r="R5" s="451">
        <v>0.58499999999999996</v>
      </c>
      <c r="S5" s="191">
        <v>247</v>
      </c>
      <c r="T5" s="451">
        <v>-1.11891751236013E-2</v>
      </c>
      <c r="U5" s="451">
        <v>-6.0836501901140684E-2</v>
      </c>
      <c r="V5" s="667">
        <v>-3</v>
      </c>
      <c r="W5" s="667">
        <v>16</v>
      </c>
    </row>
    <row r="6" spans="1:23" ht="15.75" x14ac:dyDescent="0.25">
      <c r="A6" s="452" t="s">
        <v>457</v>
      </c>
      <c r="B6" s="455">
        <v>436</v>
      </c>
      <c r="C6" s="454">
        <v>0.46300000000000002</v>
      </c>
      <c r="D6" s="455">
        <v>202</v>
      </c>
      <c r="E6" s="455">
        <v>432</v>
      </c>
      <c r="F6" s="454">
        <v>0.47699999999999998</v>
      </c>
      <c r="G6" s="455">
        <v>206</v>
      </c>
      <c r="H6" s="455">
        <v>436</v>
      </c>
      <c r="I6" s="454">
        <v>0.498</v>
      </c>
      <c r="J6" s="455">
        <v>217</v>
      </c>
      <c r="K6" s="455">
        <v>411</v>
      </c>
      <c r="L6" s="454">
        <v>0.51600000000000001</v>
      </c>
      <c r="M6" s="455">
        <v>212.07599999999999</v>
      </c>
      <c r="N6" s="455">
        <v>419</v>
      </c>
      <c r="O6" s="454">
        <v>0.52700000000000002</v>
      </c>
      <c r="P6" s="455">
        <v>220.81300000000002</v>
      </c>
      <c r="Q6" s="455">
        <v>410</v>
      </c>
      <c r="R6" s="454">
        <v>0.51500000000000001</v>
      </c>
      <c r="S6" s="455">
        <v>211</v>
      </c>
      <c r="T6" s="454">
        <v>-4.4440318278362305E-2</v>
      </c>
      <c r="U6" s="454">
        <v>4.4554455445544552E-2</v>
      </c>
      <c r="V6" s="668">
        <v>-10</v>
      </c>
      <c r="W6" s="668">
        <v>-9</v>
      </c>
    </row>
    <row r="7" spans="1:23" ht="15.75" x14ac:dyDescent="0.25">
      <c r="A7" s="449" t="s">
        <v>461</v>
      </c>
      <c r="B7" s="191">
        <v>1464</v>
      </c>
      <c r="C7" s="451">
        <v>0.70799999999999996</v>
      </c>
      <c r="D7" s="191">
        <v>1037</v>
      </c>
      <c r="E7" s="191">
        <v>1500</v>
      </c>
      <c r="F7" s="451">
        <v>0.73799999999999999</v>
      </c>
      <c r="G7" s="191">
        <v>1107</v>
      </c>
      <c r="H7" s="191">
        <v>1511</v>
      </c>
      <c r="I7" s="451">
        <v>0.76100000000000001</v>
      </c>
      <c r="J7" s="191">
        <v>1150</v>
      </c>
      <c r="K7" s="191">
        <v>1477</v>
      </c>
      <c r="L7" s="451">
        <v>0.77900000000000003</v>
      </c>
      <c r="M7" s="191">
        <v>1150.5830000000001</v>
      </c>
      <c r="N7" s="191">
        <v>1530</v>
      </c>
      <c r="O7" s="451">
        <v>0.77600000000000002</v>
      </c>
      <c r="P7" s="191">
        <v>1187.28</v>
      </c>
      <c r="Q7" s="191">
        <v>1501</v>
      </c>
      <c r="R7" s="451">
        <v>0.78800000000000003</v>
      </c>
      <c r="S7" s="191">
        <v>1183</v>
      </c>
      <c r="T7" s="451">
        <v>-3.6048783774678028E-3</v>
      </c>
      <c r="U7" s="451">
        <v>0.14079074252651899</v>
      </c>
      <c r="V7" s="667">
        <v>-4</v>
      </c>
      <c r="W7" s="667">
        <v>-146</v>
      </c>
    </row>
    <row r="8" spans="1:23" ht="15.75" x14ac:dyDescent="0.25">
      <c r="A8" s="452" t="s">
        <v>462</v>
      </c>
      <c r="B8" s="455">
        <v>399</v>
      </c>
      <c r="C8" s="454">
        <v>0.43099999999999999</v>
      </c>
      <c r="D8" s="455">
        <v>172</v>
      </c>
      <c r="E8" s="455">
        <v>388</v>
      </c>
      <c r="F8" s="454">
        <v>0.441</v>
      </c>
      <c r="G8" s="455">
        <v>171</v>
      </c>
      <c r="H8" s="455">
        <v>391</v>
      </c>
      <c r="I8" s="454">
        <v>0.45</v>
      </c>
      <c r="J8" s="455">
        <v>176</v>
      </c>
      <c r="K8" s="455">
        <v>373</v>
      </c>
      <c r="L8" s="454">
        <v>0.45300000000000001</v>
      </c>
      <c r="M8" s="455">
        <v>168.96899999999999</v>
      </c>
      <c r="N8" s="455">
        <v>367</v>
      </c>
      <c r="O8" s="454">
        <v>0.441</v>
      </c>
      <c r="P8" s="455">
        <v>161.84700000000001</v>
      </c>
      <c r="Q8" s="455">
        <v>357</v>
      </c>
      <c r="R8" s="454">
        <v>0.46200000000000002</v>
      </c>
      <c r="S8" s="455">
        <v>165</v>
      </c>
      <c r="T8" s="454">
        <v>1.9481362027099599E-2</v>
      </c>
      <c r="U8" s="454">
        <v>-4.0697674418604703E-2</v>
      </c>
      <c r="V8" s="668">
        <v>3</v>
      </c>
      <c r="W8" s="668">
        <v>7</v>
      </c>
    </row>
    <row r="9" spans="1:23" ht="15.75" x14ac:dyDescent="0.25">
      <c r="A9" s="449" t="s">
        <v>424</v>
      </c>
      <c r="B9" s="191">
        <v>1192</v>
      </c>
      <c r="C9" s="451">
        <v>0.28499999999999998</v>
      </c>
      <c r="D9" s="191">
        <v>340</v>
      </c>
      <c r="E9" s="191">
        <v>1176</v>
      </c>
      <c r="F9" s="451">
        <v>0.30099999999999999</v>
      </c>
      <c r="G9" s="191">
        <v>354</v>
      </c>
      <c r="H9" s="191">
        <v>1171</v>
      </c>
      <c r="I9" s="451">
        <v>0.30099999999999999</v>
      </c>
      <c r="J9" s="191">
        <v>353</v>
      </c>
      <c r="K9" s="191">
        <v>1147</v>
      </c>
      <c r="L9" s="451">
        <v>0.33200000000000002</v>
      </c>
      <c r="M9" s="191">
        <v>380.80400000000003</v>
      </c>
      <c r="N9" s="191">
        <v>1151</v>
      </c>
      <c r="O9" s="451">
        <v>0.30599999999999999</v>
      </c>
      <c r="P9" s="191">
        <v>352.20600000000002</v>
      </c>
      <c r="Q9" s="191">
        <v>1115</v>
      </c>
      <c r="R9" s="451">
        <v>0.317</v>
      </c>
      <c r="S9" s="191">
        <v>354</v>
      </c>
      <c r="T9" s="451">
        <v>5.0936099896083048E-3</v>
      </c>
      <c r="U9" s="451">
        <v>4.1176470588235294E-2</v>
      </c>
      <c r="V9" s="667">
        <v>2</v>
      </c>
      <c r="W9" s="667">
        <v>-14</v>
      </c>
    </row>
    <row r="11" spans="1:23" x14ac:dyDescent="0.25">
      <c r="A11" s="669" t="s">
        <v>637</v>
      </c>
    </row>
    <row r="13" spans="1:23" x14ac:dyDescent="0.25">
      <c r="A13" s="199" t="s">
        <v>135</v>
      </c>
    </row>
  </sheetData>
  <mergeCells count="6">
    <mergeCell ref="Q3:S3"/>
    <mergeCell ref="B3:D3"/>
    <mergeCell ref="E3:G3"/>
    <mergeCell ref="H3:J3"/>
    <mergeCell ref="K3:M3"/>
    <mergeCell ref="N3:P3"/>
  </mergeCells>
  <hyperlinks>
    <hyperlink ref="A13" location="Index!A1" display="Back to index" xr:uid="{1AA4F289-C755-4A42-80F5-2A82497C3C3F}"/>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5F39-913D-46CB-864C-BB440A920BAC}">
  <dimension ref="A1:Z27"/>
  <sheetViews>
    <sheetView showGridLines="0" zoomScaleNormal="100" workbookViewId="0">
      <selection activeCell="A14" sqref="A14"/>
    </sheetView>
  </sheetViews>
  <sheetFormatPr defaultRowHeight="15" x14ac:dyDescent="0.25"/>
  <cols>
    <col min="1" max="1" width="29.140625" customWidth="1"/>
    <col min="2" max="26" width="12.7109375" customWidth="1"/>
    <col min="27" max="27" width="11.85546875" bestFit="1" customWidth="1"/>
    <col min="28" max="28" width="12.140625" bestFit="1" customWidth="1"/>
  </cols>
  <sheetData>
    <row r="1" spans="1:26" x14ac:dyDescent="0.25">
      <c r="A1" s="67" t="s">
        <v>638</v>
      </c>
      <c r="B1" s="67"/>
      <c r="C1" s="67"/>
      <c r="D1" s="67"/>
    </row>
    <row r="2" spans="1:26" x14ac:dyDescent="0.25">
      <c r="A2" s="67"/>
      <c r="B2" s="67"/>
      <c r="C2" s="67"/>
      <c r="D2" s="67"/>
    </row>
    <row r="3" spans="1:26" s="672" customFormat="1" ht="30" customHeight="1" x14ac:dyDescent="0.25">
      <c r="A3" s="3346"/>
      <c r="B3" s="3695">
        <v>2011</v>
      </c>
      <c r="C3" s="3694"/>
      <c r="D3" s="3696"/>
      <c r="E3" s="3695">
        <v>2012</v>
      </c>
      <c r="F3" s="3694"/>
      <c r="G3" s="3696"/>
      <c r="H3" s="3695">
        <v>2013</v>
      </c>
      <c r="I3" s="3694"/>
      <c r="J3" s="3696"/>
      <c r="K3" s="3695">
        <v>2014</v>
      </c>
      <c r="L3" s="3694"/>
      <c r="M3" s="3696"/>
      <c r="N3" s="3695">
        <v>2015</v>
      </c>
      <c r="O3" s="3694"/>
      <c r="P3" s="3696"/>
      <c r="Q3" s="3695">
        <v>2016</v>
      </c>
      <c r="R3" s="3694"/>
      <c r="S3" s="3696"/>
      <c r="T3" s="3693">
        <v>2017</v>
      </c>
      <c r="U3" s="3694"/>
      <c r="V3" s="3696"/>
      <c r="W3" s="3347"/>
      <c r="X3" s="3347"/>
      <c r="Y3" s="3347"/>
      <c r="Z3" s="3347"/>
    </row>
    <row r="4" spans="1:26" s="672" customFormat="1" ht="60" x14ac:dyDescent="0.25">
      <c r="A4" s="670"/>
      <c r="B4" s="671" t="s">
        <v>639</v>
      </c>
      <c r="C4" s="671" t="s">
        <v>640</v>
      </c>
      <c r="D4" s="671" t="s">
        <v>417</v>
      </c>
      <c r="E4" s="671" t="s">
        <v>639</v>
      </c>
      <c r="F4" s="671" t="s">
        <v>640</v>
      </c>
      <c r="G4" s="671" t="s">
        <v>417</v>
      </c>
      <c r="H4" s="671" t="s">
        <v>639</v>
      </c>
      <c r="I4" s="671" t="s">
        <v>640</v>
      </c>
      <c r="J4" s="671" t="s">
        <v>417</v>
      </c>
      <c r="K4" s="671" t="s">
        <v>639</v>
      </c>
      <c r="L4" s="671" t="s">
        <v>640</v>
      </c>
      <c r="M4" s="671" t="s">
        <v>417</v>
      </c>
      <c r="N4" s="671" t="s">
        <v>639</v>
      </c>
      <c r="O4" s="671" t="s">
        <v>640</v>
      </c>
      <c r="P4" s="671" t="s">
        <v>417</v>
      </c>
      <c r="Q4" s="671" t="s">
        <v>639</v>
      </c>
      <c r="R4" s="671" t="s">
        <v>417</v>
      </c>
      <c r="S4" s="671" t="s">
        <v>640</v>
      </c>
      <c r="T4" s="671" t="s">
        <v>639</v>
      </c>
      <c r="U4" s="671" t="s">
        <v>417</v>
      </c>
      <c r="V4" s="671" t="s">
        <v>640</v>
      </c>
      <c r="W4" s="671" t="s">
        <v>641</v>
      </c>
      <c r="X4" s="671" t="s">
        <v>642</v>
      </c>
      <c r="Y4" s="671" t="s">
        <v>643</v>
      </c>
      <c r="Z4" s="671" t="s">
        <v>644</v>
      </c>
    </row>
    <row r="5" spans="1:26" x14ac:dyDescent="0.25">
      <c r="A5" s="673" t="s">
        <v>456</v>
      </c>
      <c r="B5" s="674">
        <v>1157</v>
      </c>
      <c r="C5" s="270">
        <v>0.84329446064139946</v>
      </c>
      <c r="D5" s="674">
        <v>1372</v>
      </c>
      <c r="E5" s="674">
        <v>1169</v>
      </c>
      <c r="F5" s="270">
        <v>0.84771573604060912</v>
      </c>
      <c r="G5" s="674">
        <v>1379</v>
      </c>
      <c r="H5" s="674">
        <v>1190</v>
      </c>
      <c r="I5" s="270">
        <v>0.85488505747126442</v>
      </c>
      <c r="J5" s="674">
        <v>1392</v>
      </c>
      <c r="K5" s="675">
        <v>1180</v>
      </c>
      <c r="L5" s="270">
        <v>0.86510263929618769</v>
      </c>
      <c r="M5" s="675">
        <v>1364</v>
      </c>
      <c r="N5" s="674">
        <v>1165</v>
      </c>
      <c r="O5" s="270">
        <v>0.86940298507462688</v>
      </c>
      <c r="P5" s="674">
        <v>1340</v>
      </c>
      <c r="Q5" s="674">
        <v>1183</v>
      </c>
      <c r="R5" s="674">
        <v>1353</v>
      </c>
      <c r="S5" s="270">
        <v>0.87435328898743536</v>
      </c>
      <c r="T5" s="674">
        <v>1153.44</v>
      </c>
      <c r="U5" s="674">
        <v>1329.9</v>
      </c>
      <c r="V5" s="270">
        <v>0.8673133318294608</v>
      </c>
      <c r="W5" s="270">
        <v>-2.4987320371935712E-2</v>
      </c>
      <c r="X5" s="270">
        <v>-1.331052181351578E-2</v>
      </c>
      <c r="Y5" s="674">
        <v>-29.559999999999945</v>
      </c>
      <c r="Z5" s="674">
        <v>-15.559999999999945</v>
      </c>
    </row>
    <row r="6" spans="1:26" x14ac:dyDescent="0.25">
      <c r="A6" s="676" t="s">
        <v>457</v>
      </c>
      <c r="B6" s="677">
        <v>928</v>
      </c>
      <c r="C6" s="273">
        <v>0.83981900452488689</v>
      </c>
      <c r="D6" s="677">
        <v>1105</v>
      </c>
      <c r="E6" s="677">
        <v>935</v>
      </c>
      <c r="F6" s="273">
        <v>0.84234234234234229</v>
      </c>
      <c r="G6" s="677">
        <v>1110</v>
      </c>
      <c r="H6" s="677">
        <v>935</v>
      </c>
      <c r="I6" s="273">
        <v>0.84386281588447654</v>
      </c>
      <c r="J6" s="677">
        <v>1108</v>
      </c>
      <c r="K6" s="678">
        <v>936</v>
      </c>
      <c r="L6" s="273">
        <v>0.84021543985637348</v>
      </c>
      <c r="M6" s="678">
        <v>1114</v>
      </c>
      <c r="N6" s="677">
        <v>932</v>
      </c>
      <c r="O6" s="273">
        <v>0.84420289855072461</v>
      </c>
      <c r="P6" s="677">
        <v>1104</v>
      </c>
      <c r="Q6" s="677">
        <v>942</v>
      </c>
      <c r="R6" s="677">
        <v>1116</v>
      </c>
      <c r="S6" s="273">
        <v>0.84408602150537637</v>
      </c>
      <c r="T6" s="677">
        <v>981.75</v>
      </c>
      <c r="U6" s="677">
        <v>1140.56</v>
      </c>
      <c r="V6" s="273">
        <v>0.86076138037455285</v>
      </c>
      <c r="W6" s="273">
        <v>4.2197452229299361E-2</v>
      </c>
      <c r="X6" s="456">
        <v>0.05</v>
      </c>
      <c r="Y6" s="677">
        <v>39.75</v>
      </c>
      <c r="Z6" s="677">
        <v>46.75</v>
      </c>
    </row>
    <row r="7" spans="1:26" x14ac:dyDescent="0.25">
      <c r="A7" s="673" t="s">
        <v>645</v>
      </c>
      <c r="B7" s="674">
        <v>675</v>
      </c>
      <c r="C7" s="270">
        <v>0.66241413150147199</v>
      </c>
      <c r="D7" s="679">
        <v>1019</v>
      </c>
      <c r="E7" s="674">
        <v>660</v>
      </c>
      <c r="F7" s="270">
        <v>0.66666666666666663</v>
      </c>
      <c r="G7" s="679">
        <v>990</v>
      </c>
      <c r="H7" s="674">
        <v>649</v>
      </c>
      <c r="I7" s="270">
        <v>0.66700924974306264</v>
      </c>
      <c r="J7" s="679">
        <v>973</v>
      </c>
      <c r="K7" s="675">
        <v>636</v>
      </c>
      <c r="L7" s="679" t="s">
        <v>382</v>
      </c>
      <c r="M7" s="680" t="s">
        <v>382</v>
      </c>
      <c r="N7" s="674">
        <v>601</v>
      </c>
      <c r="O7" s="270">
        <v>0.68685714285714283</v>
      </c>
      <c r="P7" s="674">
        <v>875</v>
      </c>
      <c r="Q7" s="674">
        <v>594</v>
      </c>
      <c r="R7" s="674">
        <v>855</v>
      </c>
      <c r="S7" s="270">
        <v>0.69473684210526321</v>
      </c>
      <c r="T7" s="674">
        <v>581.53</v>
      </c>
      <c r="U7" s="674">
        <v>836.44</v>
      </c>
      <c r="V7" s="270">
        <v>0.69524412988379314</v>
      </c>
      <c r="W7" s="270">
        <v>-2.0993265993266039E-2</v>
      </c>
      <c r="X7" s="270">
        <v>-0.11889393939393944</v>
      </c>
      <c r="Y7" s="674">
        <v>-12.470000000000027</v>
      </c>
      <c r="Z7" s="674">
        <v>-78.470000000000027</v>
      </c>
    </row>
    <row r="8" spans="1:26" x14ac:dyDescent="0.25">
      <c r="A8" s="676" t="s">
        <v>646</v>
      </c>
      <c r="B8" s="681">
        <v>141</v>
      </c>
      <c r="C8" s="273">
        <v>7.1032745591939547E-2</v>
      </c>
      <c r="D8" s="677">
        <v>1985</v>
      </c>
      <c r="E8" s="677">
        <v>143</v>
      </c>
      <c r="F8" s="273">
        <v>7.3183213920163762E-2</v>
      </c>
      <c r="G8" s="677">
        <v>1954</v>
      </c>
      <c r="H8" s="677">
        <v>116</v>
      </c>
      <c r="I8" s="273">
        <v>6.1278394083465401E-2</v>
      </c>
      <c r="J8" s="677">
        <v>1893</v>
      </c>
      <c r="K8" s="678">
        <v>129</v>
      </c>
      <c r="L8" s="273">
        <v>7.0376432078559745E-2</v>
      </c>
      <c r="M8" s="678">
        <v>1833</v>
      </c>
      <c r="N8" s="677">
        <v>128</v>
      </c>
      <c r="O8" s="273">
        <v>7.3647871116225547E-2</v>
      </c>
      <c r="P8" s="677">
        <v>1738</v>
      </c>
      <c r="Q8" s="677">
        <v>131</v>
      </c>
      <c r="R8" s="677">
        <v>1693</v>
      </c>
      <c r="S8" s="273">
        <v>7.7377436503248673E-2</v>
      </c>
      <c r="T8" s="677">
        <v>136.38999999999999</v>
      </c>
      <c r="U8" s="677">
        <v>1643.26</v>
      </c>
      <c r="V8" s="273">
        <v>8.2999647043072902E-2</v>
      </c>
      <c r="W8" s="273">
        <v>4.1145038167938824E-2</v>
      </c>
      <c r="X8" s="456">
        <v>-4.6223776223776318E-2</v>
      </c>
      <c r="Y8" s="677">
        <v>5.3899999999999864</v>
      </c>
      <c r="Z8" s="677">
        <v>-6.6100000000000136</v>
      </c>
    </row>
    <row r="9" spans="1:26" x14ac:dyDescent="0.25">
      <c r="A9" s="673" t="s">
        <v>461</v>
      </c>
      <c r="B9" s="674">
        <v>2533</v>
      </c>
      <c r="C9" s="270">
        <v>0.93606799704360677</v>
      </c>
      <c r="D9" s="674">
        <v>2706</v>
      </c>
      <c r="E9" s="674">
        <v>2504</v>
      </c>
      <c r="F9" s="270">
        <v>0.93154761904761907</v>
      </c>
      <c r="G9" s="674">
        <v>2688</v>
      </c>
      <c r="H9" s="674">
        <v>2441</v>
      </c>
      <c r="I9" s="270">
        <v>0.93167938931297711</v>
      </c>
      <c r="J9" s="674">
        <v>2620</v>
      </c>
      <c r="K9" s="675">
        <v>2404</v>
      </c>
      <c r="L9" s="270">
        <v>0.93650175301908845</v>
      </c>
      <c r="M9" s="675">
        <v>2567</v>
      </c>
      <c r="N9" s="674">
        <v>2350</v>
      </c>
      <c r="O9" s="270">
        <v>0.94</v>
      </c>
      <c r="P9" s="674">
        <v>2500</v>
      </c>
      <c r="Q9" s="674">
        <v>2331</v>
      </c>
      <c r="R9" s="674">
        <v>2481</v>
      </c>
      <c r="S9" s="270">
        <v>0.93954050785973398</v>
      </c>
      <c r="T9" s="674">
        <v>2360.65</v>
      </c>
      <c r="U9" s="674">
        <v>2502.5199999999995</v>
      </c>
      <c r="V9" s="270">
        <v>0.94330914438246272</v>
      </c>
      <c r="W9" s="270">
        <v>1.2719862719862758E-2</v>
      </c>
      <c r="X9" s="270">
        <v>-5.7248402555910509E-2</v>
      </c>
      <c r="Y9" s="674">
        <v>29.650000000000091</v>
      </c>
      <c r="Z9" s="674">
        <v>-143.34999999999991</v>
      </c>
    </row>
    <row r="10" spans="1:26" x14ac:dyDescent="0.25">
      <c r="A10" s="676" t="s">
        <v>462</v>
      </c>
      <c r="B10" s="677">
        <v>850</v>
      </c>
      <c r="C10" s="273">
        <v>0.90715048025613665</v>
      </c>
      <c r="D10" s="677">
        <v>937</v>
      </c>
      <c r="E10" s="677">
        <v>837</v>
      </c>
      <c r="F10" s="273">
        <v>0.90096878363832078</v>
      </c>
      <c r="G10" s="677">
        <v>929</v>
      </c>
      <c r="H10" s="677">
        <v>822</v>
      </c>
      <c r="I10" s="273">
        <v>0.9072847682119205</v>
      </c>
      <c r="J10" s="677">
        <v>906</v>
      </c>
      <c r="K10" s="678">
        <v>824</v>
      </c>
      <c r="L10" s="273">
        <v>0.90649064906490651</v>
      </c>
      <c r="M10" s="678">
        <v>909</v>
      </c>
      <c r="N10" s="677">
        <v>807</v>
      </c>
      <c r="O10" s="273">
        <v>0.9006696428571429</v>
      </c>
      <c r="P10" s="677">
        <v>896</v>
      </c>
      <c r="Q10" s="677">
        <v>814</v>
      </c>
      <c r="R10" s="677">
        <v>904</v>
      </c>
      <c r="S10" s="273">
        <v>0.90044247787610621</v>
      </c>
      <c r="T10" s="677">
        <v>825.86999999999989</v>
      </c>
      <c r="U10" s="677">
        <v>913.69</v>
      </c>
      <c r="V10" s="273">
        <v>0.9038842495813677</v>
      </c>
      <c r="W10" s="273">
        <v>1.4582309582309449E-2</v>
      </c>
      <c r="X10" s="456">
        <v>-1.3297491039426654E-2</v>
      </c>
      <c r="Y10" s="677">
        <v>11.869999999999891</v>
      </c>
      <c r="Z10" s="677">
        <v>-11.130000000000109</v>
      </c>
    </row>
    <row r="11" spans="1:26" s="67" customFormat="1" x14ac:dyDescent="0.25">
      <c r="A11" s="682" t="s">
        <v>647</v>
      </c>
      <c r="B11" s="682">
        <v>6284</v>
      </c>
      <c r="C11" s="683">
        <v>0.6887330118369136</v>
      </c>
      <c r="D11" s="682">
        <v>9124</v>
      </c>
      <c r="E11" s="682">
        <v>6248</v>
      </c>
      <c r="F11" s="683">
        <v>0.69038674033149172</v>
      </c>
      <c r="G11" s="682">
        <v>9050</v>
      </c>
      <c r="H11" s="682">
        <v>6153</v>
      </c>
      <c r="I11" s="683">
        <v>0.69197031039136303</v>
      </c>
      <c r="J11" s="682">
        <v>8892</v>
      </c>
      <c r="K11" s="682">
        <v>6109</v>
      </c>
      <c r="L11" s="683">
        <v>0.78451264928727371</v>
      </c>
      <c r="M11" s="682">
        <v>7787</v>
      </c>
      <c r="N11" s="682">
        <v>5983</v>
      </c>
      <c r="O11" s="683">
        <v>0.70779604874009228</v>
      </c>
      <c r="P11" s="682">
        <v>8453</v>
      </c>
      <c r="Q11" s="682">
        <v>5995</v>
      </c>
      <c r="R11" s="682">
        <v>8402</v>
      </c>
      <c r="S11" s="683">
        <v>0.71352059033563442</v>
      </c>
      <c r="T11" s="682">
        <v>6039.63</v>
      </c>
      <c r="U11" s="682">
        <v>8366.369999999999</v>
      </c>
      <c r="V11" s="280">
        <v>0.72189372451851885</v>
      </c>
      <c r="W11" s="280">
        <v>7.4445371142619031E-3</v>
      </c>
      <c r="X11" s="280">
        <v>-3.3349871959026868E-2</v>
      </c>
      <c r="Y11" s="542">
        <v>44.629999999999995</v>
      </c>
      <c r="Z11" s="542">
        <v>-208.37</v>
      </c>
    </row>
    <row r="12" spans="1:26" s="67" customFormat="1" x14ac:dyDescent="0.25">
      <c r="A12" s="536" t="s">
        <v>470</v>
      </c>
      <c r="B12" s="536">
        <v>22571</v>
      </c>
      <c r="C12" s="684">
        <v>0.69931218242657101</v>
      </c>
      <c r="D12" s="536">
        <v>32276</v>
      </c>
      <c r="E12" s="536">
        <v>22460</v>
      </c>
      <c r="F12" s="684">
        <v>0.70060515315989769</v>
      </c>
      <c r="G12" s="536">
        <v>32058</v>
      </c>
      <c r="H12" s="536">
        <v>22188</v>
      </c>
      <c r="I12" s="684">
        <v>0.70337612933903948</v>
      </c>
      <c r="J12" s="536">
        <v>31545</v>
      </c>
      <c r="K12" s="536">
        <v>21963</v>
      </c>
      <c r="L12" s="684">
        <v>0.71529066927210549</v>
      </c>
      <c r="M12" s="536">
        <v>30705</v>
      </c>
      <c r="N12" s="536">
        <v>21590</v>
      </c>
      <c r="O12" s="684">
        <v>0.72659352493773977</v>
      </c>
      <c r="P12" s="536">
        <v>29714</v>
      </c>
      <c r="Q12" s="536">
        <v>21528</v>
      </c>
      <c r="R12" s="536">
        <v>29398</v>
      </c>
      <c r="S12" s="684">
        <v>0.73229471392611745</v>
      </c>
      <c r="T12" s="536">
        <v>21707.35</v>
      </c>
      <c r="U12" s="536">
        <v>45015.59</v>
      </c>
      <c r="V12" s="684">
        <v>0.48221849363742653</v>
      </c>
      <c r="W12" s="684">
        <v>8.3310107766628831E-3</v>
      </c>
      <c r="X12" s="684">
        <v>-3.4672587856187029E-2</v>
      </c>
      <c r="Y12" s="536">
        <v>179.34999999999854</v>
      </c>
      <c r="Z12" s="536">
        <v>-752.65000000000146</v>
      </c>
    </row>
    <row r="13" spans="1:26" x14ac:dyDescent="0.25">
      <c r="R13" s="89"/>
    </row>
    <row r="14" spans="1:26" x14ac:dyDescent="0.25">
      <c r="A14" s="65" t="s">
        <v>648</v>
      </c>
      <c r="U14" s="555"/>
    </row>
    <row r="15" spans="1:26" x14ac:dyDescent="0.25">
      <c r="A15" s="65" t="s">
        <v>649</v>
      </c>
    </row>
    <row r="16" spans="1:26" x14ac:dyDescent="0.25">
      <c r="A16" s="65"/>
      <c r="M16" s="99"/>
    </row>
    <row r="17" spans="1:25" x14ac:dyDescent="0.25">
      <c r="A17" s="199" t="s">
        <v>135</v>
      </c>
      <c r="Y17" s="674"/>
    </row>
    <row r="27" spans="1:25" x14ac:dyDescent="0.25">
      <c r="E27" s="685"/>
    </row>
  </sheetData>
  <mergeCells count="7">
    <mergeCell ref="T3:V3"/>
    <mergeCell ref="B3:D3"/>
    <mergeCell ref="E3:G3"/>
    <mergeCell ref="H3:J3"/>
    <mergeCell ref="K3:M3"/>
    <mergeCell ref="N3:P3"/>
    <mergeCell ref="Q3:S3"/>
  </mergeCells>
  <hyperlinks>
    <hyperlink ref="A17" location="Index!A1" display="Back to index" xr:uid="{D62C1A6F-E69C-40A2-8EEE-4585C011D24D}"/>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747-78F6-4677-A801-89A28C1EC847}">
  <dimension ref="A1:B22"/>
  <sheetViews>
    <sheetView showGridLines="0" workbookViewId="0">
      <selection activeCell="C23" sqref="C23"/>
    </sheetView>
  </sheetViews>
  <sheetFormatPr defaultColWidth="8.85546875" defaultRowHeight="15" x14ac:dyDescent="0.25"/>
  <cols>
    <col min="1" max="1" width="41.85546875" style="688" customWidth="1"/>
    <col min="2" max="2" width="19.140625" style="688" customWidth="1"/>
    <col min="3" max="3" width="8.85546875" style="688" customWidth="1"/>
    <col min="4" max="16384" width="8.85546875" style="688"/>
  </cols>
  <sheetData>
    <row r="1" spans="1:2" x14ac:dyDescent="0.25">
      <c r="A1" s="686" t="s">
        <v>650</v>
      </c>
      <c r="B1" s="687"/>
    </row>
    <row r="3" spans="1:2" ht="45" x14ac:dyDescent="0.25">
      <c r="A3" s="689" t="s">
        <v>651</v>
      </c>
      <c r="B3" s="690" t="s">
        <v>652</v>
      </c>
    </row>
    <row r="4" spans="1:2" x14ac:dyDescent="0.25">
      <c r="A4" s="691" t="s">
        <v>653</v>
      </c>
      <c r="B4" s="692"/>
    </row>
    <row r="5" spans="1:2" x14ac:dyDescent="0.25">
      <c r="A5" s="693" t="s">
        <v>654</v>
      </c>
      <c r="B5" s="694"/>
    </row>
    <row r="6" spans="1:2" x14ac:dyDescent="0.25">
      <c r="A6" s="691" t="s">
        <v>655</v>
      </c>
      <c r="B6" s="692"/>
    </row>
    <row r="7" spans="1:2" x14ac:dyDescent="0.25">
      <c r="A7" s="693" t="s">
        <v>656</v>
      </c>
      <c r="B7" s="694"/>
    </row>
    <row r="8" spans="1:2" x14ac:dyDescent="0.25">
      <c r="A8" s="691" t="s">
        <v>162</v>
      </c>
      <c r="B8" s="692" t="s">
        <v>657</v>
      </c>
    </row>
    <row r="9" spans="1:2" x14ac:dyDescent="0.25">
      <c r="A9" s="693" t="s">
        <v>658</v>
      </c>
      <c r="B9" s="694"/>
    </row>
    <row r="10" spans="1:2" x14ac:dyDescent="0.25">
      <c r="A10" s="691" t="s">
        <v>659</v>
      </c>
      <c r="B10" s="692" t="s">
        <v>657</v>
      </c>
    </row>
    <row r="11" spans="1:2" x14ac:dyDescent="0.25">
      <c r="A11" s="693" t="s">
        <v>660</v>
      </c>
      <c r="B11" s="694" t="s">
        <v>657</v>
      </c>
    </row>
    <row r="12" spans="1:2" x14ac:dyDescent="0.25">
      <c r="A12" s="691" t="s">
        <v>661</v>
      </c>
      <c r="B12" s="692"/>
    </row>
    <row r="13" spans="1:2" x14ac:dyDescent="0.25">
      <c r="A13" s="693" t="s">
        <v>662</v>
      </c>
      <c r="B13" s="694"/>
    </row>
    <row r="14" spans="1:2" x14ac:dyDescent="0.25">
      <c r="A14" s="691" t="s">
        <v>663</v>
      </c>
      <c r="B14" s="692"/>
    </row>
    <row r="15" spans="1:2" x14ac:dyDescent="0.25">
      <c r="A15" s="693" t="s">
        <v>664</v>
      </c>
      <c r="B15" s="694"/>
    </row>
    <row r="16" spans="1:2" x14ac:dyDescent="0.25">
      <c r="A16" s="691" t="s">
        <v>665</v>
      </c>
      <c r="B16" s="692"/>
    </row>
    <row r="17" spans="1:2" x14ac:dyDescent="0.25">
      <c r="A17" s="693" t="s">
        <v>666</v>
      </c>
      <c r="B17" s="694"/>
    </row>
    <row r="18" spans="1:2" x14ac:dyDescent="0.25">
      <c r="A18" s="691" t="s">
        <v>667</v>
      </c>
      <c r="B18" s="695"/>
    </row>
    <row r="20" spans="1:2" x14ac:dyDescent="0.25">
      <c r="A20" s="696" t="s">
        <v>668</v>
      </c>
    </row>
    <row r="22" spans="1:2" x14ac:dyDescent="0.25">
      <c r="A22" s="697" t="s">
        <v>135</v>
      </c>
      <c r="B22" s="697"/>
    </row>
  </sheetData>
  <hyperlinks>
    <hyperlink ref="A22" location="Index!A1" display="Back to index" xr:uid="{3B5CF973-8A50-46AF-8E41-21677E3414CB}"/>
  </hyperlinks>
  <pageMargins left="0.70000000000000007" right="0.70000000000000007" top="0.75" bottom="0.75" header="0.30000000000000004" footer="0.30000000000000004"/>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6E947-6C84-4F4E-99AF-BB2E30F803F2}">
  <dimension ref="A1:J16"/>
  <sheetViews>
    <sheetView showGridLines="0" workbookViewId="0"/>
  </sheetViews>
  <sheetFormatPr defaultColWidth="8.85546875" defaultRowHeight="15" x14ac:dyDescent="0.25"/>
  <cols>
    <col min="1" max="1" width="8.85546875" style="688" customWidth="1"/>
    <col min="2" max="2" width="15.140625" style="688" customWidth="1"/>
    <col min="3" max="3" width="15.5703125" style="688" customWidth="1"/>
    <col min="4" max="4" width="16" style="688" customWidth="1"/>
    <col min="5" max="5" width="15.5703125" style="688" customWidth="1"/>
    <col min="6" max="7" width="14.85546875" style="688" customWidth="1"/>
    <col min="8" max="8" width="15.5703125" style="688" customWidth="1"/>
    <col min="9" max="9" width="7.7109375" style="688" customWidth="1"/>
    <col min="10" max="10" width="13.42578125" style="688" customWidth="1"/>
    <col min="11" max="11" width="8.85546875" style="688" customWidth="1"/>
    <col min="12" max="16384" width="8.85546875" style="688"/>
  </cols>
  <sheetData>
    <row r="1" spans="1:10" x14ac:dyDescent="0.25">
      <c r="A1" s="686" t="s">
        <v>669</v>
      </c>
    </row>
    <row r="2" spans="1:10" x14ac:dyDescent="0.25">
      <c r="A2" s="686"/>
    </row>
    <row r="3" spans="1:10" s="3154" customFormat="1" ht="30" x14ac:dyDescent="0.25">
      <c r="A3" s="3153" t="s">
        <v>670</v>
      </c>
      <c r="B3" s="3697" t="s">
        <v>305</v>
      </c>
      <c r="C3" s="3697"/>
      <c r="D3" s="3697" t="s">
        <v>317</v>
      </c>
      <c r="E3" s="3697"/>
      <c r="F3" s="3311" t="s">
        <v>315</v>
      </c>
      <c r="G3" s="3697" t="s">
        <v>316</v>
      </c>
      <c r="H3" s="3697"/>
      <c r="I3" s="3311" t="s">
        <v>671</v>
      </c>
      <c r="J3" s="3311" t="s">
        <v>672</v>
      </c>
    </row>
    <row r="4" spans="1:10" x14ac:dyDescent="0.25">
      <c r="A4" s="691"/>
      <c r="B4" s="699"/>
      <c r="C4" s="699"/>
      <c r="D4" s="699"/>
      <c r="E4" s="699"/>
      <c r="F4" s="699"/>
      <c r="G4" s="699"/>
      <c r="H4" s="699"/>
      <c r="I4" s="699">
        <v>12</v>
      </c>
      <c r="J4" s="695"/>
    </row>
    <row r="5" spans="1:10" ht="45" x14ac:dyDescent="0.25">
      <c r="A5" s="700">
        <v>8</v>
      </c>
      <c r="B5" s="701" t="s">
        <v>673</v>
      </c>
      <c r="C5" s="702" t="s">
        <v>674</v>
      </c>
      <c r="D5" s="702" t="s">
        <v>673</v>
      </c>
      <c r="E5" s="702" t="s">
        <v>674</v>
      </c>
      <c r="F5" s="702" t="s">
        <v>675</v>
      </c>
      <c r="G5" s="702" t="s">
        <v>676</v>
      </c>
      <c r="H5" s="703"/>
      <c r="I5" s="704">
        <v>11</v>
      </c>
      <c r="J5" s="705" t="s">
        <v>677</v>
      </c>
    </row>
    <row r="6" spans="1:10" ht="45" x14ac:dyDescent="0.25">
      <c r="A6" s="706">
        <v>7</v>
      </c>
      <c r="B6" s="707" t="s">
        <v>673</v>
      </c>
      <c r="C6" s="708" t="s">
        <v>674</v>
      </c>
      <c r="D6" s="709" t="s">
        <v>673</v>
      </c>
      <c r="E6" s="708" t="s">
        <v>678</v>
      </c>
      <c r="F6" s="709" t="s">
        <v>675</v>
      </c>
      <c r="G6" s="710" t="s">
        <v>679</v>
      </c>
      <c r="H6" s="711" t="s">
        <v>680</v>
      </c>
      <c r="I6" s="712">
        <v>10</v>
      </c>
      <c r="J6" s="713" t="s">
        <v>681</v>
      </c>
    </row>
    <row r="7" spans="1:10" ht="45" x14ac:dyDescent="0.25">
      <c r="A7" s="700">
        <v>6</v>
      </c>
      <c r="B7" s="714" t="s">
        <v>673</v>
      </c>
      <c r="C7" s="715"/>
      <c r="D7" s="714" t="s">
        <v>673</v>
      </c>
      <c r="E7" s="715"/>
      <c r="F7" s="714" t="s">
        <v>675</v>
      </c>
      <c r="G7" s="702" t="s">
        <v>682</v>
      </c>
      <c r="H7" s="703"/>
      <c r="I7" s="704">
        <v>9</v>
      </c>
      <c r="J7" s="705" t="s">
        <v>683</v>
      </c>
    </row>
    <row r="8" spans="1:10" ht="45" x14ac:dyDescent="0.25">
      <c r="A8" s="706">
        <v>5</v>
      </c>
      <c r="B8" s="709" t="s">
        <v>673</v>
      </c>
      <c r="C8" s="716"/>
      <c r="D8" s="709" t="s">
        <v>673</v>
      </c>
      <c r="E8" s="716"/>
      <c r="F8" s="709" t="s">
        <v>675</v>
      </c>
      <c r="G8" s="707" t="s">
        <v>682</v>
      </c>
      <c r="H8" s="711" t="s">
        <v>680</v>
      </c>
      <c r="I8" s="712">
        <v>8</v>
      </c>
      <c r="J8" s="713" t="s">
        <v>684</v>
      </c>
    </row>
    <row r="9" spans="1:10" ht="45" x14ac:dyDescent="0.25">
      <c r="A9" s="700">
        <v>4</v>
      </c>
      <c r="B9" s="717" t="s">
        <v>673</v>
      </c>
      <c r="C9" s="715"/>
      <c r="D9" s="717" t="s">
        <v>673</v>
      </c>
      <c r="E9" s="715"/>
      <c r="F9" s="718" t="s">
        <v>675</v>
      </c>
      <c r="G9" s="702" t="s">
        <v>685</v>
      </c>
      <c r="H9" s="703"/>
      <c r="I9" s="704">
        <v>7</v>
      </c>
      <c r="J9" s="705" t="s">
        <v>686</v>
      </c>
    </row>
    <row r="10" spans="1:10" ht="45" x14ac:dyDescent="0.25">
      <c r="A10" s="706">
        <v>3</v>
      </c>
      <c r="B10" s="719" t="s">
        <v>687</v>
      </c>
      <c r="C10" s="716"/>
      <c r="D10" s="711" t="s">
        <v>449</v>
      </c>
      <c r="E10" s="716"/>
      <c r="F10" s="711" t="s">
        <v>688</v>
      </c>
      <c r="G10" s="709" t="s">
        <v>685</v>
      </c>
      <c r="H10" s="711" t="s">
        <v>689</v>
      </c>
      <c r="I10" s="712">
        <v>6</v>
      </c>
      <c r="J10" s="713" t="s">
        <v>690</v>
      </c>
    </row>
    <row r="11" spans="1:10" ht="45" x14ac:dyDescent="0.25">
      <c r="A11" s="700">
        <v>2</v>
      </c>
      <c r="B11" s="718" t="s">
        <v>691</v>
      </c>
      <c r="C11" s="715"/>
      <c r="D11" s="718" t="s">
        <v>689</v>
      </c>
      <c r="E11" s="715"/>
      <c r="F11" s="718" t="s">
        <v>692</v>
      </c>
      <c r="G11" s="717" t="s">
        <v>685</v>
      </c>
      <c r="H11" s="703"/>
      <c r="I11" s="704">
        <v>5</v>
      </c>
      <c r="J11" s="705" t="s">
        <v>693</v>
      </c>
    </row>
    <row r="12" spans="1:10" x14ac:dyDescent="0.25">
      <c r="A12" s="706">
        <v>1</v>
      </c>
      <c r="B12" s="711" t="s">
        <v>694</v>
      </c>
      <c r="C12" s="716"/>
      <c r="D12" s="711" t="s">
        <v>694</v>
      </c>
      <c r="E12" s="712"/>
      <c r="F12" s="720"/>
      <c r="G12" s="720"/>
      <c r="H12" s="720"/>
      <c r="I12" s="720">
        <v>4</v>
      </c>
      <c r="J12" s="713"/>
    </row>
    <row r="14" spans="1:10" x14ac:dyDescent="0.25">
      <c r="A14" s="696" t="s">
        <v>695</v>
      </c>
    </row>
    <row r="16" spans="1:10" x14ac:dyDescent="0.25">
      <c r="A16" s="697" t="s">
        <v>135</v>
      </c>
      <c r="B16" s="697"/>
    </row>
  </sheetData>
  <mergeCells count="3">
    <mergeCell ref="B3:C3"/>
    <mergeCell ref="D3:E3"/>
    <mergeCell ref="G3:H3"/>
  </mergeCells>
  <hyperlinks>
    <hyperlink ref="A16" location="Index!A1" display="Back to index" xr:uid="{E64250C3-065E-4149-8BC7-B6356B9D6E3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6EB1-FCF4-42D8-8974-1883EC4BF3A5}">
  <dimension ref="A1:AI25"/>
  <sheetViews>
    <sheetView showGridLines="0" topLeftCell="E1" workbookViewId="0">
      <selection activeCell="C25" sqref="C25"/>
    </sheetView>
  </sheetViews>
  <sheetFormatPr defaultRowHeight="15" x14ac:dyDescent="0.25"/>
  <cols>
    <col min="1" max="1" width="57" customWidth="1"/>
    <col min="2" max="7" width="10.28515625" customWidth="1"/>
    <col min="8" max="8" width="10.28515625" style="68" customWidth="1"/>
    <col min="9" max="9" width="10.28515625" customWidth="1"/>
    <col min="10" max="10" width="10.28515625" style="68" customWidth="1"/>
    <col min="11" max="11" width="10.28515625" customWidth="1"/>
    <col min="12" max="12" width="10.28515625" style="68" customWidth="1"/>
    <col min="13" max="13" width="10.28515625" customWidth="1"/>
    <col min="14" max="14" width="10.28515625" style="68" customWidth="1"/>
    <col min="15" max="15" width="10.28515625" customWidth="1"/>
    <col min="16" max="16" width="10.28515625" style="68" customWidth="1"/>
    <col min="17" max="17" width="10.28515625" customWidth="1"/>
    <col min="18" max="18" width="10.28515625" style="68" customWidth="1"/>
    <col min="19" max="19" width="10.28515625" customWidth="1"/>
    <col min="20" max="20" width="10.28515625" style="68" customWidth="1"/>
    <col min="21" max="21" width="10.28515625" customWidth="1"/>
    <col min="22" max="22" width="10.28515625" style="68" customWidth="1"/>
    <col min="23" max="23" width="10.28515625" customWidth="1"/>
    <col min="24" max="24" width="10.28515625" style="68" customWidth="1"/>
    <col min="25" max="25" width="10.28515625" customWidth="1"/>
    <col min="26" max="26" width="10.28515625" style="68" customWidth="1"/>
    <col min="27" max="27" width="10.28515625" customWidth="1"/>
    <col min="28" max="28" width="10.28515625" style="68" customWidth="1"/>
    <col min="29" max="29" width="10.28515625" customWidth="1"/>
    <col min="30" max="30" width="9.140625" style="68"/>
    <col min="32" max="32" width="9.140625" style="68"/>
    <col min="34" max="34" width="9.140625" style="68"/>
  </cols>
  <sheetData>
    <row r="1" spans="1:34" ht="15" customHeight="1" x14ac:dyDescent="0.25">
      <c r="A1" s="67" t="s">
        <v>2510</v>
      </c>
    </row>
    <row r="2" spans="1:34" ht="15" customHeight="1" x14ac:dyDescent="0.25"/>
    <row r="3" spans="1:34" ht="31.5" customHeight="1" x14ac:dyDescent="0.25">
      <c r="A3" s="82"/>
      <c r="B3" s="3655" t="s">
        <v>165</v>
      </c>
      <c r="C3" s="3656"/>
      <c r="D3" s="3657" t="s">
        <v>164</v>
      </c>
      <c r="E3" s="3658" t="s">
        <v>163</v>
      </c>
      <c r="F3" s="3657" t="s">
        <v>163</v>
      </c>
      <c r="G3" s="3658" t="s">
        <v>161</v>
      </c>
      <c r="H3" s="3657" t="s">
        <v>162</v>
      </c>
      <c r="I3" s="3658" t="s">
        <v>161</v>
      </c>
      <c r="J3" s="3659" t="s">
        <v>161</v>
      </c>
      <c r="K3" s="3658"/>
      <c r="L3" s="3659" t="s">
        <v>160</v>
      </c>
      <c r="M3" s="3658"/>
      <c r="N3" s="3659" t="s">
        <v>159</v>
      </c>
      <c r="O3" s="3658"/>
      <c r="P3" s="3659" t="s">
        <v>158</v>
      </c>
      <c r="Q3" s="3658"/>
      <c r="R3" s="3659" t="s">
        <v>157</v>
      </c>
      <c r="S3" s="3658"/>
      <c r="T3" s="3659" t="s">
        <v>156</v>
      </c>
      <c r="U3" s="3658"/>
      <c r="V3" s="3659" t="s">
        <v>155</v>
      </c>
      <c r="W3" s="3658"/>
      <c r="X3" s="3659" t="s">
        <v>154</v>
      </c>
      <c r="Y3" s="3658"/>
      <c r="Z3" s="3659" t="s">
        <v>153</v>
      </c>
      <c r="AA3" s="3658"/>
      <c r="AB3" s="3659" t="s">
        <v>152</v>
      </c>
      <c r="AC3" s="3658"/>
      <c r="AD3"/>
      <c r="AF3"/>
      <c r="AH3"/>
    </row>
    <row r="4" spans="1:34" ht="15" customHeight="1" x14ac:dyDescent="0.25">
      <c r="A4" s="74"/>
      <c r="B4" s="81" t="s">
        <v>151</v>
      </c>
      <c r="C4" s="80" t="s">
        <v>150</v>
      </c>
      <c r="D4" s="81" t="s">
        <v>151</v>
      </c>
      <c r="E4" s="80" t="s">
        <v>150</v>
      </c>
      <c r="F4" s="81" t="s">
        <v>151</v>
      </c>
      <c r="G4" s="80" t="s">
        <v>150</v>
      </c>
      <c r="H4" s="81" t="s">
        <v>151</v>
      </c>
      <c r="I4" s="80" t="s">
        <v>150</v>
      </c>
      <c r="J4" s="81" t="s">
        <v>151</v>
      </c>
      <c r="K4" s="80" t="s">
        <v>150</v>
      </c>
      <c r="L4" s="81" t="s">
        <v>151</v>
      </c>
      <c r="M4" s="80" t="s">
        <v>150</v>
      </c>
      <c r="N4" s="81" t="s">
        <v>151</v>
      </c>
      <c r="O4" s="80" t="s">
        <v>150</v>
      </c>
      <c r="P4" s="81" t="s">
        <v>151</v>
      </c>
      <c r="Q4" s="80" t="s">
        <v>150</v>
      </c>
      <c r="R4" s="81" t="s">
        <v>151</v>
      </c>
      <c r="S4" s="80" t="s">
        <v>150</v>
      </c>
      <c r="T4" s="81" t="s">
        <v>151</v>
      </c>
      <c r="U4" s="80" t="s">
        <v>150</v>
      </c>
      <c r="V4" s="81" t="s">
        <v>151</v>
      </c>
      <c r="W4" s="80" t="s">
        <v>150</v>
      </c>
      <c r="X4" s="81" t="s">
        <v>151</v>
      </c>
      <c r="Y4" s="80" t="s">
        <v>150</v>
      </c>
      <c r="Z4" s="81" t="s">
        <v>151</v>
      </c>
      <c r="AA4" s="80" t="s">
        <v>150</v>
      </c>
      <c r="AB4" s="81" t="s">
        <v>151</v>
      </c>
      <c r="AC4" s="80" t="s">
        <v>150</v>
      </c>
      <c r="AD4"/>
      <c r="AF4"/>
      <c r="AH4"/>
    </row>
    <row r="5" spans="1:34" ht="15" customHeight="1" x14ac:dyDescent="0.25">
      <c r="A5" s="78" t="s">
        <v>149</v>
      </c>
      <c r="B5" s="76">
        <v>125841</v>
      </c>
      <c r="C5" s="75">
        <v>0.83</v>
      </c>
      <c r="D5" s="76">
        <v>4252</v>
      </c>
      <c r="E5" s="71">
        <v>0.9</v>
      </c>
      <c r="F5" s="76">
        <v>8340</v>
      </c>
      <c r="G5" s="71">
        <v>0.81</v>
      </c>
      <c r="H5" s="76">
        <v>9844</v>
      </c>
      <c r="I5" s="71">
        <v>0.83</v>
      </c>
      <c r="J5" s="76">
        <v>19013</v>
      </c>
      <c r="K5" s="71">
        <v>0.86</v>
      </c>
      <c r="L5" s="76">
        <v>16564</v>
      </c>
      <c r="M5" s="71">
        <v>0.84</v>
      </c>
      <c r="N5" s="76">
        <v>3627</v>
      </c>
      <c r="O5" s="71">
        <v>0.73</v>
      </c>
      <c r="P5" s="76">
        <v>4739</v>
      </c>
      <c r="Q5" s="71">
        <v>0.78</v>
      </c>
      <c r="R5" s="76">
        <v>2146</v>
      </c>
      <c r="S5" s="71">
        <v>0.87</v>
      </c>
      <c r="T5" s="76">
        <v>27068</v>
      </c>
      <c r="U5" s="71">
        <v>0.87</v>
      </c>
      <c r="V5" s="76">
        <v>1431</v>
      </c>
      <c r="W5" s="71">
        <v>0.8</v>
      </c>
      <c r="X5" s="76">
        <v>5299</v>
      </c>
      <c r="Y5" s="71">
        <v>0.82</v>
      </c>
      <c r="Z5" s="76">
        <v>12596</v>
      </c>
      <c r="AA5" s="71">
        <v>0.81</v>
      </c>
      <c r="AB5" s="76">
        <v>10923</v>
      </c>
      <c r="AC5" s="71">
        <v>0.8</v>
      </c>
      <c r="AD5"/>
      <c r="AF5"/>
      <c r="AH5"/>
    </row>
    <row r="6" spans="1:34" ht="15" customHeight="1" x14ac:dyDescent="0.25">
      <c r="A6" s="74" t="s">
        <v>148</v>
      </c>
      <c r="B6" s="73">
        <v>69645</v>
      </c>
      <c r="C6" s="72">
        <v>0.46</v>
      </c>
      <c r="D6" s="73">
        <v>1673</v>
      </c>
      <c r="E6" s="72">
        <v>0.35</v>
      </c>
      <c r="F6" s="73">
        <v>4937</v>
      </c>
      <c r="G6" s="72">
        <v>0.48</v>
      </c>
      <c r="H6" s="73">
        <v>5387</v>
      </c>
      <c r="I6" s="72">
        <v>0.46</v>
      </c>
      <c r="J6" s="73">
        <v>11337</v>
      </c>
      <c r="K6" s="72">
        <v>0.51</v>
      </c>
      <c r="L6" s="73">
        <v>9879</v>
      </c>
      <c r="M6" s="72">
        <v>0.5</v>
      </c>
      <c r="N6" s="73">
        <v>2584</v>
      </c>
      <c r="O6" s="72">
        <v>0.52</v>
      </c>
      <c r="P6" s="73">
        <v>2573</v>
      </c>
      <c r="Q6" s="72">
        <v>0.43</v>
      </c>
      <c r="R6" s="73">
        <v>953</v>
      </c>
      <c r="S6" s="72">
        <v>0.39</v>
      </c>
      <c r="T6" s="73">
        <v>15182</v>
      </c>
      <c r="U6" s="72">
        <v>0.49</v>
      </c>
      <c r="V6" s="73">
        <v>771</v>
      </c>
      <c r="W6" s="72">
        <v>0.43</v>
      </c>
      <c r="X6" s="73">
        <v>1940</v>
      </c>
      <c r="Y6" s="72">
        <v>0.3</v>
      </c>
      <c r="Z6" s="73">
        <v>6196</v>
      </c>
      <c r="AA6" s="72">
        <v>0.4</v>
      </c>
      <c r="AB6" s="73">
        <v>6233</v>
      </c>
      <c r="AC6" s="72">
        <v>0.46</v>
      </c>
      <c r="AD6"/>
      <c r="AF6"/>
      <c r="AH6"/>
    </row>
    <row r="7" spans="1:34" ht="15" customHeight="1" x14ac:dyDescent="0.25">
      <c r="A7" s="78" t="s">
        <v>147</v>
      </c>
      <c r="B7" s="77">
        <v>64202</v>
      </c>
      <c r="C7" s="79">
        <v>0.43</v>
      </c>
      <c r="D7" s="76">
        <v>2329</v>
      </c>
      <c r="E7" s="71">
        <v>0.49</v>
      </c>
      <c r="F7" s="76">
        <v>4921</v>
      </c>
      <c r="G7" s="75">
        <v>0.48</v>
      </c>
      <c r="H7" s="76">
        <v>4889</v>
      </c>
      <c r="I7" s="71">
        <v>0.41</v>
      </c>
      <c r="J7" s="76">
        <v>8274</v>
      </c>
      <c r="K7" s="71">
        <v>0.37</v>
      </c>
      <c r="L7" s="76">
        <v>8882</v>
      </c>
      <c r="M7" s="71">
        <v>0.45</v>
      </c>
      <c r="N7" s="76">
        <v>2880</v>
      </c>
      <c r="O7" s="75">
        <v>0.57999999999999996</v>
      </c>
      <c r="P7" s="76">
        <v>2195</v>
      </c>
      <c r="Q7" s="75">
        <v>0.36</v>
      </c>
      <c r="R7" s="76">
        <v>835</v>
      </c>
      <c r="S7" s="75">
        <v>0.34</v>
      </c>
      <c r="T7" s="76">
        <v>12628</v>
      </c>
      <c r="U7" s="75">
        <v>0.41</v>
      </c>
      <c r="V7" s="76">
        <v>723</v>
      </c>
      <c r="W7" s="75">
        <v>0.4</v>
      </c>
      <c r="X7" s="76">
        <v>2896</v>
      </c>
      <c r="Y7" s="75">
        <v>0.45</v>
      </c>
      <c r="Z7" s="76">
        <v>7919</v>
      </c>
      <c r="AA7" s="75">
        <v>0.51</v>
      </c>
      <c r="AB7" s="76">
        <v>4831</v>
      </c>
      <c r="AC7" s="75">
        <v>0.35</v>
      </c>
      <c r="AD7"/>
      <c r="AF7"/>
      <c r="AH7"/>
    </row>
    <row r="8" spans="1:34" ht="15" customHeight="1" x14ac:dyDescent="0.25">
      <c r="A8" s="74" t="s">
        <v>146</v>
      </c>
      <c r="B8" s="73">
        <v>60391</v>
      </c>
      <c r="C8" s="72">
        <v>0.4</v>
      </c>
      <c r="D8" s="73">
        <v>1586</v>
      </c>
      <c r="E8" s="72">
        <v>0.33</v>
      </c>
      <c r="F8" s="73">
        <v>4738</v>
      </c>
      <c r="G8" s="72">
        <v>0.46</v>
      </c>
      <c r="H8" s="73">
        <v>6020</v>
      </c>
      <c r="I8" s="72">
        <v>0.51</v>
      </c>
      <c r="J8" s="73">
        <v>9321</v>
      </c>
      <c r="K8" s="72">
        <v>0.42</v>
      </c>
      <c r="L8" s="73">
        <v>7823</v>
      </c>
      <c r="M8" s="72">
        <v>0.39</v>
      </c>
      <c r="N8" s="73">
        <v>2323</v>
      </c>
      <c r="O8" s="72">
        <v>0.47</v>
      </c>
      <c r="P8" s="73">
        <v>2727</v>
      </c>
      <c r="Q8" s="72">
        <v>0.45</v>
      </c>
      <c r="R8" s="73">
        <v>722</v>
      </c>
      <c r="S8" s="72">
        <v>0.28999999999999998</v>
      </c>
      <c r="T8" s="73">
        <v>14447</v>
      </c>
      <c r="U8" s="72">
        <v>0.46</v>
      </c>
      <c r="V8" s="73">
        <v>49</v>
      </c>
      <c r="W8" s="72">
        <v>0.03</v>
      </c>
      <c r="X8" s="73">
        <v>1451</v>
      </c>
      <c r="Y8" s="72">
        <v>0.23</v>
      </c>
      <c r="Z8" s="73">
        <v>3463</v>
      </c>
      <c r="AA8" s="72">
        <v>0.22</v>
      </c>
      <c r="AB8" s="73">
        <v>5719</v>
      </c>
      <c r="AC8" s="72">
        <v>0.42</v>
      </c>
      <c r="AD8"/>
      <c r="AF8"/>
      <c r="AH8"/>
    </row>
    <row r="9" spans="1:34" ht="15" customHeight="1" x14ac:dyDescent="0.25">
      <c r="A9" s="78" t="s">
        <v>145</v>
      </c>
      <c r="B9" s="77">
        <v>56132</v>
      </c>
      <c r="C9" s="75">
        <v>0.37</v>
      </c>
      <c r="D9" s="77">
        <v>1491</v>
      </c>
      <c r="E9" s="75">
        <v>0.31</v>
      </c>
      <c r="F9" s="77">
        <v>4334</v>
      </c>
      <c r="G9" s="75">
        <v>0.42</v>
      </c>
      <c r="H9" s="77">
        <v>4236</v>
      </c>
      <c r="I9" s="75">
        <v>0.36</v>
      </c>
      <c r="J9" s="77">
        <v>7066</v>
      </c>
      <c r="K9" s="75">
        <v>0.32</v>
      </c>
      <c r="L9" s="77">
        <v>7091</v>
      </c>
      <c r="M9" s="75">
        <v>0.36</v>
      </c>
      <c r="N9" s="77">
        <v>1584</v>
      </c>
      <c r="O9" s="75">
        <v>0.32</v>
      </c>
      <c r="P9" s="77">
        <v>3795</v>
      </c>
      <c r="Q9" s="75">
        <v>0.63</v>
      </c>
      <c r="R9" s="77">
        <v>979</v>
      </c>
      <c r="S9" s="75">
        <v>0.4</v>
      </c>
      <c r="T9" s="77">
        <v>12897</v>
      </c>
      <c r="U9" s="75">
        <v>0.41</v>
      </c>
      <c r="V9" s="77">
        <v>558</v>
      </c>
      <c r="W9" s="75">
        <v>0.31</v>
      </c>
      <c r="X9" s="77">
        <v>1960</v>
      </c>
      <c r="Y9" s="75">
        <v>0.3</v>
      </c>
      <c r="Z9" s="77">
        <v>4728</v>
      </c>
      <c r="AA9" s="75">
        <v>0.3</v>
      </c>
      <c r="AB9" s="77">
        <v>5413</v>
      </c>
      <c r="AC9" s="75">
        <v>0.4</v>
      </c>
      <c r="AD9"/>
      <c r="AF9"/>
      <c r="AH9"/>
    </row>
    <row r="10" spans="1:34" ht="15" customHeight="1" x14ac:dyDescent="0.25">
      <c r="A10" s="74" t="s">
        <v>144</v>
      </c>
      <c r="B10" s="73">
        <v>49988</v>
      </c>
      <c r="C10" s="72">
        <v>0.33</v>
      </c>
      <c r="D10" s="73">
        <v>1438</v>
      </c>
      <c r="E10" s="72">
        <v>0.3</v>
      </c>
      <c r="F10" s="73">
        <v>3290</v>
      </c>
      <c r="G10" s="72">
        <v>0.32</v>
      </c>
      <c r="H10" s="73">
        <v>3339</v>
      </c>
      <c r="I10" s="72">
        <v>0.28000000000000003</v>
      </c>
      <c r="J10" s="73">
        <v>6945</v>
      </c>
      <c r="K10" s="72">
        <v>0.31</v>
      </c>
      <c r="L10" s="73">
        <v>8514</v>
      </c>
      <c r="M10" s="72">
        <v>0.43</v>
      </c>
      <c r="N10" s="73">
        <v>1753</v>
      </c>
      <c r="O10" s="72">
        <v>0.35</v>
      </c>
      <c r="P10" s="73">
        <v>1899</v>
      </c>
      <c r="Q10" s="72">
        <v>0.31</v>
      </c>
      <c r="R10" s="73">
        <v>727</v>
      </c>
      <c r="S10" s="72">
        <v>0.3</v>
      </c>
      <c r="T10" s="73">
        <v>9495</v>
      </c>
      <c r="U10" s="72">
        <v>0.31</v>
      </c>
      <c r="V10" s="73">
        <v>638</v>
      </c>
      <c r="W10" s="72">
        <v>0.36</v>
      </c>
      <c r="X10" s="73">
        <v>2332</v>
      </c>
      <c r="Y10" s="72">
        <v>0.36</v>
      </c>
      <c r="Z10" s="73">
        <v>4972</v>
      </c>
      <c r="AA10" s="72">
        <v>0.32</v>
      </c>
      <c r="AB10" s="73">
        <v>4647</v>
      </c>
      <c r="AC10" s="72">
        <v>0.34</v>
      </c>
      <c r="AD10"/>
      <c r="AF10"/>
      <c r="AH10"/>
    </row>
    <row r="11" spans="1:34" ht="15" customHeight="1" x14ac:dyDescent="0.25">
      <c r="A11" s="78" t="s">
        <v>143</v>
      </c>
      <c r="B11" s="77">
        <v>49239</v>
      </c>
      <c r="C11" s="75">
        <v>0.33</v>
      </c>
      <c r="D11" s="77">
        <v>1859</v>
      </c>
      <c r="E11" s="75">
        <v>0.39</v>
      </c>
      <c r="F11" s="77">
        <v>3105</v>
      </c>
      <c r="G11" s="75">
        <v>0.3</v>
      </c>
      <c r="H11" s="77">
        <v>3397</v>
      </c>
      <c r="I11" s="75">
        <v>0.28999999999999998</v>
      </c>
      <c r="J11" s="77">
        <v>6556</v>
      </c>
      <c r="K11" s="75">
        <v>0.28999999999999998</v>
      </c>
      <c r="L11" s="77">
        <v>6816</v>
      </c>
      <c r="M11" s="75">
        <v>0.34</v>
      </c>
      <c r="N11" s="77">
        <v>1546</v>
      </c>
      <c r="O11" s="75">
        <v>0.31</v>
      </c>
      <c r="P11" s="77">
        <v>1892</v>
      </c>
      <c r="Q11" s="75">
        <v>0.31</v>
      </c>
      <c r="R11" s="77">
        <v>792</v>
      </c>
      <c r="S11" s="75">
        <v>0.32</v>
      </c>
      <c r="T11" s="77">
        <v>10400</v>
      </c>
      <c r="U11" s="75">
        <v>0.33</v>
      </c>
      <c r="V11" s="77">
        <v>579</v>
      </c>
      <c r="W11" s="75">
        <v>0.32</v>
      </c>
      <c r="X11" s="77">
        <v>1919</v>
      </c>
      <c r="Y11" s="75">
        <v>0.3</v>
      </c>
      <c r="Z11" s="77">
        <v>5307</v>
      </c>
      <c r="AA11" s="75">
        <v>0.34</v>
      </c>
      <c r="AB11" s="77">
        <v>5071</v>
      </c>
      <c r="AC11" s="75">
        <v>0.37</v>
      </c>
      <c r="AD11"/>
      <c r="AF11"/>
      <c r="AH11"/>
    </row>
    <row r="12" spans="1:34" ht="15" customHeight="1" x14ac:dyDescent="0.25">
      <c r="A12" s="74" t="s">
        <v>142</v>
      </c>
      <c r="B12" s="73">
        <v>44407</v>
      </c>
      <c r="C12" s="72">
        <v>0.28999999999999998</v>
      </c>
      <c r="D12" s="73">
        <v>1873</v>
      </c>
      <c r="E12" s="72">
        <v>0.39</v>
      </c>
      <c r="F12" s="73">
        <v>3285</v>
      </c>
      <c r="G12" s="72">
        <v>0.32</v>
      </c>
      <c r="H12" s="73">
        <v>4775</v>
      </c>
      <c r="I12" s="72">
        <v>0.4</v>
      </c>
      <c r="J12" s="73">
        <v>4775</v>
      </c>
      <c r="K12" s="72">
        <v>0.21</v>
      </c>
      <c r="L12" s="73">
        <v>4272</v>
      </c>
      <c r="M12" s="72">
        <v>0.22</v>
      </c>
      <c r="N12" s="73">
        <v>2422</v>
      </c>
      <c r="O12" s="72">
        <v>0.49</v>
      </c>
      <c r="P12" s="73">
        <v>1917</v>
      </c>
      <c r="Q12" s="72">
        <v>0.32</v>
      </c>
      <c r="R12" s="73">
        <v>502</v>
      </c>
      <c r="S12" s="72">
        <v>0.2</v>
      </c>
      <c r="T12" s="73">
        <v>10792</v>
      </c>
      <c r="U12" s="72">
        <v>0.35</v>
      </c>
      <c r="V12" s="73">
        <v>477</v>
      </c>
      <c r="W12" s="72">
        <v>0.27</v>
      </c>
      <c r="X12" s="73">
        <v>1978</v>
      </c>
      <c r="Y12" s="72">
        <v>0.31</v>
      </c>
      <c r="Z12" s="73">
        <v>4814</v>
      </c>
      <c r="AA12" s="72">
        <v>0.31</v>
      </c>
      <c r="AB12" s="73">
        <v>2524</v>
      </c>
      <c r="AC12" s="72">
        <v>0.18</v>
      </c>
      <c r="AD12"/>
      <c r="AF12"/>
      <c r="AH12"/>
    </row>
    <row r="13" spans="1:34" ht="15" customHeight="1" x14ac:dyDescent="0.25">
      <c r="A13" s="78" t="s">
        <v>141</v>
      </c>
      <c r="B13" s="77">
        <v>36266</v>
      </c>
      <c r="C13" s="75">
        <v>0.24</v>
      </c>
      <c r="D13" s="76">
        <v>1036</v>
      </c>
      <c r="E13" s="71">
        <v>0.22</v>
      </c>
      <c r="F13" s="76">
        <v>2790</v>
      </c>
      <c r="G13" s="71">
        <v>0.27</v>
      </c>
      <c r="H13" s="76">
        <v>3513</v>
      </c>
      <c r="I13" s="71">
        <v>0.3</v>
      </c>
      <c r="J13" s="76">
        <v>4483</v>
      </c>
      <c r="K13" s="71">
        <v>0.2</v>
      </c>
      <c r="L13" s="76">
        <v>4547</v>
      </c>
      <c r="M13" s="71">
        <v>0.23</v>
      </c>
      <c r="N13" s="76">
        <v>1669</v>
      </c>
      <c r="O13" s="71">
        <v>0.33</v>
      </c>
      <c r="P13" s="76">
        <v>1244</v>
      </c>
      <c r="Q13" s="71">
        <v>0.21</v>
      </c>
      <c r="R13" s="76">
        <v>291</v>
      </c>
      <c r="S13" s="71">
        <v>0.12</v>
      </c>
      <c r="T13" s="76">
        <v>8064</v>
      </c>
      <c r="U13" s="71">
        <v>0.26</v>
      </c>
      <c r="V13" s="76">
        <v>313</v>
      </c>
      <c r="W13" s="71">
        <v>0.18</v>
      </c>
      <c r="X13" s="76">
        <v>1415</v>
      </c>
      <c r="Y13" s="71">
        <v>0.22</v>
      </c>
      <c r="Z13" s="76">
        <v>3124</v>
      </c>
      <c r="AA13" s="71">
        <v>0.2</v>
      </c>
      <c r="AB13" s="76">
        <v>3775</v>
      </c>
      <c r="AC13" s="75">
        <v>0.28000000000000003</v>
      </c>
      <c r="AD13"/>
      <c r="AF13"/>
      <c r="AH13"/>
    </row>
    <row r="14" spans="1:34" ht="15" customHeight="1" x14ac:dyDescent="0.25">
      <c r="A14" s="74" t="s">
        <v>140</v>
      </c>
      <c r="B14" s="73">
        <v>30910</v>
      </c>
      <c r="C14" s="72">
        <v>0.2</v>
      </c>
      <c r="D14" s="73">
        <v>1095</v>
      </c>
      <c r="E14" s="72">
        <v>0.23</v>
      </c>
      <c r="F14" s="73">
        <v>2800</v>
      </c>
      <c r="G14" s="72">
        <v>0.27</v>
      </c>
      <c r="H14" s="73">
        <v>2232</v>
      </c>
      <c r="I14" s="72">
        <v>0.19</v>
      </c>
      <c r="J14" s="73">
        <v>4536</v>
      </c>
      <c r="K14" s="72">
        <v>0.2</v>
      </c>
      <c r="L14" s="73">
        <v>2633</v>
      </c>
      <c r="M14" s="72">
        <v>0.13</v>
      </c>
      <c r="N14" s="73">
        <v>958</v>
      </c>
      <c r="O14" s="72">
        <v>0.19</v>
      </c>
      <c r="P14" s="73">
        <v>1988</v>
      </c>
      <c r="Q14" s="72">
        <v>0.33</v>
      </c>
      <c r="R14" s="73">
        <v>404</v>
      </c>
      <c r="S14" s="72">
        <v>0.16</v>
      </c>
      <c r="T14" s="73">
        <v>8217</v>
      </c>
      <c r="U14" s="72">
        <v>0.26</v>
      </c>
      <c r="V14" s="73">
        <v>263</v>
      </c>
      <c r="W14" s="72">
        <v>0.15</v>
      </c>
      <c r="X14" s="73">
        <v>954</v>
      </c>
      <c r="Y14" s="72">
        <v>0.15</v>
      </c>
      <c r="Z14" s="73">
        <v>2565</v>
      </c>
      <c r="AA14" s="72">
        <v>0.17</v>
      </c>
      <c r="AB14" s="73">
        <v>2266</v>
      </c>
      <c r="AC14" s="72">
        <v>0.17</v>
      </c>
      <c r="AD14"/>
      <c r="AF14"/>
      <c r="AH14"/>
    </row>
    <row r="15" spans="1:34" ht="15" customHeight="1" x14ac:dyDescent="0.25">
      <c r="B15" s="68"/>
      <c r="D15" s="68"/>
      <c r="F15" s="68"/>
      <c r="AD15"/>
      <c r="AF15"/>
      <c r="AH15"/>
    </row>
    <row r="16" spans="1:34" ht="15" customHeight="1" x14ac:dyDescent="0.25">
      <c r="A16" s="65" t="s">
        <v>139</v>
      </c>
    </row>
    <row r="17" spans="1:35" ht="15" customHeight="1" x14ac:dyDescent="0.25">
      <c r="J17" s="69"/>
      <c r="K17" s="71"/>
      <c r="L17" s="69"/>
      <c r="M17" s="71"/>
      <c r="N17" s="69"/>
    </row>
    <row r="18" spans="1:35" ht="15" customHeight="1" x14ac:dyDescent="0.25">
      <c r="A18" s="64" t="s">
        <v>135</v>
      </c>
      <c r="B18" s="64"/>
    </row>
    <row r="19" spans="1:35" ht="15" customHeight="1" x14ac:dyDescent="0.25">
      <c r="L19" s="69"/>
      <c r="M19" s="70"/>
      <c r="N19" s="69"/>
      <c r="O19" s="70"/>
      <c r="P19" s="69"/>
      <c r="Q19" s="70"/>
      <c r="R19" s="69"/>
      <c r="S19" s="70"/>
      <c r="T19" s="69"/>
      <c r="V19" s="69"/>
    </row>
    <row r="20" spans="1:35" ht="15" customHeight="1" x14ac:dyDescent="0.25"/>
    <row r="21" spans="1:35" ht="15" customHeight="1" x14ac:dyDescent="0.25">
      <c r="G21" s="71"/>
      <c r="H21" s="69"/>
      <c r="I21" s="71"/>
      <c r="J21" s="69"/>
      <c r="K21" s="71"/>
      <c r="L21" s="69"/>
      <c r="M21" s="71"/>
      <c r="N21" s="69"/>
      <c r="O21" s="71"/>
      <c r="P21" s="69"/>
      <c r="Q21" s="71"/>
      <c r="R21" s="69"/>
      <c r="S21" s="71"/>
      <c r="T21" s="69"/>
      <c r="U21" s="71"/>
      <c r="V21" s="69"/>
      <c r="W21" s="71"/>
      <c r="X21" s="69"/>
      <c r="Y21" s="71"/>
      <c r="Z21" s="69"/>
      <c r="AA21" s="71"/>
      <c r="AB21" s="69"/>
      <c r="AC21" s="71"/>
      <c r="AD21" s="69"/>
      <c r="AE21" s="71"/>
      <c r="AF21" s="69"/>
      <c r="AG21" s="71"/>
      <c r="AH21" s="69"/>
      <c r="AI21" s="71"/>
    </row>
    <row r="22" spans="1:35" ht="15" customHeight="1" x14ac:dyDescent="0.25">
      <c r="H22" s="69"/>
      <c r="I22" s="70"/>
      <c r="J22" s="69"/>
      <c r="K22" s="71"/>
      <c r="L22" s="69"/>
      <c r="M22" s="71"/>
      <c r="N22" s="69"/>
      <c r="O22" s="71"/>
      <c r="P22" s="69"/>
      <c r="Q22" s="71"/>
      <c r="R22" s="69"/>
      <c r="S22" s="71"/>
    </row>
    <row r="23" spans="1:35" ht="15" customHeight="1" x14ac:dyDescent="0.25"/>
    <row r="24" spans="1:35" ht="15" customHeight="1" x14ac:dyDescent="0.25"/>
    <row r="25" spans="1:35" ht="15" customHeight="1" x14ac:dyDescent="0.25">
      <c r="H25" s="69"/>
      <c r="I25" s="70"/>
      <c r="J25" s="69"/>
      <c r="K25" s="70"/>
      <c r="L25" s="69"/>
    </row>
  </sheetData>
  <mergeCells count="14">
    <mergeCell ref="X3:Y3"/>
    <mergeCell ref="Z3:AA3"/>
    <mergeCell ref="AB3:AC3"/>
    <mergeCell ref="J3:K3"/>
    <mergeCell ref="L3:M3"/>
    <mergeCell ref="N3:O3"/>
    <mergeCell ref="P3:Q3"/>
    <mergeCell ref="R3:S3"/>
    <mergeCell ref="T3:U3"/>
    <mergeCell ref="B3:C3"/>
    <mergeCell ref="D3:E3"/>
    <mergeCell ref="F3:G3"/>
    <mergeCell ref="H3:I3"/>
    <mergeCell ref="V3:W3"/>
  </mergeCells>
  <hyperlinks>
    <hyperlink ref="A18:B18" location="Index!A1" display="Back to index" xr:uid="{00000000-0004-0000-05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894ED-FEF2-4439-87EF-83FA5BAFD30F}">
  <dimension ref="A1:E91"/>
  <sheetViews>
    <sheetView showGridLines="0" topLeftCell="A7" workbookViewId="0">
      <selection activeCell="A26" sqref="A26"/>
    </sheetView>
  </sheetViews>
  <sheetFormatPr defaultColWidth="40" defaultRowHeight="15" x14ac:dyDescent="0.25"/>
  <cols>
    <col min="1" max="1" width="47.28515625" style="723" customWidth="1"/>
    <col min="2" max="2" width="15.42578125" style="722" customWidth="1"/>
    <col min="3" max="3" width="40" style="723" customWidth="1"/>
    <col min="4" max="4" width="17" style="687" customWidth="1"/>
    <col min="5" max="5" width="15.85546875" style="723" customWidth="1"/>
    <col min="6" max="6" width="40" style="723" customWidth="1"/>
    <col min="7" max="16384" width="40" style="723"/>
  </cols>
  <sheetData>
    <row r="1" spans="1:5" x14ac:dyDescent="0.25">
      <c r="A1" s="721" t="s">
        <v>696</v>
      </c>
    </row>
    <row r="3" spans="1:5" s="3158" customFormat="1" ht="30" x14ac:dyDescent="0.25">
      <c r="A3" s="3155" t="s">
        <v>455</v>
      </c>
      <c r="B3" s="3156" t="s">
        <v>697</v>
      </c>
      <c r="C3" s="3155" t="s">
        <v>698</v>
      </c>
      <c r="D3" s="3157" t="s">
        <v>699</v>
      </c>
      <c r="E3" s="3155" t="s">
        <v>700</v>
      </c>
    </row>
    <row r="4" spans="1:5" ht="30" x14ac:dyDescent="0.25">
      <c r="A4" s="687" t="s">
        <v>701</v>
      </c>
      <c r="B4" s="722">
        <v>6</v>
      </c>
      <c r="C4" s="3159" t="s">
        <v>702</v>
      </c>
      <c r="D4" s="3159"/>
      <c r="E4" s="3158" t="s">
        <v>703</v>
      </c>
    </row>
    <row r="5" spans="1:5" x14ac:dyDescent="0.25">
      <c r="A5" s="715" t="s">
        <v>704</v>
      </c>
      <c r="B5" s="725">
        <v>6</v>
      </c>
      <c r="C5" s="3160" t="s">
        <v>702</v>
      </c>
      <c r="D5" s="3160" t="s">
        <v>705</v>
      </c>
      <c r="E5" s="3161" t="s">
        <v>706</v>
      </c>
    </row>
    <row r="6" spans="1:5" x14ac:dyDescent="0.25">
      <c r="A6" s="687" t="s">
        <v>707</v>
      </c>
      <c r="B6" s="722">
        <v>6</v>
      </c>
      <c r="C6" s="3159" t="s">
        <v>708</v>
      </c>
      <c r="D6" s="3159" t="s">
        <v>709</v>
      </c>
      <c r="E6" s="3158"/>
    </row>
    <row r="7" spans="1:5" x14ac:dyDescent="0.25">
      <c r="A7" s="715" t="s">
        <v>710</v>
      </c>
      <c r="B7" s="725">
        <v>6</v>
      </c>
      <c r="C7" s="3160" t="s">
        <v>711</v>
      </c>
      <c r="D7" s="3160" t="s">
        <v>712</v>
      </c>
      <c r="E7" s="3161" t="s">
        <v>713</v>
      </c>
    </row>
    <row r="8" spans="1:5" x14ac:dyDescent="0.25">
      <c r="A8" s="687" t="s">
        <v>714</v>
      </c>
      <c r="B8" s="722">
        <v>6</v>
      </c>
      <c r="C8" s="3159" t="s">
        <v>715</v>
      </c>
      <c r="D8" s="3159" t="s">
        <v>709</v>
      </c>
      <c r="E8" s="3158" t="s">
        <v>716</v>
      </c>
    </row>
    <row r="9" spans="1:5" ht="30" x14ac:dyDescent="0.25">
      <c r="A9" s="715" t="s">
        <v>717</v>
      </c>
      <c r="B9" s="725">
        <v>6</v>
      </c>
      <c r="C9" s="3160" t="s">
        <v>718</v>
      </c>
      <c r="D9" s="3160" t="s">
        <v>709</v>
      </c>
      <c r="E9" s="3161" t="s">
        <v>719</v>
      </c>
    </row>
    <row r="10" spans="1:5" s="687" customFormat="1" ht="45" x14ac:dyDescent="0.25">
      <c r="A10" s="687" t="s">
        <v>720</v>
      </c>
      <c r="B10" s="726">
        <v>6</v>
      </c>
      <c r="C10" s="3159" t="s">
        <v>721</v>
      </c>
      <c r="D10" s="3159" t="s">
        <v>709</v>
      </c>
      <c r="E10" s="3159" t="s">
        <v>719</v>
      </c>
    </row>
    <row r="11" spans="1:5" ht="30" x14ac:dyDescent="0.25">
      <c r="A11" s="715" t="s">
        <v>722</v>
      </c>
      <c r="B11" s="725">
        <v>6</v>
      </c>
      <c r="C11" s="3160" t="s">
        <v>723</v>
      </c>
      <c r="D11" s="3160"/>
      <c r="E11" s="3161" t="s">
        <v>703</v>
      </c>
    </row>
    <row r="12" spans="1:5" x14ac:dyDescent="0.25">
      <c r="A12" s="687" t="s">
        <v>724</v>
      </c>
      <c r="B12" s="722">
        <v>6</v>
      </c>
      <c r="C12" s="3159" t="s">
        <v>725</v>
      </c>
      <c r="D12" s="3159" t="s">
        <v>726</v>
      </c>
      <c r="E12" s="3158" t="s">
        <v>716</v>
      </c>
    </row>
    <row r="13" spans="1:5" x14ac:dyDescent="0.25">
      <c r="A13" s="715" t="s">
        <v>727</v>
      </c>
      <c r="B13" s="725">
        <v>6</v>
      </c>
      <c r="C13" s="3160" t="s">
        <v>728</v>
      </c>
      <c r="D13" s="3160" t="s">
        <v>712</v>
      </c>
      <c r="E13" s="3161" t="s">
        <v>716</v>
      </c>
    </row>
    <row r="14" spans="1:5" x14ac:dyDescent="0.25">
      <c r="A14" s="687" t="s">
        <v>729</v>
      </c>
      <c r="B14" s="722">
        <v>6</v>
      </c>
      <c r="C14" s="3159" t="s">
        <v>730</v>
      </c>
      <c r="D14" s="3159" t="s">
        <v>731</v>
      </c>
      <c r="E14" s="3158" t="s">
        <v>716</v>
      </c>
    </row>
    <row r="15" spans="1:5" ht="30" x14ac:dyDescent="0.25">
      <c r="A15" s="715" t="s">
        <v>732</v>
      </c>
      <c r="B15" s="725">
        <v>6</v>
      </c>
      <c r="C15" s="3160" t="s">
        <v>733</v>
      </c>
      <c r="D15" s="3160" t="s">
        <v>734</v>
      </c>
      <c r="E15" s="3161" t="s">
        <v>735</v>
      </c>
    </row>
    <row r="16" spans="1:5" ht="30" x14ac:dyDescent="0.25">
      <c r="A16" s="687" t="s">
        <v>736</v>
      </c>
      <c r="B16" s="722">
        <v>6</v>
      </c>
      <c r="C16" s="3159" t="s">
        <v>733</v>
      </c>
      <c r="D16" s="3159" t="s">
        <v>734</v>
      </c>
      <c r="E16" s="3158" t="s">
        <v>735</v>
      </c>
    </row>
    <row r="17" spans="1:5" ht="30" x14ac:dyDescent="0.25">
      <c r="A17" s="715" t="s">
        <v>737</v>
      </c>
      <c r="B17" s="725">
        <v>6</v>
      </c>
      <c r="C17" s="3160" t="s">
        <v>733</v>
      </c>
      <c r="D17" s="3160" t="s">
        <v>734</v>
      </c>
      <c r="E17" s="3161" t="s">
        <v>735</v>
      </c>
    </row>
    <row r="18" spans="1:5" ht="30" x14ac:dyDescent="0.25">
      <c r="A18" s="687" t="s">
        <v>738</v>
      </c>
      <c r="B18" s="722">
        <v>6</v>
      </c>
      <c r="C18" s="3159" t="s">
        <v>733</v>
      </c>
      <c r="D18" s="3159" t="s">
        <v>734</v>
      </c>
      <c r="E18" s="3158" t="s">
        <v>735</v>
      </c>
    </row>
    <row r="19" spans="1:5" x14ac:dyDescent="0.25">
      <c r="A19" s="715" t="s">
        <v>739</v>
      </c>
      <c r="B19" s="725">
        <v>7</v>
      </c>
      <c r="C19" s="3160" t="s">
        <v>740</v>
      </c>
      <c r="D19" s="3160" t="s">
        <v>741</v>
      </c>
      <c r="E19" s="3161" t="s">
        <v>713</v>
      </c>
    </row>
    <row r="20" spans="1:5" ht="30" x14ac:dyDescent="0.25">
      <c r="A20" s="687" t="s">
        <v>742</v>
      </c>
      <c r="B20" s="722">
        <v>7</v>
      </c>
      <c r="C20" s="3159" t="s">
        <v>743</v>
      </c>
      <c r="D20" s="3159" t="s">
        <v>744</v>
      </c>
      <c r="E20" s="3158" t="s">
        <v>713</v>
      </c>
    </row>
    <row r="21" spans="1:5" x14ac:dyDescent="0.25">
      <c r="A21" s="715" t="s">
        <v>745</v>
      </c>
      <c r="B21" s="725">
        <v>7</v>
      </c>
      <c r="C21" s="3160" t="s">
        <v>746</v>
      </c>
      <c r="D21" s="3160" t="s">
        <v>741</v>
      </c>
      <c r="E21" s="3161" t="s">
        <v>706</v>
      </c>
    </row>
    <row r="22" spans="1:5" x14ac:dyDescent="0.25">
      <c r="A22" s="723" t="s">
        <v>747</v>
      </c>
      <c r="B22" s="722">
        <v>7</v>
      </c>
      <c r="C22" s="3158" t="s">
        <v>748</v>
      </c>
      <c r="D22" s="3159"/>
      <c r="E22" s="3158" t="s">
        <v>749</v>
      </c>
    </row>
    <row r="24" spans="1:5" x14ac:dyDescent="0.25">
      <c r="A24" s="727" t="s">
        <v>668</v>
      </c>
    </row>
    <row r="26" spans="1:5" s="688" customFormat="1" x14ac:dyDescent="0.25">
      <c r="A26" s="697" t="s">
        <v>135</v>
      </c>
      <c r="B26" s="3162"/>
      <c r="D26" s="687"/>
    </row>
    <row r="91" spans="1:1" x14ac:dyDescent="0.25">
      <c r="A91" s="723" t="s">
        <v>2621</v>
      </c>
    </row>
  </sheetData>
  <hyperlinks>
    <hyperlink ref="A26" location="Index!A1" display="Back to index" xr:uid="{2BE06792-6659-4200-A1A7-EB45441F38E6}"/>
  </hyperlinks>
  <pageMargins left="0.70000000000000007" right="0.70000000000000007" top="0.75" bottom="0.75" header="0.30000000000000004" footer="0.3000000000000000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38C9-382E-4579-A602-F6DDB11F7B34}">
  <dimension ref="A1:W91"/>
  <sheetViews>
    <sheetView showGridLines="0" workbookViewId="0"/>
  </sheetViews>
  <sheetFormatPr defaultColWidth="11" defaultRowHeight="15" x14ac:dyDescent="0.25"/>
  <cols>
    <col min="1" max="1" width="24.7109375" style="688" customWidth="1"/>
    <col min="2" max="2" width="11" style="688" customWidth="1"/>
    <col min="3" max="16384" width="11" style="688"/>
  </cols>
  <sheetData>
    <row r="1" spans="1:23" x14ac:dyDescent="0.25">
      <c r="A1" s="728" t="s">
        <v>2622</v>
      </c>
    </row>
    <row r="3" spans="1:23" ht="45" x14ac:dyDescent="0.25">
      <c r="A3" s="724"/>
      <c r="B3" s="3163" t="s">
        <v>750</v>
      </c>
      <c r="C3" s="3163" t="s">
        <v>751</v>
      </c>
      <c r="D3" s="3163" t="s">
        <v>414</v>
      </c>
      <c r="E3" s="3163" t="s">
        <v>752</v>
      </c>
      <c r="F3" s="3163" t="s">
        <v>753</v>
      </c>
      <c r="G3" s="3163" t="s">
        <v>754</v>
      </c>
      <c r="H3" s="3163" t="s">
        <v>415</v>
      </c>
      <c r="I3" s="3163" t="s">
        <v>2623</v>
      </c>
      <c r="J3" s="3163" t="s">
        <v>304</v>
      </c>
      <c r="K3" s="3163" t="s">
        <v>465</v>
      </c>
    </row>
    <row r="4" spans="1:23" x14ac:dyDescent="0.25">
      <c r="A4" s="729" t="s">
        <v>306</v>
      </c>
      <c r="B4" s="730">
        <v>10730</v>
      </c>
      <c r="C4" s="730">
        <v>12250</v>
      </c>
      <c r="D4" s="731">
        <v>14000</v>
      </c>
      <c r="E4" s="731">
        <v>14550</v>
      </c>
      <c r="F4" s="731">
        <v>15200</v>
      </c>
      <c r="G4" s="731">
        <v>16120</v>
      </c>
      <c r="H4" s="731">
        <v>15760</v>
      </c>
      <c r="I4" s="731">
        <v>14280</v>
      </c>
      <c r="J4" s="732">
        <v>-9.3908629441624369E-2</v>
      </c>
      <c r="K4" s="732">
        <v>0.02</v>
      </c>
      <c r="L4" s="732"/>
    </row>
    <row r="5" spans="1:23" x14ac:dyDescent="0.25">
      <c r="A5" s="733" t="s">
        <v>325</v>
      </c>
      <c r="B5" s="734">
        <v>28840</v>
      </c>
      <c r="C5" s="734">
        <v>32230</v>
      </c>
      <c r="D5" s="735">
        <v>37990</v>
      </c>
      <c r="E5" s="735">
        <v>40080</v>
      </c>
      <c r="F5" s="735">
        <v>42030</v>
      </c>
      <c r="G5" s="735">
        <v>43670</v>
      </c>
      <c r="H5" s="735">
        <v>43080</v>
      </c>
      <c r="I5" s="735">
        <v>39600</v>
      </c>
      <c r="J5" s="736">
        <v>-8.0779944289693595E-2</v>
      </c>
      <c r="K5" s="736">
        <v>4.2379573571992631E-2</v>
      </c>
      <c r="L5" s="732"/>
    </row>
    <row r="6" spans="1:23" s="687" customFormat="1" x14ac:dyDescent="0.25">
      <c r="A6" s="737" t="s">
        <v>326</v>
      </c>
      <c r="B6" s="738">
        <v>20090</v>
      </c>
      <c r="C6" s="738">
        <v>23270</v>
      </c>
      <c r="D6" s="739">
        <v>26510</v>
      </c>
      <c r="E6" s="739">
        <v>27560</v>
      </c>
      <c r="F6" s="739">
        <v>29320</v>
      </c>
      <c r="G6" s="739">
        <v>30650</v>
      </c>
      <c r="H6" s="739">
        <v>30690</v>
      </c>
      <c r="I6" s="739">
        <v>28070</v>
      </c>
      <c r="J6" s="732">
        <v>-8.5369827305311174E-2</v>
      </c>
      <c r="K6" s="732">
        <v>5.8845718596755942E-2</v>
      </c>
      <c r="L6" s="732"/>
      <c r="N6" s="688"/>
      <c r="O6" s="688"/>
      <c r="P6" s="688"/>
      <c r="Q6" s="688"/>
      <c r="R6" s="688"/>
      <c r="S6" s="688"/>
      <c r="T6" s="688"/>
      <c r="U6" s="688"/>
      <c r="V6" s="688"/>
      <c r="W6" s="688"/>
    </row>
    <row r="7" spans="1:23" x14ac:dyDescent="0.25">
      <c r="A7" s="733" t="s">
        <v>327</v>
      </c>
      <c r="B7" s="734">
        <v>16960</v>
      </c>
      <c r="C7" s="734">
        <v>18940</v>
      </c>
      <c r="D7" s="735">
        <v>22220</v>
      </c>
      <c r="E7" s="735">
        <v>23280</v>
      </c>
      <c r="F7" s="735">
        <v>24420</v>
      </c>
      <c r="G7" s="735">
        <v>25550</v>
      </c>
      <c r="H7" s="735">
        <v>25680</v>
      </c>
      <c r="I7" s="735">
        <v>23610</v>
      </c>
      <c r="J7" s="736">
        <v>-8.0607476635514014E-2</v>
      </c>
      <c r="K7" s="736">
        <v>6.2556255625562551E-2</v>
      </c>
      <c r="L7" s="732"/>
    </row>
    <row r="8" spans="1:23" x14ac:dyDescent="0.25">
      <c r="A8" s="729" t="s">
        <v>328</v>
      </c>
      <c r="B8" s="730">
        <v>19080</v>
      </c>
      <c r="C8" s="730">
        <v>22420</v>
      </c>
      <c r="D8" s="731">
        <v>25730</v>
      </c>
      <c r="E8" s="731">
        <v>26890</v>
      </c>
      <c r="F8" s="731">
        <v>28360</v>
      </c>
      <c r="G8" s="731">
        <v>29610</v>
      </c>
      <c r="H8" s="731">
        <v>29460</v>
      </c>
      <c r="I8" s="731">
        <v>27330</v>
      </c>
      <c r="J8" s="732">
        <v>-7.2301425661914456E-2</v>
      </c>
      <c r="K8" s="732">
        <v>6.2184220753983679E-2</v>
      </c>
      <c r="L8" s="732"/>
    </row>
    <row r="9" spans="1:23" x14ac:dyDescent="0.25">
      <c r="A9" s="733" t="s">
        <v>755</v>
      </c>
      <c r="B9" s="734">
        <v>16910</v>
      </c>
      <c r="C9" s="734">
        <v>19830</v>
      </c>
      <c r="D9" s="735">
        <v>23010</v>
      </c>
      <c r="E9" s="735">
        <v>24470</v>
      </c>
      <c r="F9" s="735">
        <v>25580</v>
      </c>
      <c r="G9" s="735">
        <v>26660</v>
      </c>
      <c r="H9" s="735">
        <v>26590</v>
      </c>
      <c r="I9" s="735">
        <v>25050</v>
      </c>
      <c r="J9" s="736">
        <v>-5.7916509966152691E-2</v>
      </c>
      <c r="K9" s="736">
        <v>8.8657105606258155E-2</v>
      </c>
      <c r="L9" s="732"/>
    </row>
    <row r="10" spans="1:23" x14ac:dyDescent="0.25">
      <c r="A10" s="729" t="s">
        <v>330</v>
      </c>
      <c r="B10" s="730">
        <v>13490</v>
      </c>
      <c r="C10" s="730">
        <v>16550</v>
      </c>
      <c r="D10" s="731">
        <v>20200</v>
      </c>
      <c r="E10" s="731">
        <v>21780</v>
      </c>
      <c r="F10" s="731">
        <v>22920</v>
      </c>
      <c r="G10" s="731">
        <v>24210</v>
      </c>
      <c r="H10" s="731">
        <v>24140</v>
      </c>
      <c r="I10" s="731">
        <v>23240</v>
      </c>
      <c r="J10" s="732">
        <v>-3.7282518641259324E-2</v>
      </c>
      <c r="K10" s="732">
        <v>0.15049504950495049</v>
      </c>
      <c r="L10" s="732"/>
    </row>
    <row r="11" spans="1:23" x14ac:dyDescent="0.25">
      <c r="A11" s="733" t="s">
        <v>331</v>
      </c>
      <c r="B11" s="734">
        <v>23420</v>
      </c>
      <c r="C11" s="734">
        <v>27330</v>
      </c>
      <c r="D11" s="735">
        <v>32680</v>
      </c>
      <c r="E11" s="735">
        <v>34380</v>
      </c>
      <c r="F11" s="735">
        <v>35520</v>
      </c>
      <c r="G11" s="735">
        <v>37070</v>
      </c>
      <c r="H11" s="735">
        <v>37210</v>
      </c>
      <c r="I11" s="735">
        <v>35300</v>
      </c>
      <c r="J11" s="736">
        <v>-5.1330287557108306E-2</v>
      </c>
      <c r="K11" s="736">
        <v>8.0171358629130968E-2</v>
      </c>
      <c r="L11" s="732"/>
    </row>
    <row r="12" spans="1:23" x14ac:dyDescent="0.25">
      <c r="A12" s="729" t="s">
        <v>480</v>
      </c>
      <c r="B12" s="730">
        <v>20960</v>
      </c>
      <c r="C12" s="730">
        <v>23440</v>
      </c>
      <c r="D12" s="731">
        <v>26190</v>
      </c>
      <c r="E12" s="731">
        <v>27170</v>
      </c>
      <c r="F12" s="731">
        <v>28040</v>
      </c>
      <c r="G12" s="731">
        <v>28990</v>
      </c>
      <c r="H12" s="731">
        <v>28860</v>
      </c>
      <c r="I12" s="731">
        <v>27260</v>
      </c>
      <c r="J12" s="732">
        <v>-5.5440055440055439E-2</v>
      </c>
      <c r="K12" s="732">
        <v>4.0855288277968693E-2</v>
      </c>
      <c r="L12" s="732"/>
    </row>
    <row r="13" spans="1:23" s="728" customFormat="1" x14ac:dyDescent="0.25">
      <c r="A13" s="740" t="s">
        <v>756</v>
      </c>
      <c r="B13" s="741">
        <v>168600</v>
      </c>
      <c r="C13" s="741">
        <v>193800</v>
      </c>
      <c r="D13" s="742">
        <v>225600</v>
      </c>
      <c r="E13" s="742">
        <v>240000</v>
      </c>
      <c r="F13" s="742">
        <v>251300</v>
      </c>
      <c r="G13" s="742">
        <v>262500</v>
      </c>
      <c r="H13" s="742">
        <v>261400</v>
      </c>
      <c r="I13" s="742">
        <v>243700</v>
      </c>
      <c r="J13" s="743">
        <v>-6.7712318286151499E-2</v>
      </c>
      <c r="K13" s="743">
        <v>8.0230496453900707E-2</v>
      </c>
      <c r="L13" s="732"/>
      <c r="N13" s="688"/>
      <c r="O13" s="688"/>
      <c r="P13" s="688"/>
      <c r="Q13" s="688"/>
      <c r="R13" s="688"/>
      <c r="S13" s="688"/>
      <c r="T13" s="688"/>
      <c r="U13" s="688"/>
      <c r="V13" s="688"/>
      <c r="W13" s="688"/>
    </row>
    <row r="15" spans="1:23" x14ac:dyDescent="0.25">
      <c r="A15" s="696" t="s">
        <v>2624</v>
      </c>
      <c r="B15" s="744"/>
      <c r="C15" s="744"/>
      <c r="D15" s="744"/>
      <c r="E15" s="744"/>
      <c r="F15" s="744"/>
      <c r="G15" s="744"/>
      <c r="H15" s="744"/>
      <c r="I15" s="744"/>
      <c r="J15" s="744"/>
      <c r="K15" s="745"/>
      <c r="L15" s="745"/>
    </row>
    <row r="16" spans="1:23" x14ac:dyDescent="0.25">
      <c r="A16" s="696"/>
      <c r="B16" s="744"/>
      <c r="C16" s="744"/>
      <c r="D16" s="744"/>
      <c r="E16" s="744"/>
      <c r="F16" s="744"/>
      <c r="G16" s="744"/>
      <c r="H16" s="744"/>
      <c r="I16" s="744"/>
      <c r="J16" s="744"/>
      <c r="K16" s="745"/>
      <c r="L16" s="745"/>
    </row>
    <row r="17" spans="1:12" x14ac:dyDescent="0.25">
      <c r="A17" s="746" t="s">
        <v>384</v>
      </c>
      <c r="B17" s="746"/>
      <c r="C17" s="746"/>
      <c r="D17" s="746"/>
      <c r="E17" s="746"/>
      <c r="F17" s="746"/>
      <c r="G17" s="746"/>
      <c r="H17" s="746"/>
      <c r="I17" s="746"/>
      <c r="J17" s="746"/>
      <c r="K17" s="745"/>
      <c r="L17" s="745"/>
    </row>
    <row r="18" spans="1:12" x14ac:dyDescent="0.25">
      <c r="A18" s="3698" t="s">
        <v>757</v>
      </c>
      <c r="B18" s="3698"/>
      <c r="C18" s="3698"/>
      <c r="D18" s="3698"/>
      <c r="E18" s="3698"/>
      <c r="F18" s="3698"/>
      <c r="G18" s="3698"/>
      <c r="H18" s="3698"/>
      <c r="I18" s="3698"/>
      <c r="J18" s="3698"/>
      <c r="K18" s="745"/>
      <c r="L18" s="745"/>
    </row>
    <row r="19" spans="1:12" ht="30" customHeight="1" x14ac:dyDescent="0.25">
      <c r="A19" s="3699" t="s">
        <v>758</v>
      </c>
      <c r="B19" s="3699"/>
      <c r="C19" s="3699"/>
      <c r="D19" s="3699"/>
      <c r="E19" s="3699"/>
      <c r="F19" s="3699"/>
      <c r="G19" s="3699"/>
      <c r="H19" s="3699"/>
      <c r="I19" s="3699"/>
      <c r="J19" s="3699"/>
      <c r="K19" s="745"/>
      <c r="L19" s="745"/>
    </row>
    <row r="20" spans="1:12" x14ac:dyDescent="0.25">
      <c r="A20" s="3700" t="s">
        <v>759</v>
      </c>
      <c r="B20" s="3700"/>
      <c r="C20" s="3700"/>
      <c r="D20" s="3700"/>
      <c r="E20" s="3700"/>
      <c r="F20" s="3700"/>
      <c r="G20" s="3700"/>
      <c r="H20" s="3700"/>
      <c r="I20" s="3700"/>
      <c r="J20" s="3700"/>
      <c r="K20" s="3700"/>
      <c r="L20" s="3700"/>
    </row>
    <row r="22" spans="1:12" x14ac:dyDescent="0.25">
      <c r="A22" s="697" t="s">
        <v>135</v>
      </c>
      <c r="B22" s="697"/>
    </row>
    <row r="91" spans="1:1" x14ac:dyDescent="0.25">
      <c r="A91" s="688" t="s">
        <v>2621</v>
      </c>
    </row>
  </sheetData>
  <mergeCells count="3">
    <mergeCell ref="A18:J18"/>
    <mergeCell ref="A19:J19"/>
    <mergeCell ref="A20:L20"/>
  </mergeCells>
  <hyperlinks>
    <hyperlink ref="A22" location="Index!A1" display="Back to index" xr:uid="{2895DF20-DBC7-4954-BE6C-5A937ED50CB0}"/>
  </hyperlinks>
  <pageMargins left="0.70000000000000007" right="0.70000000000000007" top="0.75" bottom="0.75" header="0.30000000000000004" footer="0.30000000000000004"/>
  <pageSetup paperSize="9" fitToWidth="0"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B8D1-F1A1-4534-83C5-DA0FF6C23F78}">
  <dimension ref="A1:L91"/>
  <sheetViews>
    <sheetView showGridLines="0" workbookViewId="0"/>
  </sheetViews>
  <sheetFormatPr defaultColWidth="9.140625" defaultRowHeight="15" x14ac:dyDescent="0.25"/>
  <cols>
    <col min="1" max="1" width="50.5703125" style="688" customWidth="1"/>
    <col min="2" max="2" width="9.85546875" style="688" customWidth="1"/>
    <col min="3" max="3" width="10.42578125" style="688" customWidth="1"/>
    <col min="4" max="4" width="11.85546875" style="688" customWidth="1"/>
    <col min="5" max="5" width="9.85546875" style="688" customWidth="1"/>
    <col min="6" max="8" width="10.28515625" style="688" customWidth="1"/>
    <col min="9" max="9" width="9.140625" style="688" customWidth="1"/>
    <col min="10" max="16384" width="9.140625" style="688"/>
  </cols>
  <sheetData>
    <row r="1" spans="1:12" x14ac:dyDescent="0.25">
      <c r="A1" s="721" t="s">
        <v>2625</v>
      </c>
    </row>
    <row r="3" spans="1:12" s="3158" customFormat="1" ht="45" x14ac:dyDescent="0.25">
      <c r="A3" s="3164"/>
      <c r="B3" s="3165" t="s">
        <v>751</v>
      </c>
      <c r="C3" s="3165" t="s">
        <v>414</v>
      </c>
      <c r="D3" s="3165" t="s">
        <v>752</v>
      </c>
      <c r="E3" s="3165" t="s">
        <v>753</v>
      </c>
      <c r="F3" s="3165" t="s">
        <v>754</v>
      </c>
      <c r="G3" s="3165" t="s">
        <v>415</v>
      </c>
      <c r="H3" s="3165" t="s">
        <v>2623</v>
      </c>
      <c r="I3" s="3165" t="s">
        <v>513</v>
      </c>
      <c r="J3" s="3165" t="s">
        <v>760</v>
      </c>
    </row>
    <row r="4" spans="1:12" x14ac:dyDescent="0.25">
      <c r="A4" s="748" t="s">
        <v>761</v>
      </c>
      <c r="B4" s="749">
        <v>13920</v>
      </c>
      <c r="C4" s="749">
        <v>13730</v>
      </c>
      <c r="D4" s="749">
        <v>15890</v>
      </c>
      <c r="E4" s="749">
        <v>18290</v>
      </c>
      <c r="F4" s="749">
        <v>21460</v>
      </c>
      <c r="G4" s="749">
        <v>21210</v>
      </c>
      <c r="H4" s="749">
        <v>22660</v>
      </c>
      <c r="I4" s="750">
        <v>6.8363979255068361E-2</v>
      </c>
      <c r="J4" s="750">
        <v>0.65040058266569556</v>
      </c>
      <c r="K4" s="732"/>
      <c r="L4" s="751"/>
    </row>
    <row r="5" spans="1:12" x14ac:dyDescent="0.25">
      <c r="A5" s="752" t="s">
        <v>762</v>
      </c>
      <c r="B5" s="753">
        <v>69730</v>
      </c>
      <c r="C5" s="753">
        <v>66410</v>
      </c>
      <c r="D5" s="753">
        <v>64830</v>
      </c>
      <c r="E5" s="753">
        <v>74060</v>
      </c>
      <c r="F5" s="753">
        <v>78480</v>
      </c>
      <c r="G5" s="753">
        <v>74870</v>
      </c>
      <c r="H5" s="753">
        <v>58890</v>
      </c>
      <c r="I5" s="754">
        <v>-0.21343662348069989</v>
      </c>
      <c r="J5" s="754">
        <v>-0.11323595843999398</v>
      </c>
      <c r="K5" s="732"/>
      <c r="L5" s="751"/>
    </row>
    <row r="6" spans="1:12" x14ac:dyDescent="0.25">
      <c r="A6" s="748" t="s">
        <v>763</v>
      </c>
      <c r="B6" s="749">
        <v>18520</v>
      </c>
      <c r="C6" s="749">
        <v>14120</v>
      </c>
      <c r="D6" s="749">
        <v>13060</v>
      </c>
      <c r="E6" s="749">
        <v>15660</v>
      </c>
      <c r="F6" s="749">
        <v>16020</v>
      </c>
      <c r="G6" s="749">
        <v>15470</v>
      </c>
      <c r="H6" s="749">
        <v>18480</v>
      </c>
      <c r="I6" s="750">
        <v>0.19457013574660634</v>
      </c>
      <c r="J6" s="750">
        <v>0.30878186968838528</v>
      </c>
      <c r="K6" s="732"/>
      <c r="L6" s="751"/>
    </row>
    <row r="7" spans="1:12" x14ac:dyDescent="0.25">
      <c r="A7" s="747" t="s">
        <v>764</v>
      </c>
      <c r="B7" s="755">
        <v>102170</v>
      </c>
      <c r="C7" s="755">
        <v>94260</v>
      </c>
      <c r="D7" s="755">
        <v>93780</v>
      </c>
      <c r="E7" s="755">
        <v>108010</v>
      </c>
      <c r="F7" s="755">
        <v>115960</v>
      </c>
      <c r="G7" s="755">
        <v>111550</v>
      </c>
      <c r="H7" s="755">
        <v>100030</v>
      </c>
      <c r="I7" s="756">
        <v>-0.1032720753025549</v>
      </c>
      <c r="J7" s="756">
        <v>6.1213664332696795E-2</v>
      </c>
      <c r="K7" s="732"/>
      <c r="L7" s="751"/>
    </row>
    <row r="8" spans="1:12" ht="30" x14ac:dyDescent="0.25">
      <c r="A8" s="757" t="s">
        <v>765</v>
      </c>
      <c r="B8" s="750">
        <v>0.19625432193622744</v>
      </c>
      <c r="C8" s="750">
        <v>0.18475107800862406</v>
      </c>
      <c r="D8" s="750">
        <v>0.21294277929155314</v>
      </c>
      <c r="E8" s="750">
        <v>0.21606321264252851</v>
      </c>
      <c r="F8" s="750">
        <v>0.22764036120926601</v>
      </c>
      <c r="G8" s="750">
        <v>0.22539907051929683</v>
      </c>
      <c r="H8" s="750">
        <v>0.26620715350223545</v>
      </c>
      <c r="I8" s="750">
        <v>4.0808082982938615E-2</v>
      </c>
      <c r="J8" s="750">
        <v>8.1456075493611391E-2</v>
      </c>
      <c r="K8" s="758"/>
    </row>
    <row r="9" spans="1:12" x14ac:dyDescent="0.25">
      <c r="A9" s="752" t="s">
        <v>767</v>
      </c>
      <c r="B9" s="753">
        <v>370</v>
      </c>
      <c r="C9" s="753">
        <v>320</v>
      </c>
      <c r="D9" s="753">
        <v>360</v>
      </c>
      <c r="E9" s="753">
        <v>380</v>
      </c>
      <c r="F9" s="753">
        <v>500</v>
      </c>
      <c r="G9" s="753">
        <v>290</v>
      </c>
      <c r="H9" s="753">
        <v>190</v>
      </c>
      <c r="I9" s="754">
        <v>-0.34482758620689657</v>
      </c>
      <c r="J9" s="754">
        <v>-0.40625</v>
      </c>
      <c r="K9" s="732"/>
    </row>
    <row r="10" spans="1:12" s="728" customFormat="1" x14ac:dyDescent="0.25">
      <c r="A10" s="759" t="s">
        <v>768</v>
      </c>
      <c r="B10" s="760">
        <v>520600</v>
      </c>
      <c r="C10" s="760">
        <v>510200</v>
      </c>
      <c r="D10" s="760">
        <v>440400</v>
      </c>
      <c r="E10" s="760">
        <v>499900</v>
      </c>
      <c r="F10" s="760">
        <v>509400</v>
      </c>
      <c r="G10" s="760">
        <v>494900</v>
      </c>
      <c r="H10" s="760">
        <v>375760</v>
      </c>
      <c r="I10" s="761">
        <v>-0.24073550212164074</v>
      </c>
      <c r="J10" s="761">
        <v>-0.26350450803606429</v>
      </c>
      <c r="K10" s="762"/>
    </row>
    <row r="12" spans="1:12" x14ac:dyDescent="0.25">
      <c r="A12" s="745" t="s">
        <v>2626</v>
      </c>
      <c r="B12" s="745"/>
      <c r="C12" s="745"/>
      <c r="D12" s="745"/>
      <c r="E12" s="745"/>
      <c r="F12" s="745"/>
      <c r="G12" s="745"/>
      <c r="H12" s="745"/>
      <c r="I12" s="745"/>
      <c r="J12" s="745"/>
      <c r="K12" s="745"/>
    </row>
    <row r="13" spans="1:12" x14ac:dyDescent="0.25">
      <c r="A13" s="3485"/>
      <c r="B13" s="745"/>
      <c r="C13" s="745"/>
      <c r="D13" s="745"/>
      <c r="E13" s="745"/>
      <c r="F13" s="745"/>
      <c r="G13" s="745"/>
      <c r="H13" s="745"/>
      <c r="I13" s="745"/>
      <c r="J13" s="745"/>
      <c r="K13" s="745"/>
    </row>
    <row r="14" spans="1:12" x14ac:dyDescent="0.25">
      <c r="A14" s="746" t="s">
        <v>384</v>
      </c>
      <c r="B14" s="745"/>
      <c r="C14" s="745"/>
      <c r="D14" s="745"/>
      <c r="E14" s="745"/>
      <c r="F14" s="745"/>
      <c r="G14" s="745"/>
      <c r="H14" s="745"/>
      <c r="I14" s="745"/>
      <c r="J14" s="745"/>
      <c r="K14" s="745"/>
    </row>
    <row r="15" spans="1:12" x14ac:dyDescent="0.25">
      <c r="A15" s="745" t="s">
        <v>770</v>
      </c>
      <c r="B15" s="745"/>
      <c r="C15" s="745"/>
      <c r="D15" s="745"/>
      <c r="E15" s="745"/>
      <c r="F15" s="745"/>
      <c r="G15" s="745"/>
      <c r="H15" s="745"/>
      <c r="I15" s="745"/>
      <c r="J15" s="745"/>
      <c r="K15" s="745"/>
    </row>
    <row r="16" spans="1:12" x14ac:dyDescent="0.25">
      <c r="A16" s="745" t="s">
        <v>771</v>
      </c>
      <c r="B16" s="745"/>
      <c r="C16" s="745"/>
      <c r="D16" s="745"/>
      <c r="E16" s="745"/>
      <c r="F16" s="745"/>
      <c r="G16" s="745"/>
      <c r="H16" s="745"/>
      <c r="I16" s="745"/>
      <c r="J16" s="745"/>
      <c r="K16" s="745"/>
    </row>
    <row r="17" spans="1:11" x14ac:dyDescent="0.25">
      <c r="A17" s="3700" t="s">
        <v>759</v>
      </c>
      <c r="B17" s="3700"/>
      <c r="C17" s="3700"/>
      <c r="D17" s="3700"/>
      <c r="E17" s="3700"/>
      <c r="F17" s="3700"/>
      <c r="G17" s="3700"/>
      <c r="H17" s="3700"/>
      <c r="I17" s="3700"/>
      <c r="J17" s="3700"/>
      <c r="K17" s="3700"/>
    </row>
    <row r="18" spans="1:11" x14ac:dyDescent="0.25">
      <c r="A18" s="696"/>
      <c r="B18" s="696"/>
      <c r="C18" s="696"/>
      <c r="D18" s="696"/>
      <c r="E18" s="696"/>
      <c r="F18" s="696"/>
      <c r="G18" s="696"/>
      <c r="H18" s="696"/>
      <c r="I18" s="696"/>
      <c r="J18" s="696"/>
      <c r="K18" s="696"/>
    </row>
    <row r="19" spans="1:11" x14ac:dyDescent="0.25">
      <c r="A19" s="697" t="s">
        <v>135</v>
      </c>
      <c r="B19" s="697"/>
    </row>
    <row r="20" spans="1:11" x14ac:dyDescent="0.25">
      <c r="A20" s="696"/>
      <c r="B20" s="696"/>
      <c r="C20" s="696"/>
      <c r="D20" s="696"/>
      <c r="E20" s="696"/>
      <c r="F20" s="696"/>
      <c r="G20" s="696"/>
      <c r="H20" s="696"/>
      <c r="I20" s="696"/>
      <c r="J20" s="696"/>
      <c r="K20" s="696"/>
    </row>
    <row r="91" spans="1:1" x14ac:dyDescent="0.25">
      <c r="A91" s="688" t="s">
        <v>2621</v>
      </c>
    </row>
  </sheetData>
  <mergeCells count="1">
    <mergeCell ref="A17:K17"/>
  </mergeCells>
  <hyperlinks>
    <hyperlink ref="A19" location="Index!A1" display="Back to index" xr:uid="{34BE96C4-A0D6-477A-9CD1-14366088D050}"/>
  </hyperlinks>
  <pageMargins left="0.70000000000000007" right="0.70000000000000007" top="0.75" bottom="0.75" header="0.30000000000000004" footer="0.30000000000000004"/>
  <pageSetup paperSize="9" fitToWidth="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780D0-517D-4772-B537-F17A693659D7}">
  <dimension ref="A1:L91"/>
  <sheetViews>
    <sheetView showGridLines="0" workbookViewId="0">
      <selection activeCell="A3" sqref="A3"/>
    </sheetView>
  </sheetViews>
  <sheetFormatPr defaultColWidth="8.85546875" defaultRowHeight="15" x14ac:dyDescent="0.25"/>
  <cols>
    <col min="1" max="1" width="24.42578125" style="688" customWidth="1"/>
    <col min="2" max="3" width="8.85546875" style="688" customWidth="1"/>
    <col min="4" max="4" width="10.140625" style="688" customWidth="1"/>
    <col min="5" max="5" width="8.85546875" style="688" customWidth="1"/>
    <col min="6" max="16384" width="8.85546875" style="688"/>
  </cols>
  <sheetData>
    <row r="1" spans="1:12" x14ac:dyDescent="0.25">
      <c r="A1" s="728" t="s">
        <v>2627</v>
      </c>
    </row>
    <row r="2" spans="1:12" x14ac:dyDescent="0.25">
      <c r="A2" s="763"/>
    </row>
    <row r="3" spans="1:12" x14ac:dyDescent="0.25">
      <c r="A3" s="689" t="s">
        <v>772</v>
      </c>
      <c r="B3" s="690" t="s">
        <v>773</v>
      </c>
      <c r="C3" s="690" t="s">
        <v>774</v>
      </c>
      <c r="D3" s="690" t="s">
        <v>2628</v>
      </c>
    </row>
    <row r="4" spans="1:12" x14ac:dyDescent="0.25">
      <c r="A4" s="691" t="s">
        <v>306</v>
      </c>
      <c r="B4" s="764">
        <v>0.09</v>
      </c>
      <c r="C4" s="765">
        <v>7.8E-2</v>
      </c>
      <c r="D4" s="765">
        <v>6.4877292947468385E-2</v>
      </c>
      <c r="E4" s="706"/>
      <c r="F4" s="706"/>
      <c r="G4" s="706"/>
      <c r="H4" s="706"/>
      <c r="I4" s="706"/>
      <c r="J4" s="706"/>
      <c r="K4" s="706"/>
      <c r="L4" s="706"/>
    </row>
    <row r="5" spans="1:12" x14ac:dyDescent="0.25">
      <c r="A5" s="693" t="s">
        <v>325</v>
      </c>
      <c r="B5" s="767">
        <v>0.15</v>
      </c>
      <c r="C5" s="767">
        <v>0.14599999999999999</v>
      </c>
      <c r="D5" s="767">
        <v>0.14205028240115961</v>
      </c>
      <c r="E5" s="706"/>
      <c r="F5" s="706"/>
      <c r="G5" s="706"/>
      <c r="H5" s="706"/>
      <c r="I5" s="706"/>
      <c r="J5" s="706"/>
      <c r="K5" s="706"/>
      <c r="L5" s="706"/>
    </row>
    <row r="6" spans="1:12" x14ac:dyDescent="0.25">
      <c r="A6" s="691" t="s">
        <v>326</v>
      </c>
      <c r="B6" s="764">
        <v>0.124</v>
      </c>
      <c r="C6" s="768">
        <v>0.11899999999999999</v>
      </c>
      <c r="D6" s="768">
        <v>0.11700904683360824</v>
      </c>
      <c r="E6" s="769"/>
      <c r="F6" s="769"/>
      <c r="G6" s="769"/>
      <c r="H6" s="769"/>
      <c r="I6" s="769"/>
      <c r="J6" s="769"/>
      <c r="K6" s="769"/>
      <c r="L6" s="769"/>
    </row>
    <row r="7" spans="1:12" x14ac:dyDescent="0.25">
      <c r="A7" s="693" t="s">
        <v>327</v>
      </c>
      <c r="B7" s="767">
        <v>9.2999999999999999E-2</v>
      </c>
      <c r="C7" s="767">
        <v>9.1999999999999998E-2</v>
      </c>
      <c r="D7" s="767">
        <v>8.6919578147648321E-2</v>
      </c>
      <c r="E7" s="770"/>
      <c r="F7" s="770"/>
      <c r="G7" s="770"/>
      <c r="H7" s="770"/>
      <c r="I7" s="770"/>
      <c r="J7" s="770"/>
      <c r="K7" s="770"/>
      <c r="L7" s="770"/>
    </row>
    <row r="8" spans="1:12" x14ac:dyDescent="0.25">
      <c r="A8" s="691" t="s">
        <v>328</v>
      </c>
      <c r="B8" s="764">
        <v>0.129</v>
      </c>
      <c r="C8" s="768">
        <v>0.129</v>
      </c>
      <c r="D8" s="768">
        <v>0.12260708751936822</v>
      </c>
      <c r="E8" s="769"/>
      <c r="F8" s="769"/>
      <c r="G8" s="769"/>
      <c r="H8" s="769"/>
      <c r="I8" s="769"/>
      <c r="J8" s="769"/>
      <c r="K8" s="769"/>
      <c r="L8" s="769"/>
    </row>
    <row r="9" spans="1:12" x14ac:dyDescent="0.25">
      <c r="A9" s="693" t="s">
        <v>755</v>
      </c>
      <c r="B9" s="767">
        <v>7.9000000000000001E-2</v>
      </c>
      <c r="C9" s="767">
        <v>8.3000000000000004E-2</v>
      </c>
      <c r="D9" s="767">
        <v>8.8169140800719747E-2</v>
      </c>
      <c r="E9" s="770"/>
      <c r="F9" s="770"/>
      <c r="G9" s="770"/>
      <c r="H9" s="770"/>
      <c r="I9" s="770"/>
      <c r="J9" s="770"/>
      <c r="K9" s="770"/>
      <c r="L9" s="770"/>
    </row>
    <row r="10" spans="1:12" x14ac:dyDescent="0.25">
      <c r="A10" s="691" t="s">
        <v>330</v>
      </c>
      <c r="B10" s="764">
        <v>6.9000000000000006E-2</v>
      </c>
      <c r="C10" s="768">
        <v>7.0999999999999994E-2</v>
      </c>
      <c r="D10" s="768">
        <v>7.4024091567951214E-2</v>
      </c>
      <c r="E10" s="769"/>
      <c r="F10" s="769"/>
      <c r="G10" s="769"/>
      <c r="H10" s="769"/>
      <c r="I10" s="769"/>
      <c r="J10" s="769"/>
      <c r="K10" s="769"/>
      <c r="L10" s="769"/>
    </row>
    <row r="11" spans="1:12" x14ac:dyDescent="0.25">
      <c r="A11" s="693" t="s">
        <v>331</v>
      </c>
      <c r="B11" s="767">
        <v>0.13600000000000001</v>
      </c>
      <c r="C11" s="767">
        <v>0.13300000000000001</v>
      </c>
      <c r="D11" s="767">
        <v>0.14454940770730246</v>
      </c>
      <c r="E11" s="770"/>
      <c r="F11" s="770"/>
      <c r="G11" s="770"/>
      <c r="H11" s="770"/>
      <c r="I11" s="770"/>
      <c r="J11" s="770"/>
      <c r="K11" s="770"/>
      <c r="L11" s="770"/>
    </row>
    <row r="12" spans="1:12" x14ac:dyDescent="0.25">
      <c r="A12" s="691" t="s">
        <v>480</v>
      </c>
      <c r="B12" s="764">
        <v>0.13</v>
      </c>
      <c r="C12" s="768">
        <v>0.13600000000000001</v>
      </c>
      <c r="D12" s="768">
        <v>0.14564902284200529</v>
      </c>
      <c r="E12" s="769"/>
      <c r="F12" s="769"/>
      <c r="G12" s="764"/>
      <c r="H12" s="769"/>
      <c r="I12" s="769"/>
      <c r="J12" s="769"/>
      <c r="K12" s="769"/>
      <c r="L12" s="769"/>
    </row>
    <row r="13" spans="1:12" x14ac:dyDescent="0.25">
      <c r="A13" s="706"/>
      <c r="B13" s="765"/>
      <c r="C13" s="770"/>
      <c r="D13" s="770"/>
      <c r="E13" s="770"/>
      <c r="F13" s="770"/>
      <c r="G13" s="770"/>
      <c r="H13" s="770"/>
      <c r="I13" s="770"/>
      <c r="J13" s="770"/>
      <c r="K13" s="770"/>
      <c r="L13" s="770"/>
    </row>
    <row r="14" spans="1:12" s="696" customFormat="1" ht="11.25" x14ac:dyDescent="0.2">
      <c r="A14" s="745" t="s">
        <v>2629</v>
      </c>
    </row>
    <row r="15" spans="1:12" x14ac:dyDescent="0.25">
      <c r="A15" s="706"/>
      <c r="B15" s="706"/>
      <c r="C15" s="770"/>
      <c r="D15" s="770"/>
      <c r="E15" s="770"/>
      <c r="F15" s="770"/>
      <c r="G15" s="770"/>
      <c r="H15" s="770"/>
      <c r="I15" s="770"/>
      <c r="J15" s="770"/>
      <c r="K15" s="770"/>
      <c r="L15" s="770"/>
    </row>
    <row r="16" spans="1:12" x14ac:dyDescent="0.25">
      <c r="A16" s="697" t="s">
        <v>135</v>
      </c>
      <c r="B16" s="697"/>
    </row>
    <row r="17" spans="1:12" x14ac:dyDescent="0.25">
      <c r="A17" s="706"/>
      <c r="B17" s="706"/>
      <c r="C17" s="770"/>
      <c r="D17" s="770"/>
      <c r="E17" s="770"/>
      <c r="F17" s="770"/>
      <c r="G17" s="770"/>
      <c r="H17" s="770"/>
      <c r="I17" s="770"/>
      <c r="J17" s="770"/>
      <c r="K17" s="770"/>
      <c r="L17" s="770"/>
    </row>
    <row r="18" spans="1:12" x14ac:dyDescent="0.25">
      <c r="A18" s="687"/>
    </row>
    <row r="91" spans="1:1" x14ac:dyDescent="0.25">
      <c r="A91" s="688" t="s">
        <v>2621</v>
      </c>
    </row>
  </sheetData>
  <hyperlinks>
    <hyperlink ref="A16" location="Index!A1" display="Back to index" xr:uid="{B69773F6-DA82-4E3D-8E62-8DC6B8F1A17C}"/>
  </hyperlinks>
  <pageMargins left="0.70000000000000007" right="0.70000000000000007" top="0.75" bottom="0.75" header="0.30000000000000004" footer="0.3000000000000000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4F88-75B1-4802-94C3-7D1E4F9D78AD}">
  <dimension ref="A1:N91"/>
  <sheetViews>
    <sheetView showGridLines="0" workbookViewId="0"/>
  </sheetViews>
  <sheetFormatPr defaultColWidth="8.85546875" defaultRowHeight="15" x14ac:dyDescent="0.25"/>
  <cols>
    <col min="1" max="1" width="42" style="688" customWidth="1"/>
    <col min="2" max="2" width="8.85546875" style="688" customWidth="1"/>
    <col min="3" max="3" width="11.7109375" style="688" customWidth="1"/>
    <col min="4" max="4" width="11.140625" style="688" customWidth="1"/>
    <col min="5" max="5" width="14.5703125" style="688" customWidth="1"/>
    <col min="6" max="6" width="10" style="688" customWidth="1"/>
    <col min="7" max="8" width="10.7109375" style="688" customWidth="1"/>
    <col min="9" max="9" width="8.85546875" style="688" customWidth="1"/>
    <col min="10" max="10" width="10.140625" style="688" customWidth="1"/>
    <col min="11" max="11" width="10" style="688" customWidth="1"/>
    <col min="12" max="12" width="10.28515625" style="688" customWidth="1"/>
    <col min="13" max="13" width="11.42578125" style="688" customWidth="1"/>
    <col min="14" max="16384" width="8.85546875" style="688"/>
  </cols>
  <sheetData>
    <row r="1" spans="1:14" x14ac:dyDescent="0.25">
      <c r="A1" s="728" t="s">
        <v>2630</v>
      </c>
      <c r="B1" s="771"/>
      <c r="C1" s="771"/>
      <c r="D1" s="772"/>
      <c r="E1" s="771"/>
      <c r="F1" s="771"/>
      <c r="G1" s="771"/>
      <c r="H1" s="771"/>
      <c r="I1" s="771"/>
      <c r="J1" s="773"/>
    </row>
    <row r="2" spans="1:14" x14ac:dyDescent="0.25">
      <c r="A2" s="728"/>
      <c r="B2" s="771"/>
      <c r="C2" s="771"/>
      <c r="D2" s="772"/>
      <c r="E2" s="771"/>
      <c r="F2" s="771"/>
      <c r="G2" s="771"/>
      <c r="H2" s="771"/>
      <c r="I2" s="771"/>
      <c r="J2" s="773"/>
    </row>
    <row r="3" spans="1:14" ht="30" x14ac:dyDescent="0.25">
      <c r="A3" s="3486">
        <v>2018</v>
      </c>
      <c r="B3" s="3166"/>
      <c r="C3" s="3167" t="s">
        <v>306</v>
      </c>
      <c r="D3" s="3167" t="s">
        <v>325</v>
      </c>
      <c r="E3" s="3167" t="s">
        <v>326</v>
      </c>
      <c r="F3" s="3167" t="s">
        <v>327</v>
      </c>
      <c r="G3" s="3167" t="s">
        <v>328</v>
      </c>
      <c r="H3" s="3167" t="s">
        <v>755</v>
      </c>
      <c r="I3" s="3167" t="s">
        <v>330</v>
      </c>
      <c r="J3" s="3167" t="s">
        <v>331</v>
      </c>
      <c r="K3" s="3167" t="s">
        <v>480</v>
      </c>
      <c r="L3" s="3167" t="s">
        <v>775</v>
      </c>
      <c r="M3" s="766"/>
    </row>
    <row r="4" spans="1:14" x14ac:dyDescent="0.25">
      <c r="A4" s="3702" t="s">
        <v>761</v>
      </c>
      <c r="B4" s="774" t="s">
        <v>151</v>
      </c>
      <c r="C4" s="775">
        <v>2110</v>
      </c>
      <c r="D4" s="775">
        <v>3680</v>
      </c>
      <c r="E4" s="775">
        <v>3070</v>
      </c>
      <c r="F4" s="775">
        <v>1990</v>
      </c>
      <c r="G4" s="775">
        <v>2000</v>
      </c>
      <c r="H4" s="775">
        <v>2030</v>
      </c>
      <c r="I4" s="775">
        <v>1490</v>
      </c>
      <c r="J4" s="775">
        <v>3170</v>
      </c>
      <c r="K4" s="775">
        <v>2760</v>
      </c>
      <c r="L4" s="775">
        <v>22660</v>
      </c>
      <c r="M4" s="766"/>
      <c r="N4" s="732"/>
    </row>
    <row r="5" spans="1:14" x14ac:dyDescent="0.25">
      <c r="A5" s="3702"/>
      <c r="B5" s="776" t="s">
        <v>776</v>
      </c>
      <c r="C5" s="777">
        <v>9.3115622241835838E-2</v>
      </c>
      <c r="D5" s="777">
        <v>0.16240070609002649</v>
      </c>
      <c r="E5" s="777">
        <v>0.13548102383053839</v>
      </c>
      <c r="F5" s="777">
        <v>8.7819947043248012E-2</v>
      </c>
      <c r="G5" s="777">
        <v>8.8261253309797005E-2</v>
      </c>
      <c r="H5" s="777">
        <v>8.9585172109443958E-2</v>
      </c>
      <c r="I5" s="777">
        <v>6.575463371579876E-2</v>
      </c>
      <c r="J5" s="777">
        <v>0.13989408649602825</v>
      </c>
      <c r="K5" s="777">
        <v>0.12180052956751986</v>
      </c>
      <c r="L5" s="777">
        <v>1</v>
      </c>
      <c r="M5" s="766"/>
    </row>
    <row r="6" spans="1:14" x14ac:dyDescent="0.25">
      <c r="A6" s="3703" t="s">
        <v>762</v>
      </c>
      <c r="B6" s="778" t="s">
        <v>151</v>
      </c>
      <c r="C6" s="3487">
        <v>3430</v>
      </c>
      <c r="D6" s="3487">
        <v>8250</v>
      </c>
      <c r="E6" s="3487">
        <v>7080</v>
      </c>
      <c r="F6" s="3487">
        <v>5550</v>
      </c>
      <c r="G6" s="3487">
        <v>8250</v>
      </c>
      <c r="H6" s="3487">
        <v>5160</v>
      </c>
      <c r="I6" s="3487">
        <v>3300</v>
      </c>
      <c r="J6" s="3487">
        <v>8480</v>
      </c>
      <c r="K6" s="3487">
        <v>8540</v>
      </c>
      <c r="L6" s="3487">
        <v>58890</v>
      </c>
      <c r="M6" s="766"/>
    </row>
    <row r="7" spans="1:14" x14ac:dyDescent="0.25">
      <c r="A7" s="3703"/>
      <c r="B7" s="779" t="s">
        <v>776</v>
      </c>
      <c r="C7" s="780">
        <v>5.8244184071998641E-2</v>
      </c>
      <c r="D7" s="780">
        <v>0.14009169638308711</v>
      </c>
      <c r="E7" s="780">
        <v>0.12022414671421294</v>
      </c>
      <c r="F7" s="780">
        <v>9.4243504839531325E-2</v>
      </c>
      <c r="G7" s="780">
        <v>0.14009169638308711</v>
      </c>
      <c r="H7" s="780">
        <v>8.7620988283239942E-2</v>
      </c>
      <c r="I7" s="780">
        <v>5.6036678553234846E-2</v>
      </c>
      <c r="J7" s="780">
        <v>0.14399728307013077</v>
      </c>
      <c r="K7" s="780">
        <v>0.14501613177109865</v>
      </c>
      <c r="L7" s="780">
        <v>1</v>
      </c>
      <c r="M7" s="766"/>
    </row>
    <row r="8" spans="1:14" x14ac:dyDescent="0.25">
      <c r="A8" s="3702" t="s">
        <v>763</v>
      </c>
      <c r="B8" s="774" t="s">
        <v>151</v>
      </c>
      <c r="C8" s="775">
        <v>950</v>
      </c>
      <c r="D8" s="775">
        <v>2280</v>
      </c>
      <c r="E8" s="775">
        <v>1560</v>
      </c>
      <c r="F8" s="775">
        <v>1150</v>
      </c>
      <c r="G8" s="775">
        <v>2020</v>
      </c>
      <c r="H8" s="775">
        <v>1630</v>
      </c>
      <c r="I8" s="775">
        <v>2610</v>
      </c>
      <c r="J8" s="775">
        <v>2810</v>
      </c>
      <c r="K8" s="775">
        <v>3270</v>
      </c>
      <c r="L8" s="775">
        <v>18480</v>
      </c>
      <c r="M8" s="766"/>
    </row>
    <row r="9" spans="1:14" x14ac:dyDescent="0.25">
      <c r="A9" s="3702"/>
      <c r="B9" s="776" t="s">
        <v>776</v>
      </c>
      <c r="C9" s="777">
        <v>5.1406926406926408E-2</v>
      </c>
      <c r="D9" s="777">
        <v>0.12337662337662338</v>
      </c>
      <c r="E9" s="777">
        <v>8.4415584415584416E-2</v>
      </c>
      <c r="F9" s="777">
        <v>6.2229437229437232E-2</v>
      </c>
      <c r="G9" s="777">
        <v>0.10930735930735931</v>
      </c>
      <c r="H9" s="777">
        <v>8.82034632034632E-2</v>
      </c>
      <c r="I9" s="777">
        <v>0.14123376623376624</v>
      </c>
      <c r="J9" s="777">
        <v>0.15205627705627706</v>
      </c>
      <c r="K9" s="777">
        <v>0.17694805194805194</v>
      </c>
      <c r="L9" s="777">
        <v>1</v>
      </c>
    </row>
    <row r="10" spans="1:14" x14ac:dyDescent="0.25">
      <c r="A10" s="3701" t="s">
        <v>764</v>
      </c>
      <c r="B10" s="781" t="s">
        <v>151</v>
      </c>
      <c r="C10" s="782">
        <v>6490</v>
      </c>
      <c r="D10" s="782">
        <v>14210</v>
      </c>
      <c r="E10" s="782">
        <v>11710</v>
      </c>
      <c r="F10" s="782">
        <v>8690</v>
      </c>
      <c r="G10" s="782">
        <v>12270</v>
      </c>
      <c r="H10" s="782">
        <v>8820</v>
      </c>
      <c r="I10" s="782">
        <v>7400</v>
      </c>
      <c r="J10" s="782">
        <v>14460</v>
      </c>
      <c r="K10" s="782">
        <v>14570</v>
      </c>
      <c r="L10" s="782">
        <v>100030</v>
      </c>
    </row>
    <row r="11" spans="1:14" x14ac:dyDescent="0.25">
      <c r="A11" s="3701"/>
      <c r="B11" s="783" t="s">
        <v>776</v>
      </c>
      <c r="C11" s="784">
        <v>6.488053583924823E-2</v>
      </c>
      <c r="D11" s="784">
        <v>0.14205738278516444</v>
      </c>
      <c r="E11" s="784">
        <v>0.11706488053583924</v>
      </c>
      <c r="F11" s="784">
        <v>8.6873937818654406E-2</v>
      </c>
      <c r="G11" s="784">
        <v>0.1226632010396881</v>
      </c>
      <c r="H11" s="784">
        <v>8.8173547935619309E-2</v>
      </c>
      <c r="I11" s="784">
        <v>7.3977806658002604E-2</v>
      </c>
      <c r="J11" s="784">
        <v>0.14455663301009697</v>
      </c>
      <c r="K11" s="784">
        <v>0.14565630310906727</v>
      </c>
      <c r="L11" s="784">
        <v>1</v>
      </c>
    </row>
    <row r="12" spans="1:14" x14ac:dyDescent="0.25">
      <c r="A12" s="3702" t="s">
        <v>767</v>
      </c>
      <c r="B12" s="774" t="s">
        <v>151</v>
      </c>
      <c r="C12" s="775">
        <v>10</v>
      </c>
      <c r="D12" s="775">
        <v>50</v>
      </c>
      <c r="E12" s="775">
        <v>30</v>
      </c>
      <c r="F12" s="775">
        <v>30</v>
      </c>
      <c r="G12" s="775">
        <v>20</v>
      </c>
      <c r="H12" s="775">
        <v>10</v>
      </c>
      <c r="I12" s="775">
        <v>10</v>
      </c>
      <c r="J12" s="775">
        <v>10</v>
      </c>
      <c r="K12" s="775">
        <v>20</v>
      </c>
      <c r="L12" s="775">
        <v>190</v>
      </c>
    </row>
    <row r="13" spans="1:14" x14ac:dyDescent="0.25">
      <c r="A13" s="3702"/>
      <c r="B13" s="776" t="s">
        <v>776</v>
      </c>
      <c r="C13" s="777">
        <v>5.2631578947368418E-2</v>
      </c>
      <c r="D13" s="777">
        <v>0.26315789473684209</v>
      </c>
      <c r="E13" s="777">
        <v>0.15789473684210525</v>
      </c>
      <c r="F13" s="777">
        <v>0.15789473684210525</v>
      </c>
      <c r="G13" s="777">
        <v>0.10526315789473684</v>
      </c>
      <c r="H13" s="777">
        <v>5.2631578947368418E-2</v>
      </c>
      <c r="I13" s="777">
        <v>5.2631578947368418E-2</v>
      </c>
      <c r="J13" s="777">
        <v>5.2631578947368418E-2</v>
      </c>
      <c r="K13" s="777">
        <v>0.10526315789473684</v>
      </c>
      <c r="L13" s="777">
        <v>1</v>
      </c>
      <c r="M13" s="773"/>
    </row>
    <row r="14" spans="1:14" x14ac:dyDescent="0.25">
      <c r="A14" s="3701" t="s">
        <v>768</v>
      </c>
      <c r="B14" s="781" t="s">
        <v>151</v>
      </c>
      <c r="C14" s="782">
        <v>22640</v>
      </c>
      <c r="D14" s="782">
        <v>58120</v>
      </c>
      <c r="E14" s="782">
        <v>44580</v>
      </c>
      <c r="F14" s="782">
        <v>33690</v>
      </c>
      <c r="G14" s="782">
        <v>42650</v>
      </c>
      <c r="H14" s="782">
        <v>36700</v>
      </c>
      <c r="I14" s="782">
        <v>36830</v>
      </c>
      <c r="J14" s="782">
        <v>52550</v>
      </c>
      <c r="K14" s="782">
        <v>43430</v>
      </c>
      <c r="L14" s="782">
        <v>375760</v>
      </c>
    </row>
    <row r="15" spans="1:14" x14ac:dyDescent="0.25">
      <c r="A15" s="3701"/>
      <c r="B15" s="783" t="s">
        <v>776</v>
      </c>
      <c r="C15" s="784">
        <v>6.0251224185650418E-2</v>
      </c>
      <c r="D15" s="784">
        <v>0.15467319565680221</v>
      </c>
      <c r="E15" s="784">
        <v>0.11863955716414733</v>
      </c>
      <c r="F15" s="784">
        <v>8.9658292527144981E-2</v>
      </c>
      <c r="G15" s="784">
        <v>0.11350329997870981</v>
      </c>
      <c r="H15" s="784">
        <v>9.7668724717905039E-2</v>
      </c>
      <c r="I15" s="784">
        <v>9.8014690227804985E-2</v>
      </c>
      <c r="J15" s="784">
        <v>0.13984990419416649</v>
      </c>
      <c r="K15" s="784">
        <v>0.11557909303810943</v>
      </c>
      <c r="L15" s="784">
        <v>1</v>
      </c>
    </row>
    <row r="16" spans="1:14" s="3158" customFormat="1" x14ac:dyDescent="0.25">
      <c r="A16" s="688"/>
      <c r="B16" s="688"/>
      <c r="C16" s="688"/>
      <c r="D16" s="688"/>
      <c r="E16" s="688"/>
      <c r="F16" s="688"/>
      <c r="G16" s="688"/>
      <c r="H16" s="688"/>
      <c r="I16" s="688"/>
      <c r="J16" s="688"/>
      <c r="K16" s="688"/>
      <c r="L16" s="688"/>
    </row>
    <row r="17" spans="1:14" ht="30" x14ac:dyDescent="0.25">
      <c r="A17" s="3486">
        <v>2017</v>
      </c>
      <c r="B17" s="3166"/>
      <c r="C17" s="3167" t="s">
        <v>306</v>
      </c>
      <c r="D17" s="3167" t="s">
        <v>325</v>
      </c>
      <c r="E17" s="3167" t="s">
        <v>326</v>
      </c>
      <c r="F17" s="3167" t="s">
        <v>327</v>
      </c>
      <c r="G17" s="3167" t="s">
        <v>328</v>
      </c>
      <c r="H17" s="3167" t="s">
        <v>755</v>
      </c>
      <c r="I17" s="3167" t="s">
        <v>330</v>
      </c>
      <c r="J17" s="3167" t="s">
        <v>331</v>
      </c>
      <c r="K17" s="3167" t="s">
        <v>480</v>
      </c>
      <c r="L17" s="3167" t="s">
        <v>775</v>
      </c>
      <c r="M17" s="766"/>
    </row>
    <row r="18" spans="1:14" x14ac:dyDescent="0.25">
      <c r="A18" s="3702" t="s">
        <v>761</v>
      </c>
      <c r="B18" s="774" t="s">
        <v>151</v>
      </c>
      <c r="C18" s="775">
        <v>2350</v>
      </c>
      <c r="D18" s="775">
        <v>3420</v>
      </c>
      <c r="E18" s="775">
        <v>2540</v>
      </c>
      <c r="F18" s="775">
        <v>1970</v>
      </c>
      <c r="G18" s="775">
        <v>1800</v>
      </c>
      <c r="H18" s="775">
        <v>1740</v>
      </c>
      <c r="I18" s="775">
        <v>1300</v>
      </c>
      <c r="J18" s="775">
        <v>2700</v>
      </c>
      <c r="K18" s="775">
        <v>3030</v>
      </c>
      <c r="L18" s="775">
        <v>21210</v>
      </c>
      <c r="M18" s="766"/>
      <c r="N18" s="732"/>
    </row>
    <row r="19" spans="1:14" x14ac:dyDescent="0.25">
      <c r="A19" s="3702"/>
      <c r="B19" s="776" t="s">
        <v>776</v>
      </c>
      <c r="C19" s="777">
        <v>0.1107967939651108</v>
      </c>
      <c r="D19" s="777">
        <v>0.16124469589816123</v>
      </c>
      <c r="E19" s="777">
        <v>0.11975483262611976</v>
      </c>
      <c r="F19" s="777">
        <v>9.2880716643092887E-2</v>
      </c>
      <c r="G19" s="777">
        <v>8.4865629420084868E-2</v>
      </c>
      <c r="H19" s="777">
        <v>8.2036775106082038E-2</v>
      </c>
      <c r="I19" s="777">
        <v>6.1291843470061294E-2</v>
      </c>
      <c r="J19" s="777">
        <v>0.12729844413012731</v>
      </c>
      <c r="K19" s="777">
        <v>0.14285714285714285</v>
      </c>
      <c r="L19" s="777">
        <v>1</v>
      </c>
      <c r="M19" s="3488"/>
    </row>
    <row r="20" spans="1:14" x14ac:dyDescent="0.25">
      <c r="A20" s="3703" t="s">
        <v>762</v>
      </c>
      <c r="B20" s="778" t="s">
        <v>151</v>
      </c>
      <c r="C20" s="3487">
        <v>5360</v>
      </c>
      <c r="D20" s="3487">
        <v>10950</v>
      </c>
      <c r="E20" s="3487">
        <v>9240</v>
      </c>
      <c r="F20" s="3487">
        <v>7300</v>
      </c>
      <c r="G20" s="3487">
        <v>10590</v>
      </c>
      <c r="H20" s="3487">
        <v>6350</v>
      </c>
      <c r="I20" s="3487">
        <v>4590</v>
      </c>
      <c r="J20" s="3487">
        <v>9890</v>
      </c>
      <c r="K20" s="3487">
        <v>9520</v>
      </c>
      <c r="L20" s="3487">
        <v>74870</v>
      </c>
      <c r="M20" s="766"/>
    </row>
    <row r="21" spans="1:14" x14ac:dyDescent="0.25">
      <c r="A21" s="3703"/>
      <c r="B21" s="779" t="s">
        <v>776</v>
      </c>
      <c r="C21" s="780">
        <v>7.1590757312675307E-2</v>
      </c>
      <c r="D21" s="780">
        <v>0.14625350607720047</v>
      </c>
      <c r="E21" s="780">
        <v>0.12341391745692534</v>
      </c>
      <c r="F21" s="780">
        <v>9.7502337384800325E-2</v>
      </c>
      <c r="G21" s="780">
        <v>0.14144517163082676</v>
      </c>
      <c r="H21" s="780">
        <v>8.4813677040203025E-2</v>
      </c>
      <c r="I21" s="780">
        <v>6.1306264191264857E-2</v>
      </c>
      <c r="J21" s="780">
        <v>0.13209563242954456</v>
      </c>
      <c r="K21" s="780">
        <v>0.12715373313743822</v>
      </c>
      <c r="L21" s="780">
        <v>1</v>
      </c>
      <c r="M21" s="766"/>
    </row>
    <row r="22" spans="1:14" x14ac:dyDescent="0.25">
      <c r="A22" s="3702" t="s">
        <v>763</v>
      </c>
      <c r="B22" s="774" t="s">
        <v>151</v>
      </c>
      <c r="C22" s="775">
        <v>950</v>
      </c>
      <c r="D22" s="775">
        <v>1900</v>
      </c>
      <c r="E22" s="775">
        <v>1440</v>
      </c>
      <c r="F22" s="775">
        <v>980</v>
      </c>
      <c r="G22" s="775">
        <v>2020</v>
      </c>
      <c r="H22" s="775">
        <v>1120</v>
      </c>
      <c r="I22" s="775">
        <v>2030</v>
      </c>
      <c r="J22" s="775">
        <v>2300</v>
      </c>
      <c r="K22" s="775">
        <v>2630</v>
      </c>
      <c r="L22" s="775">
        <v>15470</v>
      </c>
      <c r="M22" s="766"/>
    </row>
    <row r="23" spans="1:14" x14ac:dyDescent="0.25">
      <c r="A23" s="3702"/>
      <c r="B23" s="776" t="s">
        <v>776</v>
      </c>
      <c r="C23" s="777">
        <v>6.1409179056237877E-2</v>
      </c>
      <c r="D23" s="777">
        <v>0.12281835811247575</v>
      </c>
      <c r="E23" s="777">
        <v>9.3083387201034262E-2</v>
      </c>
      <c r="F23" s="777">
        <v>6.3348416289592757E-2</v>
      </c>
      <c r="G23" s="777">
        <v>0.13057530704589529</v>
      </c>
      <c r="H23" s="777">
        <v>7.2398190045248875E-2</v>
      </c>
      <c r="I23" s="777">
        <v>0.13122171945701358</v>
      </c>
      <c r="J23" s="777">
        <v>0.1486748545572075</v>
      </c>
      <c r="K23" s="777">
        <v>0.17000646412411119</v>
      </c>
      <c r="L23" s="777">
        <v>1</v>
      </c>
    </row>
    <row r="24" spans="1:14" x14ac:dyDescent="0.25">
      <c r="A24" s="3701" t="s">
        <v>764</v>
      </c>
      <c r="B24" s="781" t="s">
        <v>151</v>
      </c>
      <c r="C24" s="782">
        <v>8660</v>
      </c>
      <c r="D24" s="782">
        <v>16270</v>
      </c>
      <c r="E24" s="782">
        <v>13220</v>
      </c>
      <c r="F24" s="782">
        <v>10250</v>
      </c>
      <c r="G24" s="782">
        <v>14410</v>
      </c>
      <c r="H24" s="782">
        <v>9210</v>
      </c>
      <c r="I24" s="782">
        <v>7920</v>
      </c>
      <c r="J24" s="782">
        <v>14890</v>
      </c>
      <c r="K24" s="782">
        <v>15180</v>
      </c>
      <c r="L24" s="782">
        <v>111550</v>
      </c>
    </row>
    <row r="25" spans="1:14" x14ac:dyDescent="0.25">
      <c r="A25" s="3701"/>
      <c r="B25" s="783" t="s">
        <v>776</v>
      </c>
      <c r="C25" s="784">
        <v>7.7633348274316449E-2</v>
      </c>
      <c r="D25" s="784">
        <v>0.14585387718511877</v>
      </c>
      <c r="E25" s="784">
        <v>0.11851187808157777</v>
      </c>
      <c r="F25" s="784">
        <v>9.1887046167637834E-2</v>
      </c>
      <c r="G25" s="784">
        <v>0.12917974002689378</v>
      </c>
      <c r="H25" s="784">
        <v>8.2563872702823851E-2</v>
      </c>
      <c r="I25" s="784">
        <v>7.09995517705065E-2</v>
      </c>
      <c r="J25" s="784">
        <v>0.13348274316450023</v>
      </c>
      <c r="K25" s="784">
        <v>0.13608247422680411</v>
      </c>
      <c r="L25" s="784">
        <v>1</v>
      </c>
      <c r="M25" s="773"/>
    </row>
    <row r="26" spans="1:14" x14ac:dyDescent="0.25">
      <c r="A26" s="3702" t="s">
        <v>767</v>
      </c>
      <c r="B26" s="774" t="s">
        <v>151</v>
      </c>
      <c r="C26" s="775">
        <v>20</v>
      </c>
      <c r="D26" s="775">
        <v>70</v>
      </c>
      <c r="E26" s="775">
        <v>30</v>
      </c>
      <c r="F26" s="775">
        <v>40</v>
      </c>
      <c r="G26" s="775">
        <v>20</v>
      </c>
      <c r="H26" s="775">
        <v>30</v>
      </c>
      <c r="I26" s="775">
        <v>20</v>
      </c>
      <c r="J26" s="775">
        <v>30</v>
      </c>
      <c r="K26" s="775">
        <v>40</v>
      </c>
      <c r="L26" s="775">
        <v>290</v>
      </c>
    </row>
    <row r="27" spans="1:14" x14ac:dyDescent="0.25">
      <c r="A27" s="3702"/>
      <c r="B27" s="776" t="s">
        <v>776</v>
      </c>
      <c r="C27" s="777">
        <v>6.8965517241379309E-2</v>
      </c>
      <c r="D27" s="777">
        <v>0.2413793103448276</v>
      </c>
      <c r="E27" s="777">
        <v>0.10344827586206896</v>
      </c>
      <c r="F27" s="777">
        <v>0.13793103448275862</v>
      </c>
      <c r="G27" s="777">
        <v>6.8965517241379309E-2</v>
      </c>
      <c r="H27" s="777">
        <v>0.10344827586206896</v>
      </c>
      <c r="I27" s="777">
        <v>6.8965517241379309E-2</v>
      </c>
      <c r="J27" s="777">
        <v>0.10344827586206896</v>
      </c>
      <c r="K27" s="777">
        <v>0.13793103448275862</v>
      </c>
      <c r="L27" s="777">
        <v>1</v>
      </c>
      <c r="M27" s="773"/>
    </row>
    <row r="28" spans="1:14" x14ac:dyDescent="0.25">
      <c r="A28" s="3701" t="s">
        <v>768</v>
      </c>
      <c r="B28" s="781" t="s">
        <v>151</v>
      </c>
      <c r="C28" s="782">
        <v>33940</v>
      </c>
      <c r="D28" s="782">
        <v>79720</v>
      </c>
      <c r="E28" s="782">
        <v>61150</v>
      </c>
      <c r="F28" s="782">
        <v>47540</v>
      </c>
      <c r="G28" s="782">
        <v>60330</v>
      </c>
      <c r="H28" s="782">
        <v>44950</v>
      </c>
      <c r="I28" s="782">
        <v>44380</v>
      </c>
      <c r="J28" s="782">
        <v>63590</v>
      </c>
      <c r="K28" s="782">
        <v>53550</v>
      </c>
      <c r="L28" s="782">
        <v>494900</v>
      </c>
    </row>
    <row r="29" spans="1:14" x14ac:dyDescent="0.25">
      <c r="A29" s="3701"/>
      <c r="B29" s="783" t="s">
        <v>776</v>
      </c>
      <c r="C29" s="784">
        <v>6.857951101232572E-2</v>
      </c>
      <c r="D29" s="784">
        <v>0.16108304708021823</v>
      </c>
      <c r="E29" s="784">
        <v>0.12356031521519499</v>
      </c>
      <c r="F29" s="784">
        <v>9.6059810062638917E-2</v>
      </c>
      <c r="G29" s="784">
        <v>0.12190341483127905</v>
      </c>
      <c r="H29" s="784">
        <v>9.0826429581733689E-2</v>
      </c>
      <c r="I29" s="784">
        <v>8.9674681753889679E-2</v>
      </c>
      <c r="J29" s="784">
        <v>0.12849060416245706</v>
      </c>
      <c r="K29" s="784">
        <v>0.10820367751060821</v>
      </c>
      <c r="L29" s="784">
        <v>1</v>
      </c>
    </row>
    <row r="30" spans="1:14" s="706" customFormat="1" x14ac:dyDescent="0.25">
      <c r="A30" s="3489"/>
      <c r="B30" s="3490"/>
      <c r="C30" s="3491"/>
      <c r="D30" s="3491"/>
      <c r="E30" s="3491"/>
      <c r="F30" s="3491"/>
      <c r="G30" s="3491"/>
      <c r="H30" s="3491"/>
      <c r="I30" s="3491"/>
      <c r="J30" s="3491"/>
      <c r="K30" s="3491"/>
      <c r="L30" s="3491"/>
    </row>
    <row r="31" spans="1:14" x14ac:dyDescent="0.25">
      <c r="A31" s="696" t="s">
        <v>2631</v>
      </c>
    </row>
    <row r="33" spans="1:12" x14ac:dyDescent="0.25">
      <c r="A33" s="697" t="s">
        <v>135</v>
      </c>
    </row>
    <row r="34" spans="1:12" x14ac:dyDescent="0.25">
      <c r="L34" s="766"/>
    </row>
    <row r="35" spans="1:12" x14ac:dyDescent="0.25">
      <c r="B35" s="696"/>
      <c r="C35" s="696"/>
      <c r="D35" s="696"/>
      <c r="E35" s="696"/>
      <c r="F35" s="696"/>
      <c r="G35" s="696"/>
      <c r="H35" s="696"/>
      <c r="I35" s="696"/>
      <c r="J35" s="696"/>
      <c r="K35" s="696"/>
      <c r="L35" s="696"/>
    </row>
    <row r="36" spans="1:12" x14ac:dyDescent="0.25">
      <c r="L36" s="773"/>
    </row>
    <row r="37" spans="1:12" x14ac:dyDescent="0.25">
      <c r="B37" s="697"/>
    </row>
    <row r="91" spans="1:1" x14ac:dyDescent="0.25">
      <c r="A91" s="688" t="s">
        <v>2621</v>
      </c>
    </row>
  </sheetData>
  <mergeCells count="12">
    <mergeCell ref="A28:A29"/>
    <mergeCell ref="A4:A5"/>
    <mergeCell ref="A6:A7"/>
    <mergeCell ref="A8:A9"/>
    <mergeCell ref="A10:A11"/>
    <mergeCell ref="A12:A13"/>
    <mergeCell ref="A14:A15"/>
    <mergeCell ref="A18:A19"/>
    <mergeCell ref="A20:A21"/>
    <mergeCell ref="A22:A23"/>
    <mergeCell ref="A24:A25"/>
    <mergeCell ref="A26:A27"/>
  </mergeCells>
  <hyperlinks>
    <hyperlink ref="A33" location="Index!A1" display="Back to index" xr:uid="{9FEDF31B-0ADA-42B7-911C-C2A3753D8DF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1DAE-AD9D-4A57-972D-D295C070568B}">
  <dimension ref="A1:U91"/>
  <sheetViews>
    <sheetView showGridLines="0" zoomScaleNormal="100" workbookViewId="0">
      <pane xSplit="2" ySplit="3" topLeftCell="C16" activePane="bottomRight" state="frozen"/>
      <selection pane="topRight"/>
      <selection pane="bottomLeft"/>
      <selection pane="bottomRight"/>
    </sheetView>
  </sheetViews>
  <sheetFormatPr defaultColWidth="13.42578125" defaultRowHeight="15" x14ac:dyDescent="0.25"/>
  <cols>
    <col min="1" max="1" width="27.7109375" style="706" customWidth="1"/>
    <col min="2" max="2" width="29.140625" style="706" customWidth="1"/>
    <col min="3" max="3" width="13.42578125" style="706" customWidth="1"/>
    <col min="4" max="15" width="13.42578125" style="706"/>
    <col min="16" max="16" width="22.5703125" style="706" bestFit="1" customWidth="1"/>
    <col min="17" max="16384" width="13.42578125" style="706"/>
  </cols>
  <sheetData>
    <row r="1" spans="1:21" x14ac:dyDescent="0.25">
      <c r="A1" s="785" t="s">
        <v>2632</v>
      </c>
    </row>
    <row r="2" spans="1:21" x14ac:dyDescent="0.25">
      <c r="A2" s="786"/>
      <c r="B2" s="786"/>
      <c r="C2" s="787"/>
      <c r="D2" s="787"/>
      <c r="E2" s="787"/>
      <c r="F2" s="787"/>
      <c r="G2" s="787"/>
      <c r="H2" s="787"/>
      <c r="I2" s="787"/>
      <c r="J2" s="787"/>
      <c r="K2" s="787"/>
      <c r="L2" s="787"/>
      <c r="M2" s="787"/>
      <c r="N2" s="787"/>
      <c r="O2" s="788"/>
      <c r="P2" s="788"/>
      <c r="Q2" s="788"/>
      <c r="R2" s="788"/>
      <c r="S2" s="788"/>
      <c r="T2" s="785"/>
      <c r="U2" s="785"/>
    </row>
    <row r="3" spans="1:21" s="3170" customFormat="1" ht="45" x14ac:dyDescent="0.25">
      <c r="A3" s="3168"/>
      <c r="B3" s="3169"/>
      <c r="C3" s="3167" t="s">
        <v>751</v>
      </c>
      <c r="D3" s="3167" t="s">
        <v>414</v>
      </c>
      <c r="E3" s="3167" t="s">
        <v>752</v>
      </c>
      <c r="F3" s="3167" t="s">
        <v>753</v>
      </c>
      <c r="G3" s="3167" t="s">
        <v>777</v>
      </c>
      <c r="H3" s="3167" t="s">
        <v>754</v>
      </c>
      <c r="I3" s="3167" t="s">
        <v>778</v>
      </c>
      <c r="J3" s="3167" t="s">
        <v>415</v>
      </c>
      <c r="K3" s="3167" t="s">
        <v>779</v>
      </c>
      <c r="L3" s="3167" t="s">
        <v>2623</v>
      </c>
      <c r="M3" s="3167" t="s">
        <v>2633</v>
      </c>
      <c r="N3" s="3167" t="s">
        <v>513</v>
      </c>
      <c r="O3" s="3167" t="s">
        <v>780</v>
      </c>
    </row>
    <row r="4" spans="1:21" x14ac:dyDescent="0.25">
      <c r="A4" s="3705" t="s">
        <v>761</v>
      </c>
      <c r="B4" s="3313" t="s">
        <v>781</v>
      </c>
      <c r="C4" s="790">
        <v>10850</v>
      </c>
      <c r="D4" s="790">
        <v>10470</v>
      </c>
      <c r="E4" s="790">
        <v>12600</v>
      </c>
      <c r="F4" s="790">
        <v>14390</v>
      </c>
      <c r="G4" s="791">
        <v>1.5288394718554551E-2</v>
      </c>
      <c r="H4" s="792">
        <v>16670</v>
      </c>
      <c r="I4" s="791">
        <v>1.5596880623875225E-2</v>
      </c>
      <c r="J4" s="792">
        <v>15840</v>
      </c>
      <c r="K4" s="791">
        <v>1.7676767676767676E-2</v>
      </c>
      <c r="L4" s="792">
        <v>14770</v>
      </c>
      <c r="M4" s="791">
        <v>2.1000000000000001E-2</v>
      </c>
      <c r="N4" s="791">
        <v>-6.7550505050505055E-2</v>
      </c>
      <c r="O4" s="791">
        <v>0.41069723018147086</v>
      </c>
      <c r="P4" s="768"/>
    </row>
    <row r="5" spans="1:21" x14ac:dyDescent="0.25">
      <c r="A5" s="3705"/>
      <c r="B5" s="3313" t="s">
        <v>782</v>
      </c>
      <c r="C5" s="790">
        <v>3080</v>
      </c>
      <c r="D5" s="790">
        <v>3210</v>
      </c>
      <c r="E5" s="790">
        <v>3210</v>
      </c>
      <c r="F5" s="790">
        <v>3800</v>
      </c>
      <c r="G5" s="791">
        <v>4.736842105263158E-2</v>
      </c>
      <c r="H5" s="792">
        <v>4510</v>
      </c>
      <c r="I5" s="791">
        <v>3.9911308203991129E-2</v>
      </c>
      <c r="J5" s="792">
        <v>4860</v>
      </c>
      <c r="K5" s="791">
        <v>5.5555555555555552E-2</v>
      </c>
      <c r="L5" s="792">
        <v>5740</v>
      </c>
      <c r="M5" s="791">
        <v>6.8000000000000005E-2</v>
      </c>
      <c r="N5" s="791">
        <v>0.18106995884773663</v>
      </c>
      <c r="O5" s="791">
        <v>0.78816199376947038</v>
      </c>
      <c r="P5" s="768"/>
    </row>
    <row r="6" spans="1:21" x14ac:dyDescent="0.25">
      <c r="A6" s="3705"/>
      <c r="B6" s="3313" t="s">
        <v>783</v>
      </c>
      <c r="C6" s="790" t="s">
        <v>382</v>
      </c>
      <c r="D6" s="790">
        <v>60</v>
      </c>
      <c r="E6" s="790">
        <v>70</v>
      </c>
      <c r="F6" s="790">
        <v>100</v>
      </c>
      <c r="G6" s="791">
        <v>0.1</v>
      </c>
      <c r="H6" s="792">
        <v>270</v>
      </c>
      <c r="I6" s="791">
        <v>0.1111111111111111</v>
      </c>
      <c r="J6" s="792">
        <v>510</v>
      </c>
      <c r="K6" s="791">
        <v>0.15686274509803921</v>
      </c>
      <c r="L6" s="792">
        <v>2150</v>
      </c>
      <c r="M6" s="791">
        <v>0.16700000000000001</v>
      </c>
      <c r="N6" s="791">
        <v>3.215686274509804</v>
      </c>
      <c r="O6" s="791">
        <v>34.833333333333336</v>
      </c>
      <c r="P6" s="768"/>
      <c r="Q6" s="769"/>
    </row>
    <row r="7" spans="1:21" x14ac:dyDescent="0.25">
      <c r="A7" s="3705"/>
      <c r="B7" s="3313" t="s">
        <v>784</v>
      </c>
      <c r="C7" s="790">
        <v>13920</v>
      </c>
      <c r="D7" s="790">
        <v>13730</v>
      </c>
      <c r="E7" s="790">
        <v>15890</v>
      </c>
      <c r="F7" s="790">
        <v>18290</v>
      </c>
      <c r="G7" s="791">
        <v>2.2416621104428651E-2</v>
      </c>
      <c r="H7" s="792">
        <v>21460</v>
      </c>
      <c r="I7" s="791">
        <v>2.190121155638397E-2</v>
      </c>
      <c r="J7" s="792">
        <v>21210</v>
      </c>
      <c r="K7" s="791">
        <v>2.9702970297029702E-2</v>
      </c>
      <c r="L7" s="792">
        <v>22660</v>
      </c>
      <c r="M7" s="791">
        <v>4.7E-2</v>
      </c>
      <c r="N7" s="791">
        <v>6.8363979255068361E-2</v>
      </c>
      <c r="O7" s="791">
        <v>0.65040058266569556</v>
      </c>
      <c r="P7" s="768"/>
      <c r="Q7" s="770"/>
    </row>
    <row r="8" spans="1:21" x14ac:dyDescent="0.25">
      <c r="A8" s="3705"/>
      <c r="B8" s="772" t="s">
        <v>785</v>
      </c>
      <c r="C8" s="791">
        <v>0.22126436781609199</v>
      </c>
      <c r="D8" s="791">
        <v>0.23816460305899489</v>
      </c>
      <c r="E8" s="791">
        <v>0.20641913152926369</v>
      </c>
      <c r="F8" s="791">
        <v>0.21299999999999999</v>
      </c>
      <c r="G8" s="792" t="s">
        <v>382</v>
      </c>
      <c r="H8" s="791">
        <v>0.22273998136067102</v>
      </c>
      <c r="I8" s="792" t="s">
        <v>382</v>
      </c>
      <c r="J8" s="793">
        <v>0.25318246110325321</v>
      </c>
      <c r="K8" s="792" t="s">
        <v>382</v>
      </c>
      <c r="L8" s="3492">
        <v>0.34819064430714919</v>
      </c>
      <c r="M8" s="3493" t="s">
        <v>382</v>
      </c>
      <c r="N8" s="794" t="s">
        <v>2634</v>
      </c>
      <c r="O8" s="794" t="s">
        <v>2635</v>
      </c>
      <c r="P8" s="794"/>
      <c r="Q8" s="795"/>
    </row>
    <row r="9" spans="1:21" x14ac:dyDescent="0.25">
      <c r="A9" s="3706" t="s">
        <v>762</v>
      </c>
      <c r="B9" s="796" t="s">
        <v>781</v>
      </c>
      <c r="C9" s="797">
        <v>45570</v>
      </c>
      <c r="D9" s="797">
        <v>38720</v>
      </c>
      <c r="E9" s="797">
        <v>39110</v>
      </c>
      <c r="F9" s="797">
        <v>44350</v>
      </c>
      <c r="G9" s="798">
        <v>8.5231116121758738E-2</v>
      </c>
      <c r="H9" s="797">
        <v>46920</v>
      </c>
      <c r="I9" s="798">
        <v>0.1025149190110827</v>
      </c>
      <c r="J9" s="797">
        <v>42490</v>
      </c>
      <c r="K9" s="798">
        <v>9.8611437985408334E-2</v>
      </c>
      <c r="L9" s="797">
        <v>27280</v>
      </c>
      <c r="M9" s="798">
        <v>8.6999999999999994E-2</v>
      </c>
      <c r="N9" s="798">
        <v>-0.35796658037185219</v>
      </c>
      <c r="O9" s="3494">
        <v>-0.29545454545454547</v>
      </c>
      <c r="P9" s="794"/>
    </row>
    <row r="10" spans="1:21" x14ac:dyDescent="0.25">
      <c r="A10" s="3706"/>
      <c r="B10" s="796" t="s">
        <v>782</v>
      </c>
      <c r="C10" s="797">
        <v>24040</v>
      </c>
      <c r="D10" s="797">
        <v>27470</v>
      </c>
      <c r="E10" s="797">
        <v>25450</v>
      </c>
      <c r="F10" s="797">
        <v>29290</v>
      </c>
      <c r="G10" s="798">
        <v>3.9945373847729601E-2</v>
      </c>
      <c r="H10" s="797">
        <v>30900</v>
      </c>
      <c r="I10" s="798">
        <v>4.4012944983818768E-2</v>
      </c>
      <c r="J10" s="797">
        <v>31490</v>
      </c>
      <c r="K10" s="798">
        <v>5.0809780882819941E-2</v>
      </c>
      <c r="L10" s="797">
        <v>29550</v>
      </c>
      <c r="M10" s="798">
        <v>5.3999999999999999E-2</v>
      </c>
      <c r="N10" s="798">
        <v>-6.1606859320419177E-2</v>
      </c>
      <c r="O10" s="798">
        <v>7.5718966144885325E-2</v>
      </c>
      <c r="P10" s="794"/>
    </row>
    <row r="11" spans="1:21" x14ac:dyDescent="0.25">
      <c r="A11" s="3706"/>
      <c r="B11" s="796" t="s">
        <v>783</v>
      </c>
      <c r="C11" s="797">
        <v>120</v>
      </c>
      <c r="D11" s="797">
        <v>220</v>
      </c>
      <c r="E11" s="797">
        <v>270</v>
      </c>
      <c r="F11" s="797">
        <v>420</v>
      </c>
      <c r="G11" s="798">
        <v>4.7619047619047616E-2</v>
      </c>
      <c r="H11" s="797">
        <v>660</v>
      </c>
      <c r="I11" s="798">
        <v>0.12121212121212122</v>
      </c>
      <c r="J11" s="797">
        <v>890</v>
      </c>
      <c r="K11" s="798">
        <v>0.20224719101123595</v>
      </c>
      <c r="L11" s="797">
        <v>2070</v>
      </c>
      <c r="M11" s="798">
        <v>0.193</v>
      </c>
      <c r="N11" s="798">
        <v>1.3258426966292134</v>
      </c>
      <c r="O11" s="798">
        <v>8.4090909090909083</v>
      </c>
      <c r="P11" s="794"/>
    </row>
    <row r="12" spans="1:21" x14ac:dyDescent="0.25">
      <c r="A12" s="3706"/>
      <c r="B12" s="796" t="s">
        <v>784</v>
      </c>
      <c r="C12" s="797">
        <v>69730</v>
      </c>
      <c r="D12" s="797">
        <v>66410</v>
      </c>
      <c r="E12" s="797">
        <v>64830</v>
      </c>
      <c r="F12" s="797">
        <v>74060</v>
      </c>
      <c r="G12" s="798">
        <v>6.7107750472589794E-2</v>
      </c>
      <c r="H12" s="797">
        <v>78480</v>
      </c>
      <c r="I12" s="798">
        <v>7.963812436289501E-2</v>
      </c>
      <c r="J12" s="797">
        <v>74870</v>
      </c>
      <c r="K12" s="798">
        <v>7.9604648056631491E-2</v>
      </c>
      <c r="L12" s="797">
        <v>58890</v>
      </c>
      <c r="M12" s="798">
        <v>7.3999999999999996E-2</v>
      </c>
      <c r="N12" s="798">
        <v>-0.21343662348069989</v>
      </c>
      <c r="O12" s="798">
        <v>-0.11323595843999398</v>
      </c>
      <c r="P12" s="794"/>
    </row>
    <row r="13" spans="1:21" x14ac:dyDescent="0.25">
      <c r="A13" s="3706"/>
      <c r="B13" s="789" t="s">
        <v>785</v>
      </c>
      <c r="C13" s="798">
        <v>0.34647927721210381</v>
      </c>
      <c r="D13" s="798">
        <v>0.41695527781960551</v>
      </c>
      <c r="E13" s="798">
        <v>0.39672990899275029</v>
      </c>
      <c r="F13" s="798">
        <v>0.40100000000000002</v>
      </c>
      <c r="G13" s="924" t="s">
        <v>382</v>
      </c>
      <c r="H13" s="798">
        <v>0.40214067278287502</v>
      </c>
      <c r="I13" s="797" t="s">
        <v>382</v>
      </c>
      <c r="J13" s="799">
        <v>0.4324829704821691</v>
      </c>
      <c r="K13" s="797" t="s">
        <v>382</v>
      </c>
      <c r="L13" s="799">
        <v>0.53693326541008657</v>
      </c>
      <c r="M13" s="924" t="s">
        <v>382</v>
      </c>
      <c r="N13" s="3495" t="s">
        <v>2636</v>
      </c>
      <c r="O13" s="3495" t="s">
        <v>2637</v>
      </c>
      <c r="P13" s="794"/>
    </row>
    <row r="14" spans="1:21" x14ac:dyDescent="0.25">
      <c r="A14" s="3707" t="s">
        <v>763</v>
      </c>
      <c r="B14" s="800" t="s">
        <v>781</v>
      </c>
      <c r="C14" s="792">
        <v>8430</v>
      </c>
      <c r="D14" s="792">
        <v>5440</v>
      </c>
      <c r="E14" s="792">
        <v>4590</v>
      </c>
      <c r="F14" s="792">
        <v>4510</v>
      </c>
      <c r="G14" s="791">
        <v>0.29933481152993346</v>
      </c>
      <c r="H14" s="792">
        <v>3780</v>
      </c>
      <c r="I14" s="791">
        <v>0.29365079365079366</v>
      </c>
      <c r="J14" s="792">
        <v>3630</v>
      </c>
      <c r="K14" s="791">
        <v>0.23415977961432508</v>
      </c>
      <c r="L14" s="792">
        <v>3750</v>
      </c>
      <c r="M14" s="791">
        <v>0.107</v>
      </c>
      <c r="N14" s="791">
        <v>3.3057851239669422E-2</v>
      </c>
      <c r="O14" s="791">
        <v>-0.31066176470588236</v>
      </c>
    </row>
    <row r="15" spans="1:21" x14ac:dyDescent="0.25">
      <c r="A15" s="3707"/>
      <c r="B15" s="800" t="s">
        <v>782</v>
      </c>
      <c r="C15" s="792">
        <v>9910</v>
      </c>
      <c r="D15" s="792">
        <v>8270</v>
      </c>
      <c r="E15" s="792">
        <v>7820</v>
      </c>
      <c r="F15" s="792">
        <v>9900</v>
      </c>
      <c r="G15" s="791">
        <v>0.12525252525252525</v>
      </c>
      <c r="H15" s="792">
        <v>10410</v>
      </c>
      <c r="I15" s="791">
        <v>0.1287223823246878</v>
      </c>
      <c r="J15" s="792">
        <v>9520</v>
      </c>
      <c r="K15" s="791">
        <v>0.13445378151260504</v>
      </c>
      <c r="L15" s="792">
        <v>10560</v>
      </c>
      <c r="M15" s="791">
        <v>0.20499999999999999</v>
      </c>
      <c r="N15" s="791">
        <v>0.1092436974789916</v>
      </c>
      <c r="O15" s="791">
        <v>0.27690447400241835</v>
      </c>
    </row>
    <row r="16" spans="1:21" x14ac:dyDescent="0.25">
      <c r="A16" s="3707"/>
      <c r="B16" s="800" t="s">
        <v>783</v>
      </c>
      <c r="C16" s="792">
        <v>190</v>
      </c>
      <c r="D16" s="792">
        <v>420</v>
      </c>
      <c r="E16" s="792">
        <v>660</v>
      </c>
      <c r="F16" s="792">
        <v>1250</v>
      </c>
      <c r="G16" s="791">
        <v>0.128</v>
      </c>
      <c r="H16" s="792">
        <v>1840</v>
      </c>
      <c r="I16" s="791">
        <v>0.10869565217391304</v>
      </c>
      <c r="J16" s="792">
        <v>2330</v>
      </c>
      <c r="K16" s="791">
        <v>0.14163090128755365</v>
      </c>
      <c r="L16" s="792">
        <v>4170</v>
      </c>
      <c r="M16" s="791">
        <v>0.20100000000000001</v>
      </c>
      <c r="N16" s="791">
        <v>0.78969957081545061</v>
      </c>
      <c r="O16" s="791">
        <v>8.9285714285714288</v>
      </c>
    </row>
    <row r="17" spans="1:17" x14ac:dyDescent="0.25">
      <c r="A17" s="3707"/>
      <c r="B17" s="800" t="s">
        <v>784</v>
      </c>
      <c r="C17" s="792">
        <v>18520</v>
      </c>
      <c r="D17" s="792">
        <v>14120</v>
      </c>
      <c r="E17" s="792">
        <v>13060</v>
      </c>
      <c r="F17" s="792">
        <v>15660</v>
      </c>
      <c r="G17" s="791">
        <v>0.1756066411238825</v>
      </c>
      <c r="H17" s="792">
        <v>16020</v>
      </c>
      <c r="I17" s="791">
        <v>0.16541822721598001</v>
      </c>
      <c r="J17" s="792">
        <v>15470</v>
      </c>
      <c r="K17" s="791">
        <v>0.15837104072398189</v>
      </c>
      <c r="L17" s="792">
        <v>18480</v>
      </c>
      <c r="M17" s="791">
        <v>0.184</v>
      </c>
      <c r="N17" s="791">
        <v>0.19457013574660634</v>
      </c>
      <c r="O17" s="791">
        <v>0.30878186968838528</v>
      </c>
    </row>
    <row r="18" spans="1:17" x14ac:dyDescent="0.25">
      <c r="A18" s="3707"/>
      <c r="B18" s="772" t="s">
        <v>785</v>
      </c>
      <c r="C18" s="791">
        <v>0.54535637149028082</v>
      </c>
      <c r="D18" s="791">
        <v>0.61543909348441928</v>
      </c>
      <c r="E18" s="791">
        <v>0.64931087289433387</v>
      </c>
      <c r="F18" s="791">
        <v>0.71199999999999997</v>
      </c>
      <c r="G18" s="792" t="s">
        <v>382</v>
      </c>
      <c r="H18" s="791">
        <v>0.76466916354556802</v>
      </c>
      <c r="I18" s="792" t="s">
        <v>382</v>
      </c>
      <c r="J18" s="793">
        <v>0.76599870717517782</v>
      </c>
      <c r="K18" s="792" t="s">
        <v>382</v>
      </c>
      <c r="L18" s="3492">
        <v>0.79707792207792205</v>
      </c>
      <c r="M18" s="3493" t="s">
        <v>382</v>
      </c>
      <c r="N18" s="794" t="s">
        <v>2638</v>
      </c>
      <c r="O18" s="794" t="s">
        <v>2639</v>
      </c>
    </row>
    <row r="19" spans="1:17" x14ac:dyDescent="0.25">
      <c r="A19" s="3708" t="s">
        <v>764</v>
      </c>
      <c r="B19" s="801" t="s">
        <v>781</v>
      </c>
      <c r="C19" s="802">
        <v>64850</v>
      </c>
      <c r="D19" s="802">
        <v>54630</v>
      </c>
      <c r="E19" s="802">
        <v>46910</v>
      </c>
      <c r="F19" s="802">
        <v>63250</v>
      </c>
      <c r="G19" s="803">
        <v>8.4584980237154148E-2</v>
      </c>
      <c r="H19" s="802">
        <v>67370</v>
      </c>
      <c r="I19" s="803">
        <v>9.1732225025975958E-2</v>
      </c>
      <c r="J19" s="802">
        <v>61960</v>
      </c>
      <c r="K19" s="803">
        <v>8.5861846352485477E-2</v>
      </c>
      <c r="L19" s="802">
        <v>45800</v>
      </c>
      <c r="M19" s="803">
        <v>6.7000000000000004E-2</v>
      </c>
      <c r="N19" s="803">
        <v>-0.26081342801807617</v>
      </c>
      <c r="O19" s="803">
        <v>-0.16163280248947465</v>
      </c>
      <c r="Q19" s="769"/>
    </row>
    <row r="20" spans="1:17" x14ac:dyDescent="0.25">
      <c r="A20" s="3708"/>
      <c r="B20" s="801" t="s">
        <v>782</v>
      </c>
      <c r="C20" s="802">
        <v>37030</v>
      </c>
      <c r="D20" s="802">
        <v>38950</v>
      </c>
      <c r="E20" s="802">
        <v>33340</v>
      </c>
      <c r="F20" s="802">
        <v>42990</v>
      </c>
      <c r="G20" s="803">
        <v>6.0246568969527799E-2</v>
      </c>
      <c r="H20" s="802">
        <v>45820</v>
      </c>
      <c r="I20" s="803">
        <v>6.2854648625054563E-2</v>
      </c>
      <c r="J20" s="802">
        <v>45870</v>
      </c>
      <c r="K20" s="803">
        <v>6.8672334859385217E-2</v>
      </c>
      <c r="L20" s="802">
        <v>45850</v>
      </c>
      <c r="M20" s="803">
        <v>9.0999999999999998E-2</v>
      </c>
      <c r="N20" s="803">
        <v>-4.3601482450403311E-4</v>
      </c>
      <c r="O20" s="803">
        <v>0.17715019255455713</v>
      </c>
    </row>
    <row r="21" spans="1:17" x14ac:dyDescent="0.25">
      <c r="A21" s="3708"/>
      <c r="B21" s="801" t="s">
        <v>783</v>
      </c>
      <c r="C21" s="802">
        <v>310</v>
      </c>
      <c r="D21" s="802">
        <v>700</v>
      </c>
      <c r="E21" s="802">
        <v>1000</v>
      </c>
      <c r="F21" s="802">
        <v>1770</v>
      </c>
      <c r="G21" s="803">
        <v>0.10734463276836158</v>
      </c>
      <c r="H21" s="802">
        <v>2770</v>
      </c>
      <c r="I21" s="803">
        <v>0.11191335740072202</v>
      </c>
      <c r="J21" s="802">
        <v>3730</v>
      </c>
      <c r="K21" s="803">
        <v>0.1581769436997319</v>
      </c>
      <c r="L21" s="802">
        <v>8390</v>
      </c>
      <c r="M21" s="803">
        <v>0.191</v>
      </c>
      <c r="N21" s="803">
        <v>1.2493297587131367</v>
      </c>
      <c r="O21" s="803">
        <v>10.985714285714286</v>
      </c>
    </row>
    <row r="22" spans="1:17" x14ac:dyDescent="0.25">
      <c r="A22" s="3708"/>
      <c r="B22" s="801" t="s">
        <v>784</v>
      </c>
      <c r="C22" s="802">
        <v>102170</v>
      </c>
      <c r="D22" s="802">
        <v>94260</v>
      </c>
      <c r="E22" s="802">
        <v>93780</v>
      </c>
      <c r="F22" s="802">
        <v>108010</v>
      </c>
      <c r="G22" s="803">
        <v>7.5270808258494581E-2</v>
      </c>
      <c r="H22" s="802">
        <v>115960</v>
      </c>
      <c r="I22" s="803">
        <v>8.0803725422559508E-2</v>
      </c>
      <c r="J22" s="802">
        <v>111550</v>
      </c>
      <c r="K22" s="803">
        <v>6.1272971761541908E-2</v>
      </c>
      <c r="L22" s="802">
        <v>100030</v>
      </c>
      <c r="M22" s="803">
        <v>8.7999999999999995E-2</v>
      </c>
      <c r="N22" s="803">
        <v>-0.1032720753025549</v>
      </c>
      <c r="O22" s="803">
        <v>6.1213664332696795E-2</v>
      </c>
    </row>
    <row r="23" spans="1:17" x14ac:dyDescent="0.25">
      <c r="A23" s="3708"/>
      <c r="B23" s="804" t="s">
        <v>785</v>
      </c>
      <c r="C23" s="803">
        <v>0.36546931584613879</v>
      </c>
      <c r="D23" s="803">
        <v>0.42064502440059409</v>
      </c>
      <c r="E23" s="803">
        <v>0.36617615696310513</v>
      </c>
      <c r="F23" s="803">
        <v>0.41399999999999998</v>
      </c>
      <c r="G23" s="802" t="s">
        <v>382</v>
      </c>
      <c r="H23" s="803">
        <v>0.41902380131079681</v>
      </c>
      <c r="I23" s="802" t="s">
        <v>382</v>
      </c>
      <c r="J23" s="805">
        <v>0.44464365755266699</v>
      </c>
      <c r="K23" s="802" t="s">
        <v>382</v>
      </c>
      <c r="L23" s="805">
        <v>0.54223732880135955</v>
      </c>
      <c r="M23" s="3496" t="s">
        <v>382</v>
      </c>
      <c r="N23" s="806" t="s">
        <v>2640</v>
      </c>
      <c r="O23" s="806" t="s">
        <v>2641</v>
      </c>
      <c r="P23" s="807"/>
    </row>
    <row r="24" spans="1:17" x14ac:dyDescent="0.25">
      <c r="A24" s="3709" t="s">
        <v>788</v>
      </c>
      <c r="B24" s="808" t="s">
        <v>781</v>
      </c>
      <c r="C24" s="794">
        <v>0.19711246200607901</v>
      </c>
      <c r="D24" s="794">
        <v>0.18657786885245903</v>
      </c>
      <c r="E24" s="794">
        <v>0.16373472949389178</v>
      </c>
      <c r="F24" s="794">
        <v>0.21199999999999999</v>
      </c>
      <c r="G24" s="3497">
        <v>7.2863623738542729E-2</v>
      </c>
      <c r="H24" s="794">
        <v>0.23127360109852385</v>
      </c>
      <c r="I24" s="3497">
        <v>7.4594687823387379E-2</v>
      </c>
      <c r="J24" s="810">
        <v>0.23766781741465287</v>
      </c>
      <c r="K24" s="3497">
        <v>6.9654863290004476E-2</v>
      </c>
      <c r="L24" s="3497">
        <v>0.28378462110415764</v>
      </c>
      <c r="M24" s="3497">
        <v>5.0640307907627712E-2</v>
      </c>
      <c r="N24" s="794">
        <v>0.19403890771229654</v>
      </c>
      <c r="O24" s="794">
        <v>0.52099829872409575</v>
      </c>
    </row>
    <row r="25" spans="1:17" x14ac:dyDescent="0.25">
      <c r="A25" s="3709"/>
      <c r="B25" s="808" t="s">
        <v>782</v>
      </c>
      <c r="C25" s="794">
        <v>0.19707291112293773</v>
      </c>
      <c r="D25" s="794">
        <v>0.18753009147809341</v>
      </c>
      <c r="E25" s="794">
        <v>0.23040774015203869</v>
      </c>
      <c r="F25" s="794">
        <v>0.23599999999999999</v>
      </c>
      <c r="G25" s="3497">
        <v>3.5644847699287101E-2</v>
      </c>
      <c r="H25" s="794">
        <v>0.24002095337873233</v>
      </c>
      <c r="I25" s="3497">
        <v>3.7081752328389096E-2</v>
      </c>
      <c r="J25" s="810">
        <v>0.23201820940819423</v>
      </c>
      <c r="K25" s="3497">
        <v>4.1326759300761989E-2</v>
      </c>
      <c r="L25" s="3497">
        <v>0.27583924918782338</v>
      </c>
      <c r="M25" s="3497">
        <v>6.7346396081175638E-2</v>
      </c>
      <c r="N25" s="794">
        <v>0.18886896804954614</v>
      </c>
      <c r="O25" s="794">
        <v>0.4709065996485472</v>
      </c>
    </row>
    <row r="26" spans="1:17" x14ac:dyDescent="0.25">
      <c r="A26" s="3709"/>
      <c r="B26" s="808" t="s">
        <v>783</v>
      </c>
      <c r="C26" s="794">
        <v>8.3783783783783788E-2</v>
      </c>
      <c r="D26" s="794">
        <v>7.1428571428571425E-2</v>
      </c>
      <c r="E26" s="794">
        <v>0.10869565217391304</v>
      </c>
      <c r="F26" s="794">
        <v>8.8999999999999996E-2</v>
      </c>
      <c r="G26" s="3497">
        <v>4.9254698639014903E-2</v>
      </c>
      <c r="H26" s="794">
        <v>0.10183823529411765</v>
      </c>
      <c r="I26" s="3497">
        <v>5.829596412556054E-2</v>
      </c>
      <c r="J26" s="810">
        <v>0.10191256830601093</v>
      </c>
      <c r="K26" s="3497">
        <v>6.1676378305692517E-2</v>
      </c>
      <c r="L26" s="3497">
        <v>0.17424714434060229</v>
      </c>
      <c r="M26" s="3497">
        <v>6.7964810556832941E-2</v>
      </c>
      <c r="N26" s="794">
        <v>0.7097709069345961</v>
      </c>
      <c r="O26" s="794">
        <v>1.4394600207684323</v>
      </c>
    </row>
    <row r="27" spans="1:17" x14ac:dyDescent="0.25">
      <c r="A27" s="3709"/>
      <c r="B27" s="808" t="s">
        <v>784</v>
      </c>
      <c r="C27" s="794">
        <v>0.19625432193622744</v>
      </c>
      <c r="D27" s="794">
        <v>0.18475107800862406</v>
      </c>
      <c r="E27" s="794">
        <v>0.21294277929155314</v>
      </c>
      <c r="F27" s="794">
        <v>0.216</v>
      </c>
      <c r="G27" s="3498" t="s">
        <v>382</v>
      </c>
      <c r="H27" s="794">
        <v>0.22764036120926581</v>
      </c>
      <c r="I27" s="809" t="s">
        <v>382</v>
      </c>
      <c r="J27" s="810">
        <v>0.22539907051929683</v>
      </c>
      <c r="K27" s="809" t="s">
        <v>382</v>
      </c>
      <c r="L27" s="3497">
        <v>0.26620715350223545</v>
      </c>
      <c r="M27" s="3499" t="s">
        <v>382</v>
      </c>
      <c r="N27" s="794">
        <v>4.0808082982938615E-2</v>
      </c>
      <c r="O27" s="794" t="s">
        <v>519</v>
      </c>
    </row>
    <row r="28" spans="1:17" x14ac:dyDescent="0.25">
      <c r="A28" s="3706" t="s">
        <v>767</v>
      </c>
      <c r="B28" s="796" t="s">
        <v>781</v>
      </c>
      <c r="C28" s="797">
        <v>90</v>
      </c>
      <c r="D28" s="797">
        <v>70</v>
      </c>
      <c r="E28" s="797">
        <v>80</v>
      </c>
      <c r="F28" s="797">
        <v>70</v>
      </c>
      <c r="G28" s="798">
        <v>0.42857142857142855</v>
      </c>
      <c r="H28" s="797">
        <v>60</v>
      </c>
      <c r="I28" s="798">
        <v>0.5</v>
      </c>
      <c r="J28" s="797">
        <v>40</v>
      </c>
      <c r="K28" s="798">
        <v>0.5</v>
      </c>
      <c r="L28" s="797">
        <v>20</v>
      </c>
      <c r="M28" s="798">
        <v>0.5</v>
      </c>
      <c r="N28" s="798">
        <v>-0.5</v>
      </c>
      <c r="O28" s="798">
        <v>-0.7142857142857143</v>
      </c>
    </row>
    <row r="29" spans="1:17" x14ac:dyDescent="0.25">
      <c r="A29" s="3706"/>
      <c r="B29" s="796" t="s">
        <v>782</v>
      </c>
      <c r="C29" s="797">
        <v>280</v>
      </c>
      <c r="D29" s="797">
        <v>250</v>
      </c>
      <c r="E29" s="797">
        <v>280</v>
      </c>
      <c r="F29" s="797">
        <v>270</v>
      </c>
      <c r="G29" s="798">
        <v>0.40740740740740738</v>
      </c>
      <c r="H29" s="797">
        <v>340</v>
      </c>
      <c r="I29" s="798">
        <v>0.41176470588235292</v>
      </c>
      <c r="J29" s="797">
        <v>210</v>
      </c>
      <c r="K29" s="798">
        <v>0.47619047619047616</v>
      </c>
      <c r="L29" s="797">
        <v>70</v>
      </c>
      <c r="M29" s="798">
        <v>0.42857142857142855</v>
      </c>
      <c r="N29" s="798">
        <v>-0.66666666666666663</v>
      </c>
      <c r="O29" s="798">
        <v>-0.72</v>
      </c>
    </row>
    <row r="30" spans="1:17" x14ac:dyDescent="0.25">
      <c r="A30" s="3706"/>
      <c r="B30" s="796" t="s">
        <v>783</v>
      </c>
      <c r="C30" s="797" t="s">
        <v>382</v>
      </c>
      <c r="D30" s="797" t="s">
        <v>382</v>
      </c>
      <c r="E30" s="797" t="s">
        <v>382</v>
      </c>
      <c r="F30" s="797">
        <v>50</v>
      </c>
      <c r="G30" s="798">
        <v>0.4</v>
      </c>
      <c r="H30" s="797">
        <v>100</v>
      </c>
      <c r="I30" s="798">
        <v>0.5</v>
      </c>
      <c r="J30" s="797">
        <v>40</v>
      </c>
      <c r="K30" s="798">
        <v>0.5</v>
      </c>
      <c r="L30" s="797">
        <v>100</v>
      </c>
      <c r="M30" s="798">
        <v>0.6</v>
      </c>
      <c r="N30" s="798">
        <v>1.5</v>
      </c>
      <c r="O30" s="798" t="s">
        <v>382</v>
      </c>
    </row>
    <row r="31" spans="1:17" x14ac:dyDescent="0.25">
      <c r="A31" s="3706"/>
      <c r="B31" s="796" t="s">
        <v>784</v>
      </c>
      <c r="C31" s="797">
        <v>370</v>
      </c>
      <c r="D31" s="797">
        <v>250</v>
      </c>
      <c r="E31" s="797">
        <v>360</v>
      </c>
      <c r="F31" s="797">
        <v>380</v>
      </c>
      <c r="G31" s="798">
        <v>0.42105263157894735</v>
      </c>
      <c r="H31" s="797">
        <v>500</v>
      </c>
      <c r="I31" s="799">
        <v>0.44</v>
      </c>
      <c r="J31" s="797">
        <v>290</v>
      </c>
      <c r="K31" s="799">
        <v>0.44827586206896552</v>
      </c>
      <c r="L31" s="797">
        <v>190</v>
      </c>
      <c r="M31" s="799">
        <v>0.52631578947368418</v>
      </c>
      <c r="N31" s="798">
        <v>-0.34482758620689657</v>
      </c>
      <c r="O31" s="798">
        <v>-0.24</v>
      </c>
    </row>
    <row r="32" spans="1:17" x14ac:dyDescent="0.25">
      <c r="A32" s="3706"/>
      <c r="B32" s="796" t="s">
        <v>785</v>
      </c>
      <c r="C32" s="798">
        <v>0.7567567567567568</v>
      </c>
      <c r="D32" s="798">
        <v>1</v>
      </c>
      <c r="E32" s="798">
        <v>0.77777777777777779</v>
      </c>
      <c r="F32" s="798">
        <v>0.84199999999999997</v>
      </c>
      <c r="G32" s="797" t="s">
        <v>382</v>
      </c>
      <c r="H32" s="798">
        <v>0.88</v>
      </c>
      <c r="I32" s="797" t="s">
        <v>382</v>
      </c>
      <c r="J32" s="799">
        <v>0.86206896551724133</v>
      </c>
      <c r="K32" s="797" t="s">
        <v>382</v>
      </c>
      <c r="L32" s="799">
        <v>0.89473684210526316</v>
      </c>
      <c r="M32" s="924" t="s">
        <v>382</v>
      </c>
      <c r="N32" s="3500" t="s">
        <v>786</v>
      </c>
      <c r="O32" s="3500" t="s">
        <v>2642</v>
      </c>
      <c r="P32" s="807"/>
    </row>
    <row r="33" spans="1:21" s="785" customFormat="1" x14ac:dyDescent="0.25">
      <c r="A33" s="3704" t="s">
        <v>768</v>
      </c>
      <c r="B33" s="811" t="s">
        <v>781</v>
      </c>
      <c r="C33" s="812">
        <v>329000</v>
      </c>
      <c r="D33" s="812">
        <v>292800</v>
      </c>
      <c r="E33" s="812">
        <v>286500</v>
      </c>
      <c r="F33" s="812">
        <v>298300</v>
      </c>
      <c r="G33" s="813">
        <v>0.50526315789473686</v>
      </c>
      <c r="H33" s="812">
        <v>291300</v>
      </c>
      <c r="I33" s="813">
        <v>0.50075523515276343</v>
      </c>
      <c r="J33" s="814">
        <v>260700</v>
      </c>
      <c r="K33" s="813">
        <v>0.50057537399309548</v>
      </c>
      <c r="L33" s="814">
        <v>161390</v>
      </c>
      <c r="M33" s="813">
        <v>0.4593221389181486</v>
      </c>
      <c r="N33" s="815">
        <v>-0.38093594169543538</v>
      </c>
      <c r="O33" s="815">
        <v>-0.44880464480874316</v>
      </c>
    </row>
    <row r="34" spans="1:21" s="785" customFormat="1" x14ac:dyDescent="0.25">
      <c r="A34" s="3704"/>
      <c r="B34" s="811" t="s">
        <v>782</v>
      </c>
      <c r="C34" s="812">
        <v>187900</v>
      </c>
      <c r="D34" s="812">
        <v>207700</v>
      </c>
      <c r="E34" s="812">
        <v>144700</v>
      </c>
      <c r="F34" s="812">
        <v>181800</v>
      </c>
      <c r="G34" s="813">
        <v>0.55407040704070409</v>
      </c>
      <c r="H34" s="812">
        <v>190900</v>
      </c>
      <c r="I34" s="813">
        <v>0.55311681508643273</v>
      </c>
      <c r="J34" s="814">
        <v>197700</v>
      </c>
      <c r="K34" s="813">
        <v>0.56044511886697013</v>
      </c>
      <c r="L34" s="814">
        <v>166220</v>
      </c>
      <c r="M34" s="813">
        <v>0.50878353988689684</v>
      </c>
      <c r="N34" s="815">
        <v>-0.1592311583206879</v>
      </c>
      <c r="O34" s="815">
        <v>-0.19971112181030332</v>
      </c>
    </row>
    <row r="35" spans="1:21" s="785" customFormat="1" x14ac:dyDescent="0.25">
      <c r="A35" s="3704"/>
      <c r="B35" s="811" t="s">
        <v>783</v>
      </c>
      <c r="C35" s="812">
        <v>3700</v>
      </c>
      <c r="D35" s="812">
        <v>9800</v>
      </c>
      <c r="E35" s="812">
        <v>9200</v>
      </c>
      <c r="F35" s="812">
        <v>19800</v>
      </c>
      <c r="G35" s="813">
        <v>0.66818181818181821</v>
      </c>
      <c r="H35" s="812">
        <v>27200</v>
      </c>
      <c r="I35" s="813">
        <v>0.6367647058823529</v>
      </c>
      <c r="J35" s="814">
        <v>36600</v>
      </c>
      <c r="K35" s="813">
        <v>0.62841530054644812</v>
      </c>
      <c r="L35" s="814">
        <v>48150</v>
      </c>
      <c r="M35" s="813">
        <v>0.5304257528556594</v>
      </c>
      <c r="N35" s="815">
        <v>0.3155737704918033</v>
      </c>
      <c r="O35" s="815">
        <v>3.9132653061224492</v>
      </c>
    </row>
    <row r="36" spans="1:21" s="785" customFormat="1" x14ac:dyDescent="0.25">
      <c r="A36" s="3704"/>
      <c r="B36" s="811" t="s">
        <v>784</v>
      </c>
      <c r="C36" s="812">
        <v>520600</v>
      </c>
      <c r="D36" s="812">
        <v>510200</v>
      </c>
      <c r="E36" s="812">
        <v>440400</v>
      </c>
      <c r="F36" s="812">
        <v>499900</v>
      </c>
      <c r="G36" s="816">
        <v>0.52946589317863568</v>
      </c>
      <c r="H36" s="812">
        <v>509400</v>
      </c>
      <c r="I36" s="816">
        <v>0.52764036120926583</v>
      </c>
      <c r="J36" s="814">
        <v>494900</v>
      </c>
      <c r="K36" s="816">
        <v>0.53424934330167706</v>
      </c>
      <c r="L36" s="814">
        <v>375760</v>
      </c>
      <c r="M36" s="816">
        <v>0.49031296572280181</v>
      </c>
      <c r="N36" s="815">
        <v>-0.24073550212164074</v>
      </c>
      <c r="O36" s="815">
        <v>-0.26350450803606429</v>
      </c>
    </row>
    <row r="37" spans="1:21" s="785" customFormat="1" x14ac:dyDescent="0.25">
      <c r="A37" s="3704"/>
      <c r="B37" s="817" t="s">
        <v>785</v>
      </c>
      <c r="C37" s="813">
        <v>0.36803688052247407</v>
      </c>
      <c r="D37" s="813">
        <v>0.42630341042728342</v>
      </c>
      <c r="E37" s="813">
        <v>0.34945504087193463</v>
      </c>
      <c r="F37" s="813">
        <v>0.40300000000000002</v>
      </c>
      <c r="G37" s="812" t="s">
        <v>382</v>
      </c>
      <c r="H37" s="813">
        <v>0.42815076560659598</v>
      </c>
      <c r="I37" s="812" t="s">
        <v>382</v>
      </c>
      <c r="J37" s="816">
        <v>0.4734289755506163</v>
      </c>
      <c r="K37" s="812" t="s">
        <v>382</v>
      </c>
      <c r="L37" s="816">
        <v>0.57049712582499468</v>
      </c>
      <c r="M37" s="3501" t="s">
        <v>382</v>
      </c>
      <c r="N37" s="818" t="s">
        <v>2643</v>
      </c>
      <c r="O37" s="818" t="s">
        <v>787</v>
      </c>
      <c r="P37" s="819"/>
    </row>
    <row r="39" spans="1:21" x14ac:dyDescent="0.25">
      <c r="A39" s="745" t="s">
        <v>2626</v>
      </c>
      <c r="B39" s="745"/>
    </row>
    <row r="40" spans="1:21" x14ac:dyDescent="0.25">
      <c r="A40" s="745"/>
      <c r="B40" s="745"/>
    </row>
    <row r="41" spans="1:21" x14ac:dyDescent="0.25">
      <c r="A41" s="820" t="s">
        <v>384</v>
      </c>
      <c r="B41" s="821"/>
      <c r="C41" s="787"/>
      <c r="D41" s="787"/>
      <c r="E41" s="787"/>
      <c r="F41" s="787"/>
      <c r="G41" s="787"/>
      <c r="H41" s="787"/>
      <c r="I41" s="787"/>
      <c r="J41" s="787"/>
      <c r="K41" s="787"/>
      <c r="L41" s="787"/>
      <c r="M41" s="787"/>
      <c r="N41" s="787"/>
      <c r="O41" s="785"/>
      <c r="P41" s="785"/>
      <c r="Q41" s="785"/>
      <c r="R41" s="785"/>
      <c r="S41" s="785"/>
      <c r="T41" s="785"/>
      <c r="U41" s="785"/>
    </row>
    <row r="42" spans="1:21" x14ac:dyDescent="0.25">
      <c r="A42" s="822" t="s">
        <v>789</v>
      </c>
      <c r="B42" s="823"/>
      <c r="C42" s="824"/>
      <c r="D42" s="824"/>
      <c r="E42" s="824"/>
      <c r="F42" s="824"/>
      <c r="G42" s="824"/>
      <c r="H42" s="824"/>
      <c r="I42" s="824"/>
      <c r="J42" s="824"/>
      <c r="K42" s="824"/>
      <c r="L42" s="824"/>
      <c r="M42" s="824"/>
      <c r="N42" s="824"/>
      <c r="O42" s="824"/>
      <c r="P42" s="824"/>
      <c r="Q42" s="824"/>
      <c r="R42" s="824"/>
      <c r="S42" s="824"/>
      <c r="T42" s="785"/>
      <c r="U42" s="785"/>
    </row>
    <row r="43" spans="1:21" x14ac:dyDescent="0.25">
      <c r="A43" s="822" t="s">
        <v>790</v>
      </c>
      <c r="B43" s="822"/>
      <c r="C43" s="825"/>
      <c r="D43" s="825"/>
      <c r="E43" s="825"/>
      <c r="F43" s="825"/>
      <c r="G43" s="825"/>
      <c r="H43" s="825"/>
      <c r="I43" s="825"/>
      <c r="J43" s="825"/>
      <c r="K43" s="825"/>
      <c r="L43" s="825"/>
      <c r="M43" s="825"/>
      <c r="N43" s="825"/>
      <c r="O43" s="825"/>
      <c r="P43" s="825"/>
      <c r="Q43" s="825"/>
      <c r="R43" s="825"/>
      <c r="S43" s="825"/>
      <c r="T43" s="785"/>
      <c r="U43" s="785"/>
    </row>
    <row r="44" spans="1:21" x14ac:dyDescent="0.25">
      <c r="A44" s="3312" t="s">
        <v>759</v>
      </c>
      <c r="B44" s="3312"/>
      <c r="C44" s="826"/>
      <c r="D44" s="826"/>
      <c r="E44" s="826"/>
      <c r="F44" s="826"/>
      <c r="G44" s="826"/>
      <c r="H44" s="826"/>
      <c r="I44" s="826"/>
      <c r="J44" s="826"/>
      <c r="K44" s="826"/>
      <c r="L44" s="826"/>
      <c r="M44" s="826"/>
      <c r="N44" s="826"/>
      <c r="O44" s="826"/>
      <c r="P44" s="827"/>
      <c r="Q44" s="827"/>
      <c r="R44" s="827"/>
      <c r="S44" s="827"/>
      <c r="T44" s="785"/>
      <c r="U44" s="785"/>
    </row>
    <row r="45" spans="1:21" x14ac:dyDescent="0.25">
      <c r="A45" s="828" t="s">
        <v>791</v>
      </c>
      <c r="B45" s="829"/>
      <c r="C45" s="830"/>
      <c r="D45" s="830"/>
      <c r="E45" s="830"/>
      <c r="F45" s="830"/>
      <c r="G45" s="830"/>
      <c r="H45" s="830"/>
      <c r="I45" s="830"/>
      <c r="J45" s="830"/>
      <c r="K45" s="830"/>
      <c r="L45" s="830"/>
      <c r="M45" s="830"/>
      <c r="N45" s="830"/>
      <c r="O45" s="830"/>
      <c r="P45" s="827"/>
      <c r="Q45" s="827"/>
      <c r="R45" s="827"/>
      <c r="S45" s="827"/>
      <c r="T45" s="785"/>
      <c r="U45" s="785"/>
    </row>
    <row r="46" spans="1:21" x14ac:dyDescent="0.25">
      <c r="A46" s="745"/>
      <c r="B46" s="745"/>
    </row>
    <row r="47" spans="1:21" s="688" customFormat="1" x14ac:dyDescent="0.25">
      <c r="A47" s="697" t="s">
        <v>135</v>
      </c>
      <c r="B47" s="697"/>
    </row>
    <row r="48" spans="1:21" x14ac:dyDescent="0.25">
      <c r="A48" s="745"/>
      <c r="B48" s="745"/>
    </row>
    <row r="49" spans="1:2" x14ac:dyDescent="0.25">
      <c r="A49" s="745"/>
      <c r="B49" s="745"/>
    </row>
    <row r="50" spans="1:2" x14ac:dyDescent="0.25">
      <c r="A50" s="745"/>
      <c r="B50" s="745"/>
    </row>
    <row r="91" spans="1:1" x14ac:dyDescent="0.25">
      <c r="A91" s="706" t="s">
        <v>2621</v>
      </c>
    </row>
  </sheetData>
  <mergeCells count="7">
    <mergeCell ref="A33:A37"/>
    <mergeCell ref="A4:A8"/>
    <mergeCell ref="A9:A13"/>
    <mergeCell ref="A14:A18"/>
    <mergeCell ref="A19:A23"/>
    <mergeCell ref="A24:A27"/>
    <mergeCell ref="A28:A32"/>
  </mergeCells>
  <hyperlinks>
    <hyperlink ref="A47" location="Index!A1" display="Back to index" xr:uid="{45188965-AE22-4B6D-BCDF-496ACD9E020D}"/>
  </hyperlinks>
  <pageMargins left="0.70000000000000007" right="0.70000000000000007" top="0.75" bottom="0.75" header="0.30000000000000004" footer="0.30000000000000004"/>
  <pageSetup paperSize="9" fitToWidth="0"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815D-0FD6-4E9D-BC5E-8D385A70081E}">
  <dimension ref="A1:J91"/>
  <sheetViews>
    <sheetView showGridLines="0" workbookViewId="0"/>
  </sheetViews>
  <sheetFormatPr defaultColWidth="8.85546875" defaultRowHeight="15" x14ac:dyDescent="0.25"/>
  <cols>
    <col min="1" max="1" width="22.85546875" style="688" customWidth="1"/>
    <col min="2" max="2" width="20.140625" style="688" customWidth="1"/>
    <col min="3" max="5" width="12.7109375" style="688" customWidth="1"/>
    <col min="6" max="6" width="8.85546875" style="688" customWidth="1"/>
    <col min="7" max="9" width="8.85546875" style="688"/>
    <col min="10" max="10" width="47.5703125" style="688" bestFit="1" customWidth="1"/>
    <col min="11" max="11" width="27.28515625" style="688" bestFit="1" customWidth="1"/>
    <col min="12" max="16384" width="8.85546875" style="688"/>
  </cols>
  <sheetData>
    <row r="1" spans="1:10" x14ac:dyDescent="0.25">
      <c r="A1" s="686" t="s">
        <v>2644</v>
      </c>
    </row>
    <row r="2" spans="1:10" ht="15" customHeight="1" x14ac:dyDescent="0.25">
      <c r="A2" s="686"/>
    </row>
    <row r="3" spans="1:10" ht="15" customHeight="1" x14ac:dyDescent="0.25">
      <c r="A3" s="3502">
        <v>2018</v>
      </c>
    </row>
    <row r="4" spans="1:10" x14ac:dyDescent="0.25">
      <c r="A4" s="831" t="s">
        <v>697</v>
      </c>
      <c r="B4" s="831" t="s">
        <v>792</v>
      </c>
      <c r="C4" s="832" t="s">
        <v>793</v>
      </c>
      <c r="D4" s="832" t="s">
        <v>794</v>
      </c>
      <c r="E4" s="832" t="s">
        <v>795</v>
      </c>
      <c r="J4" s="766"/>
    </row>
    <row r="5" spans="1:10" x14ac:dyDescent="0.25">
      <c r="A5" s="3710" t="s">
        <v>2645</v>
      </c>
      <c r="B5" s="687" t="s">
        <v>796</v>
      </c>
      <c r="C5" s="833">
        <v>0.436</v>
      </c>
      <c r="D5" s="833">
        <v>0.27300000000000002</v>
      </c>
      <c r="E5" s="833">
        <v>0.29099999999999998</v>
      </c>
      <c r="J5" s="766"/>
    </row>
    <row r="6" spans="1:10" ht="17.25" customHeight="1" x14ac:dyDescent="0.25">
      <c r="A6" s="3710"/>
      <c r="B6" s="687" t="s">
        <v>797</v>
      </c>
      <c r="C6" s="834">
        <v>0.38800000000000001</v>
      </c>
      <c r="D6" s="834">
        <v>0.28100000000000003</v>
      </c>
      <c r="E6" s="834">
        <v>0.33100000000000002</v>
      </c>
      <c r="J6" s="766"/>
    </row>
    <row r="7" spans="1:10" ht="20.25" customHeight="1" x14ac:dyDescent="0.25">
      <c r="A7" s="3711" t="s">
        <v>798</v>
      </c>
      <c r="B7" s="715" t="s">
        <v>796</v>
      </c>
      <c r="C7" s="835">
        <v>0.39700000000000002</v>
      </c>
      <c r="D7" s="835">
        <v>0.42</v>
      </c>
      <c r="E7" s="835">
        <v>0.183</v>
      </c>
      <c r="J7" s="766"/>
    </row>
    <row r="8" spans="1:10" x14ac:dyDescent="0.25">
      <c r="A8" s="3711"/>
      <c r="B8" s="715" t="s">
        <v>797</v>
      </c>
      <c r="C8" s="835">
        <v>0.246</v>
      </c>
      <c r="D8" s="835">
        <v>0.32700000000000001</v>
      </c>
      <c r="E8" s="835">
        <v>0.42699999999999999</v>
      </c>
      <c r="J8" s="766"/>
    </row>
    <row r="9" spans="1:10" ht="15" customHeight="1" x14ac:dyDescent="0.25">
      <c r="A9" s="3710" t="s">
        <v>2646</v>
      </c>
      <c r="B9" s="687" t="s">
        <v>796</v>
      </c>
      <c r="C9" s="834">
        <v>0.19900000000000001</v>
      </c>
      <c r="D9" s="834">
        <v>0.50700000000000001</v>
      </c>
      <c r="E9" s="834">
        <v>0.29399999999999998</v>
      </c>
      <c r="J9" s="766"/>
    </row>
    <row r="10" spans="1:10" x14ac:dyDescent="0.25">
      <c r="A10" s="3710"/>
      <c r="B10" s="687" t="s">
        <v>797</v>
      </c>
      <c r="C10" s="834">
        <v>6.4000000000000001E-2</v>
      </c>
      <c r="D10" s="834">
        <v>0.29099999999999998</v>
      </c>
      <c r="E10" s="834">
        <v>0.64500000000000002</v>
      </c>
      <c r="J10" s="766"/>
    </row>
    <row r="11" spans="1:10" x14ac:dyDescent="0.25">
      <c r="A11" s="3701" t="s">
        <v>799</v>
      </c>
      <c r="B11" s="836" t="s">
        <v>796</v>
      </c>
      <c r="C11" s="805">
        <v>0.39800000000000002</v>
      </c>
      <c r="D11" s="805">
        <v>0.36</v>
      </c>
      <c r="E11" s="805">
        <v>0.24199999999999999</v>
      </c>
      <c r="J11" s="766"/>
    </row>
    <row r="12" spans="1:10" x14ac:dyDescent="0.25">
      <c r="A12" s="3701"/>
      <c r="B12" s="836" t="s">
        <v>797</v>
      </c>
      <c r="C12" s="805">
        <v>0.28399999999999997</v>
      </c>
      <c r="D12" s="805">
        <v>0.30299999999999999</v>
      </c>
      <c r="E12" s="805">
        <v>0.41399999999999998</v>
      </c>
      <c r="J12" s="766"/>
    </row>
    <row r="14" spans="1:10" x14ac:dyDescent="0.25">
      <c r="A14" s="3502">
        <v>2017</v>
      </c>
    </row>
    <row r="15" spans="1:10" ht="15" customHeight="1" x14ac:dyDescent="0.25">
      <c r="A15" s="831" t="s">
        <v>697</v>
      </c>
      <c r="B15" s="831" t="s">
        <v>792</v>
      </c>
      <c r="C15" s="832" t="s">
        <v>793</v>
      </c>
      <c r="D15" s="832" t="s">
        <v>794</v>
      </c>
      <c r="E15" s="832" t="s">
        <v>795</v>
      </c>
    </row>
    <row r="16" spans="1:10" x14ac:dyDescent="0.25">
      <c r="A16" s="3710" t="s">
        <v>2645</v>
      </c>
      <c r="B16" s="687" t="s">
        <v>796</v>
      </c>
      <c r="C16" s="833">
        <v>0.39</v>
      </c>
      <c r="D16" s="833">
        <v>0.252</v>
      </c>
      <c r="E16" s="833">
        <v>0.35899999999999999</v>
      </c>
      <c r="F16" s="766"/>
      <c r="H16" s="766"/>
    </row>
    <row r="17" spans="1:10" ht="15" customHeight="1" x14ac:dyDescent="0.25">
      <c r="A17" s="3710"/>
      <c r="B17" s="687" t="s">
        <v>797</v>
      </c>
      <c r="C17" s="834">
        <v>0.30099999999999999</v>
      </c>
      <c r="D17" s="834">
        <v>0.27400000000000002</v>
      </c>
      <c r="E17" s="834">
        <v>0.42499999999999999</v>
      </c>
      <c r="F17" s="766"/>
      <c r="H17" s="766"/>
    </row>
    <row r="18" spans="1:10" x14ac:dyDescent="0.25">
      <c r="A18" s="3711" t="s">
        <v>798</v>
      </c>
      <c r="B18" s="715" t="s">
        <v>796</v>
      </c>
      <c r="C18" s="835">
        <v>0.40300000000000002</v>
      </c>
      <c r="D18" s="835">
        <v>0.40799999999999997</v>
      </c>
      <c r="E18" s="835">
        <v>0.189</v>
      </c>
      <c r="F18" s="766"/>
      <c r="H18" s="766"/>
    </row>
    <row r="19" spans="1:10" ht="15" customHeight="1" x14ac:dyDescent="0.25">
      <c r="A19" s="3711"/>
      <c r="B19" s="715" t="s">
        <v>797</v>
      </c>
      <c r="C19" s="835">
        <v>0.21299999999999999</v>
      </c>
      <c r="D19" s="835">
        <v>0.32</v>
      </c>
      <c r="E19" s="835">
        <v>0.46700000000000003</v>
      </c>
      <c r="F19" s="766"/>
      <c r="H19" s="766"/>
    </row>
    <row r="20" spans="1:10" x14ac:dyDescent="0.25">
      <c r="A20" s="3710" t="s">
        <v>2646</v>
      </c>
      <c r="B20" s="687" t="s">
        <v>796</v>
      </c>
      <c r="C20" s="834">
        <v>0.27600000000000002</v>
      </c>
      <c r="D20" s="834">
        <v>0.57599999999999996</v>
      </c>
      <c r="E20" s="834">
        <v>0.14699999999999999</v>
      </c>
      <c r="F20" s="766"/>
      <c r="H20" s="766"/>
    </row>
    <row r="21" spans="1:10" x14ac:dyDescent="0.25">
      <c r="A21" s="3710"/>
      <c r="B21" s="687" t="s">
        <v>797</v>
      </c>
      <c r="C21" s="834">
        <v>5.7000000000000002E-2</v>
      </c>
      <c r="D21" s="834">
        <v>0.20799999999999999</v>
      </c>
      <c r="E21" s="834">
        <v>0.73499999999999999</v>
      </c>
      <c r="F21" s="766"/>
      <c r="H21" s="766"/>
    </row>
    <row r="22" spans="1:10" x14ac:dyDescent="0.25">
      <c r="A22" s="3701" t="s">
        <v>799</v>
      </c>
      <c r="B22" s="836" t="s">
        <v>796</v>
      </c>
      <c r="C22" s="805">
        <v>0.39100000000000001</v>
      </c>
      <c r="D22" s="805">
        <v>0.32700000000000001</v>
      </c>
      <c r="E22" s="805">
        <v>0.28199999999999997</v>
      </c>
      <c r="F22" s="766"/>
      <c r="H22" s="766"/>
    </row>
    <row r="23" spans="1:10" x14ac:dyDescent="0.25">
      <c r="A23" s="3701"/>
      <c r="B23" s="836" t="s">
        <v>797</v>
      </c>
      <c r="C23" s="805">
        <v>0.248</v>
      </c>
      <c r="D23" s="805">
        <v>0.28699999999999998</v>
      </c>
      <c r="E23" s="805">
        <v>0.46500000000000002</v>
      </c>
      <c r="F23" s="766"/>
      <c r="H23" s="766"/>
    </row>
    <row r="25" spans="1:10" x14ac:dyDescent="0.25">
      <c r="A25" s="696" t="s">
        <v>2647</v>
      </c>
      <c r="J25" s="766"/>
    </row>
    <row r="26" spans="1:10" x14ac:dyDescent="0.25">
      <c r="A26" s="696"/>
      <c r="J26" s="766"/>
    </row>
    <row r="27" spans="1:10" x14ac:dyDescent="0.25">
      <c r="A27" s="697" t="s">
        <v>135</v>
      </c>
      <c r="J27" s="766"/>
    </row>
    <row r="28" spans="1:10" x14ac:dyDescent="0.25">
      <c r="A28" s="696"/>
      <c r="J28" s="766"/>
    </row>
    <row r="29" spans="1:10" x14ac:dyDescent="0.25">
      <c r="A29" s="696"/>
      <c r="J29" s="766"/>
    </row>
    <row r="30" spans="1:10" x14ac:dyDescent="0.25">
      <c r="A30" s="696"/>
      <c r="J30" s="766"/>
    </row>
    <row r="31" spans="1:10" x14ac:dyDescent="0.25">
      <c r="A31" s="696"/>
      <c r="J31" s="766"/>
    </row>
    <row r="32" spans="1:10" x14ac:dyDescent="0.25">
      <c r="A32" s="696"/>
      <c r="J32" s="766"/>
    </row>
    <row r="33" spans="1:10" x14ac:dyDescent="0.25">
      <c r="A33" s="696"/>
      <c r="J33" s="766"/>
    </row>
    <row r="34" spans="1:10" x14ac:dyDescent="0.25">
      <c r="A34" s="696"/>
      <c r="J34" s="766"/>
    </row>
    <row r="35" spans="1:10" x14ac:dyDescent="0.25">
      <c r="A35" s="696"/>
    </row>
    <row r="36" spans="1:10" x14ac:dyDescent="0.25">
      <c r="A36" s="696"/>
    </row>
    <row r="38" spans="1:10" x14ac:dyDescent="0.25">
      <c r="A38" s="686"/>
    </row>
    <row r="39" spans="1:10" x14ac:dyDescent="0.25">
      <c r="A39" s="686"/>
    </row>
    <row r="40" spans="1:10" x14ac:dyDescent="0.25">
      <c r="A40" s="686"/>
    </row>
    <row r="41" spans="1:10" x14ac:dyDescent="0.25">
      <c r="A41" s="686"/>
    </row>
    <row r="42" spans="1:10" x14ac:dyDescent="0.25">
      <c r="A42" s="686"/>
    </row>
    <row r="43" spans="1:10" x14ac:dyDescent="0.25">
      <c r="A43" s="686"/>
    </row>
    <row r="44" spans="1:10" x14ac:dyDescent="0.25">
      <c r="A44" s="686"/>
    </row>
    <row r="45" spans="1:10" x14ac:dyDescent="0.25">
      <c r="A45" s="686"/>
    </row>
    <row r="46" spans="1:10" x14ac:dyDescent="0.25">
      <c r="A46" s="686"/>
    </row>
    <row r="47" spans="1:10" x14ac:dyDescent="0.25">
      <c r="A47" s="686"/>
    </row>
    <row r="48" spans="1:10" x14ac:dyDescent="0.25">
      <c r="A48" s="837"/>
    </row>
    <row r="49" spans="1:1" x14ac:dyDescent="0.25">
      <c r="A49" s="686"/>
    </row>
    <row r="91" spans="1:1" x14ac:dyDescent="0.25">
      <c r="A91" s="688" t="s">
        <v>2621</v>
      </c>
    </row>
  </sheetData>
  <mergeCells count="8">
    <mergeCell ref="A20:A21"/>
    <mergeCell ref="A22:A23"/>
    <mergeCell ref="A5:A6"/>
    <mergeCell ref="A7:A8"/>
    <mergeCell ref="A9:A10"/>
    <mergeCell ref="A11:A12"/>
    <mergeCell ref="A16:A17"/>
    <mergeCell ref="A18:A19"/>
  </mergeCells>
  <hyperlinks>
    <hyperlink ref="A27" location="Index!A1" display="Back to index" xr:uid="{E299463F-1428-452E-9996-5EE3687B1FB2}"/>
  </hyperlinks>
  <pageMargins left="0.70000000000000007" right="0.70000000000000007" top="0.75" bottom="0.75" header="0.30000000000000004" footer="0.3000000000000000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F77E1-5C7E-49C5-9D03-5C5D621EC8E5}">
  <dimension ref="A1:I91"/>
  <sheetViews>
    <sheetView showGridLines="0" workbookViewId="0"/>
  </sheetViews>
  <sheetFormatPr defaultColWidth="10.42578125" defaultRowHeight="15" x14ac:dyDescent="0.25"/>
  <cols>
    <col min="1" max="1" width="36" style="726" customWidth="1"/>
    <col min="2" max="2" width="10.42578125" style="688" customWidth="1"/>
    <col min="3" max="16384" width="10.42578125" style="688"/>
  </cols>
  <sheetData>
    <row r="1" spans="1:9" s="723" customFormat="1" x14ac:dyDescent="0.25">
      <c r="A1" s="838" t="s">
        <v>2648</v>
      </c>
    </row>
    <row r="2" spans="1:9" x14ac:dyDescent="0.25">
      <c r="A2" s="839"/>
    </row>
    <row r="3" spans="1:9" x14ac:dyDescent="0.25">
      <c r="A3" s="840"/>
      <c r="B3" s="789"/>
      <c r="C3" s="690" t="s">
        <v>800</v>
      </c>
      <c r="D3" s="690" t="s">
        <v>801</v>
      </c>
      <c r="E3" s="690" t="s">
        <v>802</v>
      </c>
      <c r="F3" s="690" t="s">
        <v>803</v>
      </c>
      <c r="G3" s="690" t="s">
        <v>773</v>
      </c>
      <c r="H3" s="690" t="s">
        <v>774</v>
      </c>
      <c r="I3" s="690" t="s">
        <v>2628</v>
      </c>
    </row>
    <row r="4" spans="1:9" x14ac:dyDescent="0.25">
      <c r="A4" s="3712" t="s">
        <v>660</v>
      </c>
      <c r="B4" s="695" t="s">
        <v>793</v>
      </c>
      <c r="C4" s="842">
        <v>26290</v>
      </c>
      <c r="D4" s="842">
        <v>24820</v>
      </c>
      <c r="E4" s="842">
        <v>26180</v>
      </c>
      <c r="F4" s="842">
        <v>27640</v>
      </c>
      <c r="G4" s="842">
        <v>28350</v>
      </c>
      <c r="H4" s="842">
        <v>27170</v>
      </c>
      <c r="I4" s="842">
        <v>22990</v>
      </c>
    </row>
    <row r="5" spans="1:9" x14ac:dyDescent="0.25">
      <c r="A5" s="3712"/>
      <c r="B5" s="695" t="s">
        <v>794</v>
      </c>
      <c r="C5" s="842">
        <v>20940</v>
      </c>
      <c r="D5" s="842">
        <v>20950</v>
      </c>
      <c r="E5" s="842">
        <v>22530</v>
      </c>
      <c r="F5" s="842">
        <v>24700</v>
      </c>
      <c r="G5" s="842">
        <v>25070</v>
      </c>
      <c r="H5" s="842">
        <v>23510</v>
      </c>
      <c r="I5" s="842">
        <v>20780</v>
      </c>
    </row>
    <row r="6" spans="1:9" x14ac:dyDescent="0.25">
      <c r="A6" s="3712"/>
      <c r="B6" s="695" t="s">
        <v>804</v>
      </c>
      <c r="C6" s="842">
        <v>22510</v>
      </c>
      <c r="D6" s="842">
        <v>20640</v>
      </c>
      <c r="E6" s="842">
        <v>16120</v>
      </c>
      <c r="F6" s="842">
        <v>21720</v>
      </c>
      <c r="G6" s="842">
        <v>25060</v>
      </c>
      <c r="H6" s="842">
        <v>24180</v>
      </c>
      <c r="I6" s="842">
        <v>15130</v>
      </c>
    </row>
    <row r="7" spans="1:9" x14ac:dyDescent="0.25">
      <c r="A7" s="3712"/>
      <c r="B7" s="695" t="s">
        <v>396</v>
      </c>
      <c r="C7" s="842">
        <v>69730</v>
      </c>
      <c r="D7" s="842">
        <v>66410</v>
      </c>
      <c r="E7" s="842">
        <v>64830</v>
      </c>
      <c r="F7" s="842">
        <v>74060</v>
      </c>
      <c r="G7" s="842">
        <v>78480</v>
      </c>
      <c r="H7" s="842">
        <v>74870</v>
      </c>
      <c r="I7" s="842">
        <v>58890</v>
      </c>
    </row>
    <row r="8" spans="1:9" x14ac:dyDescent="0.25">
      <c r="A8" s="3713" t="s">
        <v>761</v>
      </c>
      <c r="B8" s="789" t="s">
        <v>793</v>
      </c>
      <c r="C8" s="797">
        <v>8250</v>
      </c>
      <c r="D8" s="797">
        <v>7820</v>
      </c>
      <c r="E8" s="797">
        <v>9220</v>
      </c>
      <c r="F8" s="797">
        <v>10240</v>
      </c>
      <c r="G8" s="797">
        <v>11290</v>
      </c>
      <c r="H8" s="797">
        <v>10970</v>
      </c>
      <c r="I8" s="797">
        <v>11830</v>
      </c>
    </row>
    <row r="9" spans="1:9" x14ac:dyDescent="0.25">
      <c r="A9" s="3713"/>
      <c r="B9" s="789" t="s">
        <v>794</v>
      </c>
      <c r="C9" s="797">
        <v>4520</v>
      </c>
      <c r="D9" s="797">
        <v>4510</v>
      </c>
      <c r="E9" s="797">
        <v>5410</v>
      </c>
      <c r="F9" s="797">
        <v>6240</v>
      </c>
      <c r="G9" s="797">
        <v>6800</v>
      </c>
      <c r="H9" s="797">
        <v>6650</v>
      </c>
      <c r="I9" s="797">
        <v>7190</v>
      </c>
    </row>
    <row r="10" spans="1:9" x14ac:dyDescent="0.25">
      <c r="A10" s="3713"/>
      <c r="B10" s="789" t="s">
        <v>804</v>
      </c>
      <c r="C10" s="797">
        <v>1160</v>
      </c>
      <c r="D10" s="797">
        <v>1410</v>
      </c>
      <c r="E10" s="797">
        <v>1260</v>
      </c>
      <c r="F10" s="797">
        <v>1820</v>
      </c>
      <c r="G10" s="797">
        <v>3370</v>
      </c>
      <c r="H10" s="797">
        <v>3590</v>
      </c>
      <c r="I10" s="797">
        <v>3650</v>
      </c>
    </row>
    <row r="11" spans="1:9" x14ac:dyDescent="0.25">
      <c r="A11" s="3713"/>
      <c r="B11" s="789" t="s">
        <v>396</v>
      </c>
      <c r="C11" s="797">
        <v>13920</v>
      </c>
      <c r="D11" s="797">
        <v>13730</v>
      </c>
      <c r="E11" s="797">
        <v>15890</v>
      </c>
      <c r="F11" s="797">
        <v>18290</v>
      </c>
      <c r="G11" s="797">
        <v>21460</v>
      </c>
      <c r="H11" s="797">
        <v>21210</v>
      </c>
      <c r="I11" s="797">
        <v>22660</v>
      </c>
    </row>
    <row r="12" spans="1:9" x14ac:dyDescent="0.25">
      <c r="A12" s="3712" t="s">
        <v>763</v>
      </c>
      <c r="B12" s="695" t="s">
        <v>793</v>
      </c>
      <c r="C12" s="842">
        <v>7930</v>
      </c>
      <c r="D12" s="842">
        <v>4940</v>
      </c>
      <c r="E12" s="842">
        <v>5040</v>
      </c>
      <c r="F12" s="842">
        <v>5980</v>
      </c>
      <c r="G12" s="842">
        <v>6660</v>
      </c>
      <c r="H12" s="842">
        <v>5520</v>
      </c>
      <c r="I12" s="842">
        <v>5030</v>
      </c>
    </row>
    <row r="13" spans="1:9" x14ac:dyDescent="0.25">
      <c r="A13" s="3712"/>
      <c r="B13" s="695" t="s">
        <v>794</v>
      </c>
      <c r="C13" s="842">
        <v>5130</v>
      </c>
      <c r="D13" s="842">
        <v>4810</v>
      </c>
      <c r="E13" s="842">
        <v>5340</v>
      </c>
      <c r="F13" s="842">
        <v>6100</v>
      </c>
      <c r="G13" s="842">
        <v>6180</v>
      </c>
      <c r="H13" s="842">
        <v>6270</v>
      </c>
      <c r="I13" s="842">
        <v>8030</v>
      </c>
    </row>
    <row r="14" spans="1:9" x14ac:dyDescent="0.25">
      <c r="A14" s="3712"/>
      <c r="B14" s="695" t="s">
        <v>804</v>
      </c>
      <c r="C14" s="842">
        <v>5460</v>
      </c>
      <c r="D14" s="842">
        <v>4380</v>
      </c>
      <c r="E14" s="842">
        <v>2680</v>
      </c>
      <c r="F14" s="842">
        <v>3590</v>
      </c>
      <c r="G14" s="842">
        <v>3180</v>
      </c>
      <c r="H14" s="842">
        <v>3690</v>
      </c>
      <c r="I14" s="842">
        <v>5420</v>
      </c>
    </row>
    <row r="15" spans="1:9" x14ac:dyDescent="0.25">
      <c r="A15" s="3712"/>
      <c r="B15" s="695" t="s">
        <v>396</v>
      </c>
      <c r="C15" s="842">
        <v>18520</v>
      </c>
      <c r="D15" s="842">
        <v>14120</v>
      </c>
      <c r="E15" s="842">
        <v>13060</v>
      </c>
      <c r="F15" s="842">
        <v>15660</v>
      </c>
      <c r="G15" s="842">
        <v>16020</v>
      </c>
      <c r="H15" s="842">
        <v>15470</v>
      </c>
      <c r="I15" s="842">
        <v>18480</v>
      </c>
    </row>
    <row r="17" spans="1:2" x14ac:dyDescent="0.25">
      <c r="A17" s="843" t="s">
        <v>2647</v>
      </c>
    </row>
    <row r="19" spans="1:2" x14ac:dyDescent="0.25">
      <c r="A19" s="697" t="s">
        <v>135</v>
      </c>
      <c r="B19" s="697"/>
    </row>
    <row r="91" spans="1:1" ht="30" x14ac:dyDescent="0.25">
      <c r="A91" s="726" t="s">
        <v>2621</v>
      </c>
    </row>
  </sheetData>
  <mergeCells count="3">
    <mergeCell ref="A4:A7"/>
    <mergeCell ref="A8:A11"/>
    <mergeCell ref="A12:A15"/>
  </mergeCells>
  <hyperlinks>
    <hyperlink ref="A19" location="Index!A1" display="Back to index" xr:uid="{13725EC8-1458-4CCA-90A8-284EDF8280A4}"/>
  </hyperlinks>
  <pageMargins left="0.70000000000000007" right="0.70000000000000007" top="0.75" bottom="0.75" header="0.30000000000000004" footer="0.3000000000000000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9257-58DA-4D3A-AC0C-2139194B5FE3}">
  <dimension ref="A1:Y91"/>
  <sheetViews>
    <sheetView showGridLines="0" workbookViewId="0">
      <pane xSplit="2" ySplit="3" topLeftCell="C19" activePane="bottomRight" state="frozen"/>
      <selection pane="topRight"/>
      <selection pane="bottomLeft"/>
      <selection pane="bottomRight"/>
    </sheetView>
  </sheetViews>
  <sheetFormatPr defaultColWidth="8.85546875" defaultRowHeight="15" x14ac:dyDescent="0.25"/>
  <cols>
    <col min="1" max="1" width="30.7109375" style="726" customWidth="1"/>
    <col min="2" max="2" width="28.140625" style="688" customWidth="1"/>
    <col min="3" max="4" width="15.42578125" style="688" customWidth="1"/>
    <col min="5" max="5" width="11.5703125" style="688" customWidth="1"/>
    <col min="6" max="6" width="12.28515625" style="688" customWidth="1"/>
    <col min="7" max="11" width="13" style="688" customWidth="1"/>
    <col min="12" max="12" width="10.28515625" style="688" customWidth="1"/>
    <col min="13" max="13" width="10" style="688" customWidth="1"/>
    <col min="14" max="14" width="8.85546875" style="688" customWidth="1"/>
    <col min="15" max="16384" width="8.85546875" style="688"/>
  </cols>
  <sheetData>
    <row r="1" spans="1:25" s="723" customFormat="1" x14ac:dyDescent="0.25">
      <c r="A1" s="838" t="s">
        <v>2649</v>
      </c>
    </row>
    <row r="3" spans="1:25" s="3158" customFormat="1" ht="75" x14ac:dyDescent="0.25">
      <c r="A3" s="3171"/>
      <c r="B3" s="3169"/>
      <c r="C3" s="3167" t="s">
        <v>751</v>
      </c>
      <c r="D3" s="3167" t="s">
        <v>414</v>
      </c>
      <c r="E3" s="3167" t="s">
        <v>752</v>
      </c>
      <c r="F3" s="3167" t="s">
        <v>753</v>
      </c>
      <c r="G3" s="3167" t="s">
        <v>754</v>
      </c>
      <c r="H3" s="3167" t="s">
        <v>415</v>
      </c>
      <c r="I3" s="3167" t="s">
        <v>2623</v>
      </c>
      <c r="J3" s="3167" t="s">
        <v>2650</v>
      </c>
      <c r="K3" s="3167" t="s">
        <v>2633</v>
      </c>
      <c r="L3" s="3167" t="s">
        <v>805</v>
      </c>
      <c r="M3" s="3167" t="s">
        <v>806</v>
      </c>
      <c r="U3" s="3170"/>
      <c r="V3" s="3170"/>
      <c r="W3" s="3170"/>
      <c r="X3" s="3170"/>
      <c r="Y3" s="3170"/>
    </row>
    <row r="4" spans="1:25" x14ac:dyDescent="0.25">
      <c r="A4" s="3704" t="s">
        <v>761</v>
      </c>
      <c r="B4" s="844" t="s">
        <v>781</v>
      </c>
      <c r="C4" s="842">
        <v>8270</v>
      </c>
      <c r="D4" s="842">
        <v>6510</v>
      </c>
      <c r="E4" s="842">
        <v>5980</v>
      </c>
      <c r="F4" s="842">
        <v>6380</v>
      </c>
      <c r="G4" s="842">
        <v>7150</v>
      </c>
      <c r="H4" s="842">
        <v>9140</v>
      </c>
      <c r="I4" s="842">
        <v>8950</v>
      </c>
      <c r="J4" s="845">
        <v>0.72061191626409016</v>
      </c>
      <c r="K4" s="845">
        <v>1.6E-2</v>
      </c>
      <c r="L4" s="764">
        <v>-2.0787746170678335E-2</v>
      </c>
      <c r="M4" s="764">
        <v>0.37480798771121354</v>
      </c>
      <c r="U4" s="706"/>
      <c r="V4" s="706"/>
      <c r="W4" s="706"/>
      <c r="X4" s="706"/>
      <c r="Y4" s="706"/>
    </row>
    <row r="5" spans="1:25" x14ac:dyDescent="0.25">
      <c r="A5" s="3704"/>
      <c r="B5" s="844" t="s">
        <v>782</v>
      </c>
      <c r="C5" s="842">
        <v>4340</v>
      </c>
      <c r="D5" s="842">
        <v>2560</v>
      </c>
      <c r="E5" s="842">
        <v>2030</v>
      </c>
      <c r="F5" s="842">
        <v>2070</v>
      </c>
      <c r="G5" s="842">
        <v>2320</v>
      </c>
      <c r="H5" s="842">
        <v>2750</v>
      </c>
      <c r="I5" s="842">
        <v>3380</v>
      </c>
      <c r="J5" s="845">
        <v>0.27214170692431561</v>
      </c>
      <c r="K5" s="845">
        <v>3.3000000000000002E-2</v>
      </c>
      <c r="L5" s="764">
        <v>0.2290909090909091</v>
      </c>
      <c r="M5" s="764">
        <v>0.3203125</v>
      </c>
    </row>
    <row r="6" spans="1:25" x14ac:dyDescent="0.25">
      <c r="A6" s="3704"/>
      <c r="B6" s="844" t="s">
        <v>783</v>
      </c>
      <c r="C6" s="842" t="s">
        <v>382</v>
      </c>
      <c r="D6" s="842" t="s">
        <v>382</v>
      </c>
      <c r="E6" s="842">
        <v>10</v>
      </c>
      <c r="F6" s="842">
        <v>20</v>
      </c>
      <c r="G6" s="842">
        <v>40</v>
      </c>
      <c r="H6" s="842">
        <v>90</v>
      </c>
      <c r="I6" s="842">
        <v>90</v>
      </c>
      <c r="J6" s="845">
        <v>7.246376811594203E-3</v>
      </c>
      <c r="K6" s="845">
        <v>0.111</v>
      </c>
      <c r="L6" s="764">
        <v>0</v>
      </c>
      <c r="M6" s="3503" t="s">
        <v>382</v>
      </c>
    </row>
    <row r="7" spans="1:25" x14ac:dyDescent="0.25">
      <c r="A7" s="3704"/>
      <c r="B7" s="844" t="s">
        <v>799</v>
      </c>
      <c r="C7" s="842">
        <v>12600</v>
      </c>
      <c r="D7" s="842">
        <v>9060</v>
      </c>
      <c r="E7" s="842">
        <v>8030</v>
      </c>
      <c r="F7" s="842">
        <v>8470</v>
      </c>
      <c r="G7" s="842">
        <v>9510</v>
      </c>
      <c r="H7" s="842">
        <v>11980</v>
      </c>
      <c r="I7" s="842">
        <v>12420</v>
      </c>
      <c r="J7" s="845">
        <v>1</v>
      </c>
      <c r="K7" s="845">
        <v>2.1000000000000001E-2</v>
      </c>
      <c r="L7" s="764">
        <v>3.6727879799666109E-2</v>
      </c>
      <c r="M7" s="764">
        <v>0.37086092715231789</v>
      </c>
    </row>
    <row r="8" spans="1:25" x14ac:dyDescent="0.25">
      <c r="A8" s="3704"/>
      <c r="B8" s="695" t="s">
        <v>785</v>
      </c>
      <c r="C8" s="846">
        <v>0.34444444444444444</v>
      </c>
      <c r="D8" s="846">
        <v>0.282560706401766</v>
      </c>
      <c r="E8" s="764">
        <v>0.25404732254047324</v>
      </c>
      <c r="F8" s="764">
        <v>0.24675324675324675</v>
      </c>
      <c r="G8" s="764">
        <v>0.24815983175604628</v>
      </c>
      <c r="H8" s="764">
        <v>0.23706176961602671</v>
      </c>
      <c r="I8" s="764">
        <v>0.27938808373590984</v>
      </c>
      <c r="J8" s="845">
        <v>0.27938808373590984</v>
      </c>
      <c r="K8" s="845">
        <v>3.5023054755043227E-2</v>
      </c>
      <c r="L8" s="847" t="s">
        <v>2651</v>
      </c>
      <c r="M8" s="847" t="s">
        <v>597</v>
      </c>
      <c r="N8" s="766"/>
      <c r="O8" s="833"/>
    </row>
    <row r="9" spans="1:25" x14ac:dyDescent="0.25">
      <c r="A9" s="3708" t="s">
        <v>762</v>
      </c>
      <c r="B9" s="796" t="s">
        <v>781</v>
      </c>
      <c r="C9" s="797">
        <v>20130</v>
      </c>
      <c r="D9" s="797">
        <v>23790</v>
      </c>
      <c r="E9" s="797">
        <v>22740</v>
      </c>
      <c r="F9" s="797">
        <v>24920</v>
      </c>
      <c r="G9" s="797">
        <v>27410</v>
      </c>
      <c r="H9" s="797">
        <v>27630</v>
      </c>
      <c r="I9" s="797">
        <v>26110</v>
      </c>
      <c r="J9" s="835">
        <v>0.57791057990261174</v>
      </c>
      <c r="K9" s="835">
        <v>9.6000000000000002E-2</v>
      </c>
      <c r="L9" s="3504">
        <v>-5.501266739051755E-2</v>
      </c>
      <c r="M9" s="3504">
        <v>9.7519966372425396E-2</v>
      </c>
      <c r="O9" s="833"/>
    </row>
    <row r="10" spans="1:25" x14ac:dyDescent="0.25">
      <c r="A10" s="3708"/>
      <c r="B10" s="796" t="s">
        <v>782</v>
      </c>
      <c r="C10" s="797">
        <v>14400</v>
      </c>
      <c r="D10" s="797">
        <v>13370</v>
      </c>
      <c r="E10" s="797">
        <v>14470</v>
      </c>
      <c r="F10" s="797">
        <v>16020</v>
      </c>
      <c r="G10" s="797">
        <v>17090</v>
      </c>
      <c r="H10" s="797">
        <v>17700</v>
      </c>
      <c r="I10" s="797">
        <v>18840</v>
      </c>
      <c r="J10" s="835">
        <v>0.41699867197875168</v>
      </c>
      <c r="K10" s="835">
        <v>4.2999999999999997E-2</v>
      </c>
      <c r="L10" s="3504">
        <v>6.4406779661016947E-2</v>
      </c>
      <c r="M10" s="3504">
        <v>0.40912490650710548</v>
      </c>
    </row>
    <row r="11" spans="1:25" x14ac:dyDescent="0.25">
      <c r="A11" s="3708"/>
      <c r="B11" s="796" t="s">
        <v>783</v>
      </c>
      <c r="C11" s="797">
        <v>20</v>
      </c>
      <c r="D11" s="797">
        <v>20</v>
      </c>
      <c r="E11" s="797">
        <v>30</v>
      </c>
      <c r="F11" s="797">
        <v>90</v>
      </c>
      <c r="G11" s="797">
        <v>150</v>
      </c>
      <c r="H11" s="797">
        <v>210</v>
      </c>
      <c r="I11" s="797">
        <v>230</v>
      </c>
      <c r="J11" s="835">
        <v>5.090748118636565E-3</v>
      </c>
      <c r="K11" s="835">
        <v>0.17399999999999999</v>
      </c>
      <c r="L11" s="3504">
        <v>9.5238095238095233E-2</v>
      </c>
      <c r="M11" s="3504">
        <v>10.5</v>
      </c>
    </row>
    <row r="12" spans="1:25" x14ac:dyDescent="0.25">
      <c r="A12" s="3708"/>
      <c r="B12" s="796" t="s">
        <v>799</v>
      </c>
      <c r="C12" s="797">
        <v>34550</v>
      </c>
      <c r="D12" s="797">
        <v>37180</v>
      </c>
      <c r="E12" s="797">
        <v>37240</v>
      </c>
      <c r="F12" s="797">
        <v>41040</v>
      </c>
      <c r="G12" s="797">
        <v>44640</v>
      </c>
      <c r="H12" s="797">
        <v>45530</v>
      </c>
      <c r="I12" s="797">
        <v>45180</v>
      </c>
      <c r="J12" s="835">
        <v>1</v>
      </c>
      <c r="K12" s="835">
        <v>7.3999999999999996E-2</v>
      </c>
      <c r="L12" s="3504">
        <v>-7.6872391829562927E-3</v>
      </c>
      <c r="M12" s="3504">
        <v>0.21516944593867671</v>
      </c>
      <c r="O12" s="833"/>
    </row>
    <row r="13" spans="1:25" x14ac:dyDescent="0.25">
      <c r="A13" s="3708"/>
      <c r="B13" s="796" t="s">
        <v>785</v>
      </c>
      <c r="C13" s="767">
        <v>0.41736613603473227</v>
      </c>
      <c r="D13" s="767">
        <v>0.36013986013986016</v>
      </c>
      <c r="E13" s="767">
        <v>0.38936627282491942</v>
      </c>
      <c r="F13" s="767">
        <v>0.39254385964912281</v>
      </c>
      <c r="G13" s="767">
        <v>0.38620071684587814</v>
      </c>
      <c r="H13" s="767">
        <v>0.39336701076213487</v>
      </c>
      <c r="I13" s="767">
        <v>0.4220894200973882</v>
      </c>
      <c r="J13" s="767">
        <v>0.42208942009738826</v>
      </c>
      <c r="K13" s="3505">
        <v>4.4579968536969057E-2</v>
      </c>
      <c r="L13" s="3506" t="s">
        <v>2652</v>
      </c>
      <c r="M13" s="3506" t="s">
        <v>530</v>
      </c>
      <c r="N13" s="766"/>
      <c r="O13" s="768"/>
    </row>
    <row r="14" spans="1:25" x14ac:dyDescent="0.25">
      <c r="A14" s="3704" t="s">
        <v>763</v>
      </c>
      <c r="B14" s="844" t="s">
        <v>781</v>
      </c>
      <c r="C14" s="842">
        <v>4680</v>
      </c>
      <c r="D14" s="842">
        <v>3400</v>
      </c>
      <c r="E14" s="842">
        <v>3100</v>
      </c>
      <c r="F14" s="842">
        <v>2740</v>
      </c>
      <c r="G14" s="842">
        <v>2730</v>
      </c>
      <c r="H14" s="842">
        <v>2350</v>
      </c>
      <c r="I14" s="842">
        <v>2160</v>
      </c>
      <c r="J14" s="845">
        <v>0.2541176470588235</v>
      </c>
      <c r="K14" s="845">
        <v>0.20399999999999999</v>
      </c>
      <c r="L14" s="764">
        <v>-8.085106382978724E-2</v>
      </c>
      <c r="M14" s="764">
        <v>-0.36470588235294116</v>
      </c>
    </row>
    <row r="15" spans="1:25" x14ac:dyDescent="0.25">
      <c r="A15" s="3704"/>
      <c r="B15" s="844" t="s">
        <v>782</v>
      </c>
      <c r="C15" s="842">
        <v>4680</v>
      </c>
      <c r="D15" s="842">
        <v>4130</v>
      </c>
      <c r="E15" s="842">
        <v>4640</v>
      </c>
      <c r="F15" s="842">
        <v>5690</v>
      </c>
      <c r="G15" s="842">
        <v>6400</v>
      </c>
      <c r="H15" s="842">
        <v>6440</v>
      </c>
      <c r="I15" s="842">
        <v>5290</v>
      </c>
      <c r="J15" s="845">
        <v>0.62235294117647055</v>
      </c>
      <c r="K15" s="845">
        <v>0.13</v>
      </c>
      <c r="L15" s="764">
        <v>-0.17857142857142858</v>
      </c>
      <c r="M15" s="764">
        <v>0.28087167070217917</v>
      </c>
    </row>
    <row r="16" spans="1:25" x14ac:dyDescent="0.25">
      <c r="A16" s="3704"/>
      <c r="B16" s="844" t="s">
        <v>783</v>
      </c>
      <c r="C16" s="842">
        <v>40</v>
      </c>
      <c r="D16" s="842">
        <v>50</v>
      </c>
      <c r="E16" s="842">
        <v>100</v>
      </c>
      <c r="F16" s="842">
        <v>390</v>
      </c>
      <c r="G16" s="842">
        <v>500</v>
      </c>
      <c r="H16" s="842">
        <v>620</v>
      </c>
      <c r="I16" s="842">
        <v>1050</v>
      </c>
      <c r="J16" s="845">
        <v>0.12352941176470589</v>
      </c>
      <c r="K16" s="845">
        <v>9.5000000000000001E-2</v>
      </c>
      <c r="L16" s="764">
        <v>0.69354838709677424</v>
      </c>
      <c r="M16" s="764">
        <v>20</v>
      </c>
    </row>
    <row r="17" spans="1:15" x14ac:dyDescent="0.25">
      <c r="A17" s="3704"/>
      <c r="B17" s="844" t="s">
        <v>799</v>
      </c>
      <c r="C17" s="842">
        <v>9400</v>
      </c>
      <c r="D17" s="842">
        <v>7580</v>
      </c>
      <c r="E17" s="842">
        <v>7840</v>
      </c>
      <c r="F17" s="842">
        <v>8820</v>
      </c>
      <c r="G17" s="842">
        <v>9630</v>
      </c>
      <c r="H17" s="842">
        <v>9410</v>
      </c>
      <c r="I17" s="842">
        <v>8500</v>
      </c>
      <c r="J17" s="845">
        <v>1</v>
      </c>
      <c r="K17" s="845">
        <v>0.14499999999999999</v>
      </c>
      <c r="L17" s="764">
        <v>-9.6705632306057387E-2</v>
      </c>
      <c r="M17" s="764">
        <v>0.12137203166226913</v>
      </c>
    </row>
    <row r="18" spans="1:15" x14ac:dyDescent="0.25">
      <c r="A18" s="3704"/>
      <c r="B18" s="695" t="s">
        <v>785</v>
      </c>
      <c r="C18" s="846">
        <v>0.50212765957446803</v>
      </c>
      <c r="D18" s="846">
        <v>0.55145118733509235</v>
      </c>
      <c r="E18" s="764">
        <v>0.60459183673469385</v>
      </c>
      <c r="F18" s="764">
        <v>0.68934240362811794</v>
      </c>
      <c r="G18" s="764">
        <v>0.71651090342679125</v>
      </c>
      <c r="H18" s="764">
        <v>0.75026567481402762</v>
      </c>
      <c r="I18" s="764">
        <v>0.74588235294117644</v>
      </c>
      <c r="J18" s="764">
        <v>0.74588235294117644</v>
      </c>
      <c r="K18" s="845">
        <v>0.12420347003154575</v>
      </c>
      <c r="L18" s="847" t="s">
        <v>2653</v>
      </c>
      <c r="M18" s="847" t="s">
        <v>2654</v>
      </c>
      <c r="N18" s="766"/>
      <c r="O18" s="833"/>
    </row>
    <row r="19" spans="1:15" x14ac:dyDescent="0.25">
      <c r="A19" s="3708" t="s">
        <v>764</v>
      </c>
      <c r="B19" s="801" t="s">
        <v>781</v>
      </c>
      <c r="C19" s="802">
        <v>33080</v>
      </c>
      <c r="D19" s="802">
        <v>33700</v>
      </c>
      <c r="E19" s="802">
        <v>31820</v>
      </c>
      <c r="F19" s="802">
        <v>34040</v>
      </c>
      <c r="G19" s="802">
        <v>37290</v>
      </c>
      <c r="H19" s="802">
        <v>39120</v>
      </c>
      <c r="I19" s="802">
        <v>37220</v>
      </c>
      <c r="J19" s="805">
        <v>0.56308623298033278</v>
      </c>
      <c r="K19" s="805">
        <v>8.3000000000000004E-2</v>
      </c>
      <c r="L19" s="3507">
        <v>-4.8568507157464212E-2</v>
      </c>
      <c r="M19" s="3507">
        <v>0.10445103857566766</v>
      </c>
    </row>
    <row r="20" spans="1:15" x14ac:dyDescent="0.25">
      <c r="A20" s="3708"/>
      <c r="B20" s="801" t="s">
        <v>782</v>
      </c>
      <c r="C20" s="802">
        <v>23420</v>
      </c>
      <c r="D20" s="802">
        <v>20060</v>
      </c>
      <c r="E20" s="802">
        <v>21140</v>
      </c>
      <c r="F20" s="802">
        <v>23780</v>
      </c>
      <c r="G20" s="802">
        <v>25810</v>
      </c>
      <c r="H20" s="802">
        <v>26890</v>
      </c>
      <c r="I20" s="802">
        <v>27510</v>
      </c>
      <c r="J20" s="805">
        <v>0.41618759455370652</v>
      </c>
      <c r="K20" s="805">
        <v>5.8999999999999997E-2</v>
      </c>
      <c r="L20" s="3507">
        <v>2.3056898475269618E-2</v>
      </c>
      <c r="M20" s="3507">
        <v>0.37138584247258227</v>
      </c>
    </row>
    <row r="21" spans="1:15" x14ac:dyDescent="0.25">
      <c r="A21" s="3708"/>
      <c r="B21" s="801" t="s">
        <v>783</v>
      </c>
      <c r="C21" s="802">
        <v>60</v>
      </c>
      <c r="D21" s="802">
        <v>70</v>
      </c>
      <c r="E21" s="802">
        <v>140</v>
      </c>
      <c r="F21" s="802">
        <v>500</v>
      </c>
      <c r="G21" s="802">
        <v>690</v>
      </c>
      <c r="H21" s="802">
        <v>920</v>
      </c>
      <c r="I21" s="802">
        <v>1370</v>
      </c>
      <c r="J21" s="805">
        <v>2.0726172465960667E-2</v>
      </c>
      <c r="K21" s="805">
        <v>0.109</v>
      </c>
      <c r="L21" s="3507">
        <v>0.4891304347826087</v>
      </c>
      <c r="M21" s="3507">
        <v>18.571428571428573</v>
      </c>
    </row>
    <row r="22" spans="1:15" x14ac:dyDescent="0.25">
      <c r="A22" s="3708"/>
      <c r="B22" s="801" t="s">
        <v>799</v>
      </c>
      <c r="C22" s="802">
        <v>56550</v>
      </c>
      <c r="D22" s="802">
        <v>53820</v>
      </c>
      <c r="E22" s="802">
        <v>53110</v>
      </c>
      <c r="F22" s="802">
        <v>58330</v>
      </c>
      <c r="G22" s="802">
        <v>63780</v>
      </c>
      <c r="H22" s="802">
        <v>66920</v>
      </c>
      <c r="I22" s="802">
        <v>66100</v>
      </c>
      <c r="J22" s="805">
        <v>1</v>
      </c>
      <c r="K22" s="805">
        <v>7.2999999999999995E-2</v>
      </c>
      <c r="L22" s="3507">
        <v>-1.2253436939629408E-2</v>
      </c>
      <c r="M22" s="3507">
        <v>0.22816796729840208</v>
      </c>
    </row>
    <row r="23" spans="1:15" x14ac:dyDescent="0.25">
      <c r="A23" s="3708"/>
      <c r="B23" s="804" t="s">
        <v>785</v>
      </c>
      <c r="C23" s="803">
        <v>0.41520778072502212</v>
      </c>
      <c r="D23" s="803">
        <v>0.37402452619843923</v>
      </c>
      <c r="E23" s="803">
        <v>0.40067783844850313</v>
      </c>
      <c r="F23" s="803">
        <v>0.41625235727755872</v>
      </c>
      <c r="G23" s="803">
        <v>0.41549074945123865</v>
      </c>
      <c r="H23" s="803">
        <v>0.41557083084279739</v>
      </c>
      <c r="I23" s="803">
        <v>0.43691376701966717</v>
      </c>
      <c r="J23" s="803">
        <v>0.43691376701966717</v>
      </c>
      <c r="K23" s="3508">
        <v>6.1371883656509689E-2</v>
      </c>
      <c r="L23" s="3509" t="s">
        <v>594</v>
      </c>
      <c r="M23" s="3509" t="s">
        <v>2655</v>
      </c>
      <c r="N23" s="766"/>
      <c r="O23" s="833"/>
    </row>
    <row r="24" spans="1:15" x14ac:dyDescent="0.25">
      <c r="A24" s="3704" t="s">
        <v>767</v>
      </c>
      <c r="B24" s="844" t="s">
        <v>781</v>
      </c>
      <c r="C24" s="842" t="s">
        <v>382</v>
      </c>
      <c r="D24" s="842">
        <v>50</v>
      </c>
      <c r="E24" s="842">
        <v>30</v>
      </c>
      <c r="F24" s="842">
        <v>40</v>
      </c>
      <c r="G24" s="842">
        <v>30</v>
      </c>
      <c r="H24" s="842">
        <v>30</v>
      </c>
      <c r="I24" s="842">
        <v>20</v>
      </c>
      <c r="J24" s="845">
        <v>7.407407407407407E-2</v>
      </c>
      <c r="K24" s="845">
        <v>0.5</v>
      </c>
      <c r="L24" s="764">
        <v>-0.33333333333333331</v>
      </c>
      <c r="M24" s="764">
        <v>-0.6</v>
      </c>
    </row>
    <row r="25" spans="1:15" x14ac:dyDescent="0.25">
      <c r="A25" s="3704"/>
      <c r="B25" s="844" t="s">
        <v>782</v>
      </c>
      <c r="C25" s="842">
        <v>10</v>
      </c>
      <c r="D25" s="842">
        <v>60</v>
      </c>
      <c r="E25" s="842">
        <v>110</v>
      </c>
      <c r="F25" s="842">
        <v>170</v>
      </c>
      <c r="G25" s="842">
        <v>180</v>
      </c>
      <c r="H25" s="842">
        <v>180</v>
      </c>
      <c r="I25" s="842">
        <v>200</v>
      </c>
      <c r="J25" s="845">
        <v>0.7407407407407407</v>
      </c>
      <c r="K25" s="845">
        <v>0.5</v>
      </c>
      <c r="L25" s="764">
        <v>0.1111111111111111</v>
      </c>
      <c r="M25" s="764">
        <v>2.3333333333333335</v>
      </c>
    </row>
    <row r="26" spans="1:15" x14ac:dyDescent="0.25">
      <c r="A26" s="3704"/>
      <c r="B26" s="844" t="s">
        <v>783</v>
      </c>
      <c r="C26" s="842">
        <v>0</v>
      </c>
      <c r="D26" s="842" t="s">
        <v>382</v>
      </c>
      <c r="E26" s="842" t="s">
        <v>382</v>
      </c>
      <c r="F26" s="842" t="s">
        <v>382</v>
      </c>
      <c r="G26" s="842">
        <v>10</v>
      </c>
      <c r="H26" s="842">
        <v>20</v>
      </c>
      <c r="I26" s="842">
        <v>50</v>
      </c>
      <c r="J26" s="845">
        <v>0.18518518518518517</v>
      </c>
      <c r="K26" s="845">
        <v>0.6</v>
      </c>
      <c r="L26" s="764">
        <v>1.5</v>
      </c>
      <c r="M26" s="3503" t="s">
        <v>382</v>
      </c>
    </row>
    <row r="27" spans="1:15" x14ac:dyDescent="0.25">
      <c r="A27" s="3704"/>
      <c r="B27" s="844" t="s">
        <v>799</v>
      </c>
      <c r="C27" s="842">
        <v>10</v>
      </c>
      <c r="D27" s="842">
        <v>120</v>
      </c>
      <c r="E27" s="842">
        <v>140</v>
      </c>
      <c r="F27" s="842">
        <v>210</v>
      </c>
      <c r="G27" s="842">
        <v>220</v>
      </c>
      <c r="H27" s="842">
        <v>220</v>
      </c>
      <c r="I27" s="842">
        <v>270</v>
      </c>
      <c r="J27" s="845">
        <v>1</v>
      </c>
      <c r="K27" s="845">
        <v>0.48099999999999998</v>
      </c>
      <c r="L27" s="764">
        <v>0.22727272727272727</v>
      </c>
      <c r="M27" s="764">
        <v>1.25</v>
      </c>
    </row>
    <row r="28" spans="1:15" x14ac:dyDescent="0.25">
      <c r="A28" s="3704"/>
      <c r="B28" s="695" t="s">
        <v>785</v>
      </c>
      <c r="C28" s="846">
        <v>1</v>
      </c>
      <c r="D28" s="846">
        <v>0.5</v>
      </c>
      <c r="E28" s="846">
        <v>0.7857142857142857</v>
      </c>
      <c r="F28" s="846">
        <v>0.80952380952380953</v>
      </c>
      <c r="G28" s="846">
        <v>0.81818181818181823</v>
      </c>
      <c r="H28" s="846">
        <v>0.90909090909090906</v>
      </c>
      <c r="I28" s="764">
        <v>0.92592592592592593</v>
      </c>
      <c r="J28" s="764">
        <v>0.92592592592592582</v>
      </c>
      <c r="K28" s="845">
        <v>0.52</v>
      </c>
      <c r="L28" s="847" t="s">
        <v>488</v>
      </c>
      <c r="M28" s="847" t="s">
        <v>2656</v>
      </c>
      <c r="N28" s="766"/>
      <c r="O28" s="833"/>
    </row>
    <row r="29" spans="1:15" s="728" customFormat="1" x14ac:dyDescent="0.25">
      <c r="A29" s="3708" t="s">
        <v>768</v>
      </c>
      <c r="B29" s="801" t="s">
        <v>781</v>
      </c>
      <c r="C29" s="802">
        <v>172400</v>
      </c>
      <c r="D29" s="802">
        <v>156300</v>
      </c>
      <c r="E29" s="802">
        <v>150900</v>
      </c>
      <c r="F29" s="802">
        <v>160300</v>
      </c>
      <c r="G29" s="802">
        <v>163800</v>
      </c>
      <c r="H29" s="802">
        <v>161700</v>
      </c>
      <c r="I29" s="802">
        <v>149030</v>
      </c>
      <c r="J29" s="805">
        <v>0.53965092699884121</v>
      </c>
      <c r="K29" s="805">
        <v>0.501</v>
      </c>
      <c r="L29" s="3507">
        <v>-7.8354978354978358E-2</v>
      </c>
      <c r="M29" s="3507">
        <v>-4.651311580294306E-2</v>
      </c>
    </row>
    <row r="30" spans="1:15" s="728" customFormat="1" x14ac:dyDescent="0.25">
      <c r="A30" s="3708"/>
      <c r="B30" s="801" t="s">
        <v>782</v>
      </c>
      <c r="C30" s="802">
        <v>84700</v>
      </c>
      <c r="D30" s="802">
        <v>95000</v>
      </c>
      <c r="E30" s="802">
        <v>102200</v>
      </c>
      <c r="F30" s="802">
        <v>96200</v>
      </c>
      <c r="G30" s="802">
        <v>100900</v>
      </c>
      <c r="H30" s="802">
        <v>105000</v>
      </c>
      <c r="I30" s="802">
        <v>111360</v>
      </c>
      <c r="J30" s="805">
        <v>0.40324449594438005</v>
      </c>
      <c r="K30" s="805">
        <v>0.55700000000000005</v>
      </c>
      <c r="L30" s="3507">
        <v>6.0571428571428575E-2</v>
      </c>
      <c r="M30" s="3507">
        <v>0.17221052631578948</v>
      </c>
    </row>
    <row r="31" spans="1:15" s="728" customFormat="1" x14ac:dyDescent="0.25">
      <c r="A31" s="3708"/>
      <c r="B31" s="801" t="s">
        <v>783</v>
      </c>
      <c r="C31" s="802">
        <v>1200</v>
      </c>
      <c r="D31" s="802">
        <v>1600</v>
      </c>
      <c r="E31" s="802">
        <v>2700</v>
      </c>
      <c r="F31" s="802">
        <v>4300</v>
      </c>
      <c r="G31" s="802">
        <v>7000</v>
      </c>
      <c r="H31" s="802">
        <v>11100</v>
      </c>
      <c r="I31" s="802">
        <v>15770</v>
      </c>
      <c r="J31" s="805">
        <v>5.7104577056778676E-2</v>
      </c>
      <c r="K31" s="805">
        <v>0.66500000000000004</v>
      </c>
      <c r="L31" s="3507">
        <v>0.4207207207207207</v>
      </c>
      <c r="M31" s="3507">
        <v>8.8562499999999993</v>
      </c>
    </row>
    <row r="32" spans="1:15" s="728" customFormat="1" x14ac:dyDescent="0.25">
      <c r="A32" s="3708"/>
      <c r="B32" s="801" t="s">
        <v>799</v>
      </c>
      <c r="C32" s="802">
        <v>258400</v>
      </c>
      <c r="D32" s="802">
        <v>252900</v>
      </c>
      <c r="E32" s="802">
        <v>255800</v>
      </c>
      <c r="F32" s="802">
        <v>260900</v>
      </c>
      <c r="G32" s="802">
        <v>271700</v>
      </c>
      <c r="H32" s="802">
        <v>277800</v>
      </c>
      <c r="I32" s="802">
        <v>276160</v>
      </c>
      <c r="J32" s="805">
        <v>1</v>
      </c>
      <c r="K32" s="805">
        <v>0.53300000000000003</v>
      </c>
      <c r="L32" s="3507">
        <v>-5.9035277177825777E-3</v>
      </c>
      <c r="M32" s="3507">
        <v>9.1973111901937521E-2</v>
      </c>
    </row>
    <row r="33" spans="1:14" s="728" customFormat="1" x14ac:dyDescent="0.25">
      <c r="A33" s="3708"/>
      <c r="B33" s="804" t="s">
        <v>785</v>
      </c>
      <c r="C33" s="803">
        <v>0.33243034055727555</v>
      </c>
      <c r="D33" s="803">
        <v>0.38196915776986951</v>
      </c>
      <c r="E33" s="784">
        <v>0.41008600469116496</v>
      </c>
      <c r="F33" s="784">
        <v>0.38520505940973554</v>
      </c>
      <c r="G33" s="784">
        <v>0.39712918660287083</v>
      </c>
      <c r="H33" s="784">
        <v>0.41792656587473004</v>
      </c>
      <c r="I33" s="784">
        <v>0.46034907300115874</v>
      </c>
      <c r="J33" s="784">
        <v>0.46034907300115874</v>
      </c>
      <c r="K33" s="3508">
        <v>0.57039699520176201</v>
      </c>
      <c r="L33" s="3509" t="s">
        <v>2651</v>
      </c>
      <c r="M33" s="3509" t="s">
        <v>2657</v>
      </c>
      <c r="N33" s="851"/>
    </row>
    <row r="35" spans="1:14" s="727" customFormat="1" ht="11.25" x14ac:dyDescent="0.2">
      <c r="A35" s="852" t="s">
        <v>2626</v>
      </c>
    </row>
    <row r="36" spans="1:14" s="727" customFormat="1" ht="11.25" x14ac:dyDescent="0.2">
      <c r="A36" s="852"/>
    </row>
    <row r="37" spans="1:14" s="727" customFormat="1" ht="11.25" x14ac:dyDescent="0.2">
      <c r="A37" s="853" t="s">
        <v>807</v>
      </c>
    </row>
    <row r="38" spans="1:14" s="727" customFormat="1" ht="11.25" x14ac:dyDescent="0.2">
      <c r="A38" s="854" t="s">
        <v>808</v>
      </c>
    </row>
    <row r="39" spans="1:14" s="727" customFormat="1" ht="11.25" x14ac:dyDescent="0.2">
      <c r="A39" s="854" t="s">
        <v>809</v>
      </c>
    </row>
    <row r="40" spans="1:14" s="727" customFormat="1" ht="11.25" x14ac:dyDescent="0.2">
      <c r="A40" s="854" t="s">
        <v>810</v>
      </c>
    </row>
    <row r="41" spans="1:14" s="727" customFormat="1" ht="11.25" x14ac:dyDescent="0.2">
      <c r="A41" s="855" t="s">
        <v>811</v>
      </c>
    </row>
    <row r="42" spans="1:14" s="727" customFormat="1" ht="11.25" x14ac:dyDescent="0.2">
      <c r="A42" s="855" t="s">
        <v>812</v>
      </c>
    </row>
    <row r="43" spans="1:14" s="727" customFormat="1" ht="11.25" x14ac:dyDescent="0.2">
      <c r="A43" s="855" t="s">
        <v>813</v>
      </c>
    </row>
    <row r="44" spans="1:14" s="727" customFormat="1" ht="11.25" x14ac:dyDescent="0.2">
      <c r="A44" s="856" t="s">
        <v>814</v>
      </c>
    </row>
    <row r="45" spans="1:14" s="727" customFormat="1" ht="11.25" x14ac:dyDescent="0.2">
      <c r="A45" s="857" t="s">
        <v>815</v>
      </c>
    </row>
    <row r="46" spans="1:14" s="727" customFormat="1" ht="11.25" x14ac:dyDescent="0.2">
      <c r="A46" s="843"/>
    </row>
    <row r="47" spans="1:14" x14ac:dyDescent="0.25">
      <c r="A47" s="697" t="s">
        <v>135</v>
      </c>
      <c r="B47" s="697"/>
    </row>
    <row r="48" spans="1:14" s="727" customFormat="1" ht="11.25" x14ac:dyDescent="0.2">
      <c r="A48" s="843"/>
    </row>
    <row r="49" spans="1:1" s="727" customFormat="1" ht="11.25" x14ac:dyDescent="0.2">
      <c r="A49" s="843"/>
    </row>
    <row r="50" spans="1:1" s="727" customFormat="1" ht="11.25" x14ac:dyDescent="0.2">
      <c r="A50" s="843"/>
    </row>
    <row r="51" spans="1:1" s="723" customFormat="1" x14ac:dyDescent="0.25">
      <c r="A51" s="722"/>
    </row>
    <row r="91" spans="1:1" ht="30" x14ac:dyDescent="0.25">
      <c r="A91" s="726" t="s">
        <v>2621</v>
      </c>
    </row>
  </sheetData>
  <mergeCells count="6">
    <mergeCell ref="A29:A33"/>
    <mergeCell ref="A4:A8"/>
    <mergeCell ref="A9:A13"/>
    <mergeCell ref="A14:A18"/>
    <mergeCell ref="A19:A23"/>
    <mergeCell ref="A24:A28"/>
  </mergeCells>
  <hyperlinks>
    <hyperlink ref="A44" r:id="rId1" xr:uid="{3AD9B50C-EC4C-4921-BB93-16B69D3CDC4A}"/>
    <hyperlink ref="A47" location="Index!A1" display="Back to index" xr:uid="{84C2C936-7DB9-4E58-A826-F63F143A6DA8}"/>
  </hyperlinks>
  <pageMargins left="0.70000000000000007" right="0.70000000000000007" top="0.75" bottom="0.75" header="0.30000000000000004" footer="0.30000000000000004"/>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07E83-5F96-443C-8C8D-B5F27EF58516}">
  <dimension ref="A1:P91"/>
  <sheetViews>
    <sheetView showGridLines="0" workbookViewId="0">
      <pane xSplit="2" ySplit="4" topLeftCell="C5" activePane="bottomRight" state="frozen"/>
      <selection pane="topRight"/>
      <selection pane="bottomLeft"/>
      <selection pane="bottomRight"/>
    </sheetView>
  </sheetViews>
  <sheetFormatPr defaultColWidth="9.140625" defaultRowHeight="15" x14ac:dyDescent="0.25"/>
  <cols>
    <col min="1" max="1" width="29.28515625" style="688" customWidth="1"/>
    <col min="2" max="2" width="27.85546875" style="688" customWidth="1"/>
    <col min="3" max="4" width="11.5703125" style="688" customWidth="1"/>
    <col min="5" max="5" width="10.140625" style="688" customWidth="1"/>
    <col min="6" max="6" width="10.5703125" style="688" customWidth="1"/>
    <col min="7" max="7" width="9.140625" style="688" customWidth="1"/>
    <col min="8" max="8" width="11" style="688" customWidth="1"/>
    <col min="9" max="9" width="10.42578125" style="688" customWidth="1"/>
    <col min="10" max="10" width="10.28515625" style="688" customWidth="1"/>
    <col min="11" max="11" width="10.140625" style="688" customWidth="1"/>
    <col min="12" max="12" width="10.42578125" style="688" customWidth="1"/>
    <col min="13" max="13" width="9.140625" style="688" customWidth="1"/>
    <col min="14" max="16384" width="9.140625" style="688"/>
  </cols>
  <sheetData>
    <row r="1" spans="1:16" x14ac:dyDescent="0.25">
      <c r="A1" s="728" t="s">
        <v>2658</v>
      </c>
    </row>
    <row r="2" spans="1:16" x14ac:dyDescent="0.25">
      <c r="A2" s="728"/>
    </row>
    <row r="3" spans="1:16" x14ac:dyDescent="0.25">
      <c r="A3" s="700"/>
      <c r="B3" s="700"/>
      <c r="C3" s="3714" t="s">
        <v>751</v>
      </c>
      <c r="D3" s="3714"/>
      <c r="E3" s="3714" t="s">
        <v>414</v>
      </c>
      <c r="F3" s="3714"/>
      <c r="G3" s="3714" t="s">
        <v>752</v>
      </c>
      <c r="H3" s="3714"/>
      <c r="I3" s="3714" t="s">
        <v>753</v>
      </c>
      <c r="J3" s="3714"/>
      <c r="K3" s="3714" t="s">
        <v>754</v>
      </c>
      <c r="L3" s="3714"/>
      <c r="M3" s="3714" t="s">
        <v>415</v>
      </c>
      <c r="N3" s="3714"/>
      <c r="O3" s="3714" t="s">
        <v>2623</v>
      </c>
      <c r="P3" s="3714"/>
    </row>
    <row r="4" spans="1:16" x14ac:dyDescent="0.25">
      <c r="A4" s="728"/>
      <c r="B4" s="728"/>
      <c r="C4" s="858" t="s">
        <v>151</v>
      </c>
      <c r="D4" s="858" t="s">
        <v>150</v>
      </c>
      <c r="E4" s="858" t="s">
        <v>151</v>
      </c>
      <c r="F4" s="858" t="s">
        <v>150</v>
      </c>
      <c r="G4" s="858" t="s">
        <v>151</v>
      </c>
      <c r="H4" s="858" t="s">
        <v>150</v>
      </c>
      <c r="I4" s="858" t="s">
        <v>151</v>
      </c>
      <c r="J4" s="858" t="s">
        <v>150</v>
      </c>
      <c r="K4" s="858" t="s">
        <v>151</v>
      </c>
      <c r="L4" s="858" t="s">
        <v>150</v>
      </c>
      <c r="M4" s="858" t="s">
        <v>151</v>
      </c>
      <c r="N4" s="858" t="s">
        <v>150</v>
      </c>
      <c r="O4" s="858" t="s">
        <v>151</v>
      </c>
      <c r="P4" s="858" t="s">
        <v>150</v>
      </c>
    </row>
    <row r="5" spans="1:16" x14ac:dyDescent="0.25">
      <c r="A5" s="3711" t="s">
        <v>660</v>
      </c>
      <c r="B5" s="715" t="s">
        <v>816</v>
      </c>
      <c r="C5" s="859">
        <v>20130</v>
      </c>
      <c r="D5" s="860">
        <v>0.58263386396526773</v>
      </c>
      <c r="E5" s="861">
        <v>23790</v>
      </c>
      <c r="F5" s="860">
        <v>0.6398601398601399</v>
      </c>
      <c r="G5" s="861">
        <v>22740</v>
      </c>
      <c r="H5" s="860">
        <v>0.61063372717508058</v>
      </c>
      <c r="I5" s="861">
        <v>24920</v>
      </c>
      <c r="J5" s="860">
        <v>0.60721247563352831</v>
      </c>
      <c r="K5" s="861">
        <v>27410</v>
      </c>
      <c r="L5" s="860">
        <v>0.61402329749103945</v>
      </c>
      <c r="M5" s="861">
        <v>27630</v>
      </c>
      <c r="N5" s="860">
        <v>0.60685262464309242</v>
      </c>
      <c r="O5" s="861">
        <v>26110</v>
      </c>
      <c r="P5" s="860">
        <v>0.57791057990261174</v>
      </c>
    </row>
    <row r="6" spans="1:16" x14ac:dyDescent="0.25">
      <c r="A6" s="3711"/>
      <c r="B6" s="715" t="s">
        <v>817</v>
      </c>
      <c r="C6" s="859">
        <v>14400</v>
      </c>
      <c r="D6" s="860">
        <v>0.41678726483357453</v>
      </c>
      <c r="E6" s="861">
        <v>13370</v>
      </c>
      <c r="F6" s="860">
        <v>0.35960193652501343</v>
      </c>
      <c r="G6" s="861">
        <v>14470</v>
      </c>
      <c r="H6" s="860">
        <v>0.38856068743286787</v>
      </c>
      <c r="I6" s="861">
        <v>16020</v>
      </c>
      <c r="J6" s="860">
        <v>0.39035087719298245</v>
      </c>
      <c r="K6" s="861">
        <v>17090</v>
      </c>
      <c r="L6" s="860">
        <v>0.38284050179211471</v>
      </c>
      <c r="M6" s="861">
        <v>17700</v>
      </c>
      <c r="N6" s="860">
        <v>0.38875466725236107</v>
      </c>
      <c r="O6" s="861">
        <v>18840</v>
      </c>
      <c r="P6" s="860">
        <v>0.41699867197875168</v>
      </c>
    </row>
    <row r="7" spans="1:16" x14ac:dyDescent="0.25">
      <c r="A7" s="3711"/>
      <c r="B7" s="715" t="s">
        <v>818</v>
      </c>
      <c r="C7" s="859">
        <v>20</v>
      </c>
      <c r="D7" s="860">
        <v>5.7887120115774238E-4</v>
      </c>
      <c r="E7" s="861">
        <v>20</v>
      </c>
      <c r="F7" s="860">
        <v>5.3792361484669173E-4</v>
      </c>
      <c r="G7" s="861">
        <v>30</v>
      </c>
      <c r="H7" s="860">
        <v>8.055853920515575E-4</v>
      </c>
      <c r="I7" s="861">
        <v>90</v>
      </c>
      <c r="J7" s="860">
        <v>2.1929824561403508E-3</v>
      </c>
      <c r="K7" s="861">
        <v>150</v>
      </c>
      <c r="L7" s="860">
        <v>3.3602150537634409E-3</v>
      </c>
      <c r="M7" s="861">
        <v>210</v>
      </c>
      <c r="N7" s="860">
        <v>4.6123435097737758E-3</v>
      </c>
      <c r="O7" s="861">
        <v>230</v>
      </c>
      <c r="P7" s="860">
        <v>5.090748118636565E-3</v>
      </c>
    </row>
    <row r="8" spans="1:16" x14ac:dyDescent="0.25">
      <c r="A8" s="3711"/>
      <c r="B8" s="715" t="s">
        <v>799</v>
      </c>
      <c r="C8" s="859">
        <v>34550</v>
      </c>
      <c r="D8" s="860">
        <v>1</v>
      </c>
      <c r="E8" s="861">
        <v>37180</v>
      </c>
      <c r="F8" s="860">
        <v>1</v>
      </c>
      <c r="G8" s="861">
        <v>37240</v>
      </c>
      <c r="H8" s="860">
        <v>1</v>
      </c>
      <c r="I8" s="861">
        <v>41040</v>
      </c>
      <c r="J8" s="860">
        <v>1</v>
      </c>
      <c r="K8" s="861">
        <v>44640</v>
      </c>
      <c r="L8" s="860">
        <v>1</v>
      </c>
      <c r="M8" s="861">
        <v>45530</v>
      </c>
      <c r="N8" s="860">
        <v>1.0002196354052273</v>
      </c>
      <c r="O8" s="861">
        <v>45180</v>
      </c>
      <c r="P8" s="860">
        <v>1</v>
      </c>
    </row>
    <row r="9" spans="1:16" x14ac:dyDescent="0.25">
      <c r="A9" s="3715" t="s">
        <v>761</v>
      </c>
      <c r="B9" s="716" t="s">
        <v>816</v>
      </c>
      <c r="C9" s="769">
        <v>8270</v>
      </c>
      <c r="D9" s="862">
        <v>0.65634920634920635</v>
      </c>
      <c r="E9" s="769">
        <v>6510</v>
      </c>
      <c r="F9" s="862">
        <v>0.7185430463576159</v>
      </c>
      <c r="G9" s="769">
        <v>5980</v>
      </c>
      <c r="H9" s="862">
        <v>0.74470734744707345</v>
      </c>
      <c r="I9" s="769">
        <v>6380</v>
      </c>
      <c r="J9" s="862">
        <v>0.75324675324675328</v>
      </c>
      <c r="K9" s="769">
        <v>7150</v>
      </c>
      <c r="L9" s="862">
        <v>0.75184016824395372</v>
      </c>
      <c r="M9" s="769">
        <v>9140</v>
      </c>
      <c r="N9" s="862">
        <v>0.76293823038397324</v>
      </c>
      <c r="O9" s="769">
        <v>8950</v>
      </c>
      <c r="P9" s="862">
        <v>0.72061191626409016</v>
      </c>
    </row>
    <row r="10" spans="1:16" x14ac:dyDescent="0.25">
      <c r="A10" s="3715"/>
      <c r="B10" s="687" t="s">
        <v>817</v>
      </c>
      <c r="C10" s="773">
        <v>4340</v>
      </c>
      <c r="D10" s="863">
        <v>0.34444444444444444</v>
      </c>
      <c r="E10" s="773">
        <v>2560</v>
      </c>
      <c r="F10" s="863">
        <v>0.282560706401766</v>
      </c>
      <c r="G10" s="769">
        <v>2030</v>
      </c>
      <c r="H10" s="862">
        <v>0.25280199252801994</v>
      </c>
      <c r="I10" s="769">
        <v>2070</v>
      </c>
      <c r="J10" s="862">
        <v>0.24439197166469895</v>
      </c>
      <c r="K10" s="769">
        <v>2320</v>
      </c>
      <c r="L10" s="862">
        <v>0.24395373291272346</v>
      </c>
      <c r="M10" s="769">
        <v>2750</v>
      </c>
      <c r="N10" s="862">
        <v>0.22954924874791319</v>
      </c>
      <c r="O10" s="769">
        <v>3380</v>
      </c>
      <c r="P10" s="862">
        <v>0.27214170692431561</v>
      </c>
    </row>
    <row r="11" spans="1:16" x14ac:dyDescent="0.25">
      <c r="A11" s="3715"/>
      <c r="B11" s="3314" t="s">
        <v>818</v>
      </c>
      <c r="C11" s="864" t="s">
        <v>382</v>
      </c>
      <c r="D11" s="841" t="s">
        <v>382</v>
      </c>
      <c r="E11" s="864" t="s">
        <v>382</v>
      </c>
      <c r="F11" s="841" t="s">
        <v>382</v>
      </c>
      <c r="G11" s="769">
        <v>10</v>
      </c>
      <c r="H11" s="862">
        <v>1.2453300124533001E-3</v>
      </c>
      <c r="I11" s="769">
        <v>20</v>
      </c>
      <c r="J11" s="862">
        <v>2.3612750885478157E-3</v>
      </c>
      <c r="K11" s="769">
        <v>40</v>
      </c>
      <c r="L11" s="862">
        <v>4.206098843322818E-3</v>
      </c>
      <c r="M11" s="769">
        <v>90</v>
      </c>
      <c r="N11" s="862">
        <v>7.5125208681135229E-3</v>
      </c>
      <c r="O11" s="769">
        <v>90</v>
      </c>
      <c r="P11" s="862">
        <v>7.246376811594203E-3</v>
      </c>
    </row>
    <row r="12" spans="1:16" x14ac:dyDescent="0.25">
      <c r="A12" s="3715"/>
      <c r="B12" s="687" t="s">
        <v>799</v>
      </c>
      <c r="C12" s="773">
        <v>12600</v>
      </c>
      <c r="D12" s="863">
        <v>1</v>
      </c>
      <c r="E12" s="773">
        <v>9060</v>
      </c>
      <c r="F12" s="863">
        <v>1</v>
      </c>
      <c r="G12" s="769">
        <v>8030</v>
      </c>
      <c r="H12" s="862">
        <v>1</v>
      </c>
      <c r="I12" s="769">
        <v>8470</v>
      </c>
      <c r="J12" s="862">
        <v>1</v>
      </c>
      <c r="K12" s="769">
        <v>9510</v>
      </c>
      <c r="L12" s="862">
        <v>1</v>
      </c>
      <c r="M12" s="769">
        <v>11980</v>
      </c>
      <c r="N12" s="862">
        <v>0.99999999999999989</v>
      </c>
      <c r="O12" s="769">
        <v>12420</v>
      </c>
      <c r="P12" s="862">
        <v>1</v>
      </c>
    </row>
    <row r="13" spans="1:16" x14ac:dyDescent="0.25">
      <c r="A13" s="3711" t="s">
        <v>763</v>
      </c>
      <c r="B13" s="715" t="s">
        <v>816</v>
      </c>
      <c r="C13" s="861">
        <v>4680</v>
      </c>
      <c r="D13" s="860">
        <v>0.49787234042553191</v>
      </c>
      <c r="E13" s="861">
        <v>3400</v>
      </c>
      <c r="F13" s="860">
        <v>0.44854881266490765</v>
      </c>
      <c r="G13" s="861">
        <v>3100</v>
      </c>
      <c r="H13" s="860">
        <v>0.39540816326530615</v>
      </c>
      <c r="I13" s="861">
        <v>2740</v>
      </c>
      <c r="J13" s="860">
        <v>0.31065759637188206</v>
      </c>
      <c r="K13" s="861">
        <v>2730</v>
      </c>
      <c r="L13" s="865">
        <v>0.2834890965732087</v>
      </c>
      <c r="M13" s="861">
        <v>2350</v>
      </c>
      <c r="N13" s="865">
        <v>0.24973432518597238</v>
      </c>
      <c r="O13" s="861">
        <v>2160</v>
      </c>
      <c r="P13" s="865">
        <v>0.2541176470588235</v>
      </c>
    </row>
    <row r="14" spans="1:16" x14ac:dyDescent="0.25">
      <c r="A14" s="3711"/>
      <c r="B14" s="715" t="s">
        <v>817</v>
      </c>
      <c r="C14" s="861">
        <v>4680</v>
      </c>
      <c r="D14" s="860">
        <v>0.49787234042553191</v>
      </c>
      <c r="E14" s="861">
        <v>4130</v>
      </c>
      <c r="F14" s="860">
        <v>0.54485488126649073</v>
      </c>
      <c r="G14" s="861">
        <v>4640</v>
      </c>
      <c r="H14" s="860">
        <v>0.59183673469387754</v>
      </c>
      <c r="I14" s="861">
        <v>5690</v>
      </c>
      <c r="J14" s="860">
        <v>0.64512471655328796</v>
      </c>
      <c r="K14" s="861">
        <v>6400</v>
      </c>
      <c r="L14" s="865">
        <v>0.66458982346832818</v>
      </c>
      <c r="M14" s="861">
        <v>6440</v>
      </c>
      <c r="N14" s="865">
        <v>0.68437832093517537</v>
      </c>
      <c r="O14" s="861">
        <v>5290</v>
      </c>
      <c r="P14" s="865">
        <v>0.62235294117647055</v>
      </c>
    </row>
    <row r="15" spans="1:16" x14ac:dyDescent="0.25">
      <c r="A15" s="3711"/>
      <c r="B15" s="715" t="s">
        <v>818</v>
      </c>
      <c r="C15" s="861">
        <v>40</v>
      </c>
      <c r="D15" s="860">
        <v>4.2553191489361703E-3</v>
      </c>
      <c r="E15" s="861">
        <v>50</v>
      </c>
      <c r="F15" s="860">
        <v>6.5963060686015833E-3</v>
      </c>
      <c r="G15" s="861">
        <v>100</v>
      </c>
      <c r="H15" s="860">
        <v>1.2755102040816327E-2</v>
      </c>
      <c r="I15" s="861">
        <v>390</v>
      </c>
      <c r="J15" s="860">
        <v>4.4217687074829932E-2</v>
      </c>
      <c r="K15" s="861">
        <v>500</v>
      </c>
      <c r="L15" s="865">
        <v>5.1921079958463137E-2</v>
      </c>
      <c r="M15" s="861">
        <v>620</v>
      </c>
      <c r="N15" s="865">
        <v>6.5887353878852278E-2</v>
      </c>
      <c r="O15" s="861">
        <v>1050</v>
      </c>
      <c r="P15" s="865">
        <v>0.12352941176470589</v>
      </c>
    </row>
    <row r="16" spans="1:16" x14ac:dyDescent="0.25">
      <c r="A16" s="3711"/>
      <c r="B16" s="715" t="s">
        <v>799</v>
      </c>
      <c r="C16" s="861">
        <v>9400</v>
      </c>
      <c r="D16" s="860">
        <v>1</v>
      </c>
      <c r="E16" s="861">
        <v>7580</v>
      </c>
      <c r="F16" s="860">
        <v>1</v>
      </c>
      <c r="G16" s="861">
        <v>7840</v>
      </c>
      <c r="H16" s="860">
        <v>1</v>
      </c>
      <c r="I16" s="861">
        <v>8820</v>
      </c>
      <c r="J16" s="860">
        <v>1</v>
      </c>
      <c r="K16" s="861">
        <v>9630</v>
      </c>
      <c r="L16" s="865">
        <v>1</v>
      </c>
      <c r="M16" s="861">
        <v>9410</v>
      </c>
      <c r="N16" s="865">
        <v>1</v>
      </c>
      <c r="O16" s="861">
        <v>8500</v>
      </c>
      <c r="P16" s="865">
        <v>1</v>
      </c>
    </row>
    <row r="18" spans="1:2" x14ac:dyDescent="0.25">
      <c r="A18" s="696" t="s">
        <v>2626</v>
      </c>
    </row>
    <row r="20" spans="1:2" x14ac:dyDescent="0.25">
      <c r="A20" s="697" t="s">
        <v>135</v>
      </c>
      <c r="B20" s="697"/>
    </row>
    <row r="91" spans="1:1" x14ac:dyDescent="0.25">
      <c r="A91" s="688" t="s">
        <v>2621</v>
      </c>
    </row>
  </sheetData>
  <mergeCells count="10">
    <mergeCell ref="O3:P3"/>
    <mergeCell ref="A5:A8"/>
    <mergeCell ref="A9:A12"/>
    <mergeCell ref="A13:A16"/>
    <mergeCell ref="C3:D3"/>
    <mergeCell ref="E3:F3"/>
    <mergeCell ref="G3:H3"/>
    <mergeCell ref="I3:J3"/>
    <mergeCell ref="K3:L3"/>
    <mergeCell ref="M3:N3"/>
  </mergeCells>
  <hyperlinks>
    <hyperlink ref="A20" location="Index!A1" display="Back to index" xr:uid="{ED59A7FA-ACD3-4898-948E-A2E2717B43B2}"/>
  </hyperlinks>
  <pageMargins left="0.70000000000000007" right="0.70000000000000007" top="0.75" bottom="0.75" header="0.30000000000000004" footer="0.3000000000000000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23D4-3208-41C2-A780-09EF7B439973}">
  <dimension ref="A1:D42"/>
  <sheetViews>
    <sheetView showGridLines="0" workbookViewId="0"/>
  </sheetViews>
  <sheetFormatPr defaultRowHeight="15" x14ac:dyDescent="0.25"/>
  <sheetData>
    <row r="1" spans="1:1" x14ac:dyDescent="0.25">
      <c r="A1" s="67" t="s">
        <v>167</v>
      </c>
    </row>
    <row r="40" spans="1:4" s="23" customFormat="1" x14ac:dyDescent="0.25">
      <c r="A40" s="65" t="s">
        <v>166</v>
      </c>
      <c r="B40" s="65"/>
      <c r="C40" s="65"/>
      <c r="D40" s="65"/>
    </row>
    <row r="42" spans="1:4" x14ac:dyDescent="0.25">
      <c r="A42" s="64" t="s">
        <v>135</v>
      </c>
      <c r="B42" s="64"/>
    </row>
  </sheetData>
  <hyperlinks>
    <hyperlink ref="A42:B42" location="Index!A1" display="Back to index" xr:uid="{00000000-0004-0000-06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784F-AAC9-4D2B-AB9D-537BC2457497}">
  <dimension ref="A1:U91"/>
  <sheetViews>
    <sheetView showGridLines="0" workbookViewId="0">
      <pane xSplit="2" ySplit="4" topLeftCell="C5" activePane="bottomRight" state="frozen"/>
      <selection pane="topRight"/>
      <selection pane="bottomLeft"/>
      <selection pane="bottomRight"/>
    </sheetView>
  </sheetViews>
  <sheetFormatPr defaultColWidth="8.85546875" defaultRowHeight="15" x14ac:dyDescent="0.25"/>
  <cols>
    <col min="1" max="1" width="29.140625" style="722" customWidth="1"/>
    <col min="2" max="2" width="11.5703125" style="688" customWidth="1"/>
    <col min="3" max="3" width="11.140625" style="773" customWidth="1"/>
    <col min="4" max="4" width="12.28515625" style="688" customWidth="1"/>
    <col min="5" max="5" width="11.42578125" style="773" customWidth="1"/>
    <col min="6" max="6" width="9.7109375" style="688" customWidth="1"/>
    <col min="7" max="7" width="8.85546875" style="773" customWidth="1"/>
    <col min="8" max="8" width="10.42578125" style="688" customWidth="1"/>
    <col min="9" max="9" width="10.28515625" style="773" customWidth="1"/>
    <col min="10" max="10" width="10.28515625" style="688" customWidth="1"/>
    <col min="11" max="11" width="10" style="773" customWidth="1"/>
    <col min="12" max="12" width="10" style="688" customWidth="1"/>
    <col min="13" max="13" width="8.85546875" style="688" customWidth="1"/>
    <col min="14" max="16384" width="8.85546875" style="688"/>
  </cols>
  <sheetData>
    <row r="1" spans="1:16" x14ac:dyDescent="0.25">
      <c r="A1" s="838" t="s">
        <v>2659</v>
      </c>
    </row>
    <row r="2" spans="1:16" x14ac:dyDescent="0.25">
      <c r="A2" s="838"/>
    </row>
    <row r="3" spans="1:16" x14ac:dyDescent="0.25">
      <c r="A3" s="725"/>
      <c r="B3" s="700"/>
      <c r="C3" s="3714" t="s">
        <v>751</v>
      </c>
      <c r="D3" s="3714"/>
      <c r="E3" s="3714" t="s">
        <v>414</v>
      </c>
      <c r="F3" s="3714"/>
      <c r="G3" s="3714" t="s">
        <v>752</v>
      </c>
      <c r="H3" s="3714"/>
      <c r="I3" s="3714" t="s">
        <v>753</v>
      </c>
      <c r="J3" s="3714"/>
      <c r="K3" s="3714" t="s">
        <v>754</v>
      </c>
      <c r="L3" s="3714"/>
      <c r="M3" s="3714" t="s">
        <v>415</v>
      </c>
      <c r="N3" s="3714"/>
      <c r="O3" s="3714" t="s">
        <v>2623</v>
      </c>
      <c r="P3" s="3714"/>
    </row>
    <row r="4" spans="1:16" x14ac:dyDescent="0.25">
      <c r="A4" s="838"/>
      <c r="B4" s="728"/>
      <c r="C4" s="866" t="s">
        <v>151</v>
      </c>
      <c r="D4" s="858" t="s">
        <v>150</v>
      </c>
      <c r="E4" s="866" t="s">
        <v>151</v>
      </c>
      <c r="F4" s="858" t="s">
        <v>150</v>
      </c>
      <c r="G4" s="866" t="s">
        <v>151</v>
      </c>
      <c r="H4" s="858" t="s">
        <v>150</v>
      </c>
      <c r="I4" s="866" t="s">
        <v>151</v>
      </c>
      <c r="J4" s="858" t="s">
        <v>150</v>
      </c>
      <c r="K4" s="866" t="s">
        <v>151</v>
      </c>
      <c r="L4" s="858" t="s">
        <v>150</v>
      </c>
      <c r="M4" s="866" t="s">
        <v>151</v>
      </c>
      <c r="N4" s="858" t="s">
        <v>150</v>
      </c>
      <c r="O4" s="866" t="s">
        <v>151</v>
      </c>
      <c r="P4" s="858" t="s">
        <v>150</v>
      </c>
    </row>
    <row r="5" spans="1:16" x14ac:dyDescent="0.25">
      <c r="A5" s="3711" t="s">
        <v>660</v>
      </c>
      <c r="B5" s="700" t="s">
        <v>793</v>
      </c>
      <c r="C5" s="861">
        <v>15040</v>
      </c>
      <c r="D5" s="865">
        <v>0.43531114327062231</v>
      </c>
      <c r="E5" s="861">
        <v>13040</v>
      </c>
      <c r="F5" s="865">
        <v>0.35072619688004303</v>
      </c>
      <c r="G5" s="861">
        <v>14500</v>
      </c>
      <c r="H5" s="865">
        <v>0.38936627282491942</v>
      </c>
      <c r="I5" s="861">
        <v>15430</v>
      </c>
      <c r="J5" s="865">
        <v>0.37597465886939574</v>
      </c>
      <c r="K5" s="861">
        <v>16360</v>
      </c>
      <c r="L5" s="865">
        <v>0.36648745519713261</v>
      </c>
      <c r="M5" s="861">
        <v>16390</v>
      </c>
      <c r="N5" s="865">
        <v>0.35998242916758183</v>
      </c>
      <c r="O5" s="861">
        <v>16200</v>
      </c>
      <c r="P5" s="865">
        <v>0.35856573705179284</v>
      </c>
    </row>
    <row r="6" spans="1:16" x14ac:dyDescent="0.25">
      <c r="A6" s="3711"/>
      <c r="B6" s="700" t="s">
        <v>794</v>
      </c>
      <c r="C6" s="861">
        <v>10750</v>
      </c>
      <c r="D6" s="865">
        <v>0.31114327062228653</v>
      </c>
      <c r="E6" s="861">
        <v>10910</v>
      </c>
      <c r="F6" s="865">
        <v>0.29343733189887033</v>
      </c>
      <c r="G6" s="861">
        <v>12480</v>
      </c>
      <c r="H6" s="865">
        <v>0.33512352309344789</v>
      </c>
      <c r="I6" s="861">
        <v>14060</v>
      </c>
      <c r="J6" s="865">
        <v>0.34259259259259262</v>
      </c>
      <c r="K6" s="861">
        <v>15220</v>
      </c>
      <c r="L6" s="865">
        <v>0.34094982078853048</v>
      </c>
      <c r="M6" s="861">
        <v>15530</v>
      </c>
      <c r="N6" s="865">
        <v>0.34109378431803206</v>
      </c>
      <c r="O6" s="861">
        <v>15060</v>
      </c>
      <c r="P6" s="865">
        <v>0.33333333333333331</v>
      </c>
    </row>
    <row r="7" spans="1:16" x14ac:dyDescent="0.25">
      <c r="A7" s="3711"/>
      <c r="B7" s="700" t="s">
        <v>804</v>
      </c>
      <c r="C7" s="861">
        <v>8750</v>
      </c>
      <c r="D7" s="865">
        <v>0.25325615050651229</v>
      </c>
      <c r="E7" s="861">
        <v>13240</v>
      </c>
      <c r="F7" s="865">
        <v>0.35610543302850994</v>
      </c>
      <c r="G7" s="861">
        <v>10260</v>
      </c>
      <c r="H7" s="865">
        <v>0.27551020408163263</v>
      </c>
      <c r="I7" s="861">
        <v>11550</v>
      </c>
      <c r="J7" s="865">
        <v>0.2814327485380117</v>
      </c>
      <c r="K7" s="861">
        <v>13060</v>
      </c>
      <c r="L7" s="865">
        <v>0.29256272401433692</v>
      </c>
      <c r="M7" s="861">
        <v>13610</v>
      </c>
      <c r="N7" s="865">
        <v>0.29892378651438611</v>
      </c>
      <c r="O7" s="861">
        <v>13920</v>
      </c>
      <c r="P7" s="865">
        <v>0.30810092961487384</v>
      </c>
    </row>
    <row r="8" spans="1:16" x14ac:dyDescent="0.25">
      <c r="A8" s="3711"/>
      <c r="B8" s="700" t="s">
        <v>165</v>
      </c>
      <c r="C8" s="861">
        <v>34550</v>
      </c>
      <c r="D8" s="865">
        <v>1</v>
      </c>
      <c r="E8" s="861">
        <v>37180</v>
      </c>
      <c r="F8" s="865">
        <v>1</v>
      </c>
      <c r="G8" s="861">
        <v>37240</v>
      </c>
      <c r="H8" s="865">
        <v>1</v>
      </c>
      <c r="I8" s="861">
        <v>41040</v>
      </c>
      <c r="J8" s="865">
        <v>1</v>
      </c>
      <c r="K8" s="861">
        <v>44640</v>
      </c>
      <c r="L8" s="865">
        <v>1</v>
      </c>
      <c r="M8" s="861">
        <v>45530</v>
      </c>
      <c r="N8" s="865">
        <v>1</v>
      </c>
      <c r="O8" s="861">
        <v>45180</v>
      </c>
      <c r="P8" s="865">
        <v>1</v>
      </c>
    </row>
    <row r="9" spans="1:16" x14ac:dyDescent="0.25">
      <c r="A9" s="3715" t="s">
        <v>761</v>
      </c>
      <c r="B9" s="716" t="s">
        <v>793</v>
      </c>
      <c r="C9" s="769">
        <v>7010</v>
      </c>
      <c r="D9" s="765">
        <v>0.55634920634920637</v>
      </c>
      <c r="E9" s="769">
        <v>5250</v>
      </c>
      <c r="F9" s="765">
        <v>0.57947019867549665</v>
      </c>
      <c r="G9" s="769">
        <v>4530</v>
      </c>
      <c r="H9" s="765">
        <v>0.56413449564134499</v>
      </c>
      <c r="I9" s="769">
        <v>4820</v>
      </c>
      <c r="J9" s="765">
        <v>0.56906729634002362</v>
      </c>
      <c r="K9" s="769">
        <v>5320</v>
      </c>
      <c r="L9" s="765">
        <v>0.55941114616193477</v>
      </c>
      <c r="M9" s="769">
        <v>6180</v>
      </c>
      <c r="N9" s="765">
        <v>0.5158597662771286</v>
      </c>
      <c r="O9" s="769">
        <v>5980</v>
      </c>
      <c r="P9" s="765">
        <v>0.48148148148148145</v>
      </c>
    </row>
    <row r="10" spans="1:16" x14ac:dyDescent="0.25">
      <c r="A10" s="3715"/>
      <c r="B10" s="716" t="s">
        <v>794</v>
      </c>
      <c r="C10" s="769">
        <v>4400</v>
      </c>
      <c r="D10" s="765">
        <v>0.34920634920634919</v>
      </c>
      <c r="E10" s="769">
        <v>3070</v>
      </c>
      <c r="F10" s="765">
        <v>0.33885209713024284</v>
      </c>
      <c r="G10" s="769">
        <v>2800</v>
      </c>
      <c r="H10" s="765">
        <v>0.34869240348692404</v>
      </c>
      <c r="I10" s="769">
        <v>2930</v>
      </c>
      <c r="J10" s="765">
        <v>0.34592680047225499</v>
      </c>
      <c r="K10" s="769">
        <v>3420</v>
      </c>
      <c r="L10" s="765">
        <v>0.35962145110410093</v>
      </c>
      <c r="M10" s="769">
        <v>4240</v>
      </c>
      <c r="N10" s="765">
        <v>0.35392320534223703</v>
      </c>
      <c r="O10" s="769">
        <v>4340</v>
      </c>
      <c r="P10" s="765">
        <v>0.34943639291465378</v>
      </c>
    </row>
    <row r="11" spans="1:16" x14ac:dyDescent="0.25">
      <c r="A11" s="3715"/>
      <c r="B11" s="716" t="s">
        <v>804</v>
      </c>
      <c r="C11" s="769">
        <v>1190</v>
      </c>
      <c r="D11" s="765">
        <v>9.4444444444444442E-2</v>
      </c>
      <c r="E11" s="769">
        <v>750</v>
      </c>
      <c r="F11" s="765">
        <v>8.2781456953642391E-2</v>
      </c>
      <c r="G11" s="769">
        <v>690</v>
      </c>
      <c r="H11" s="765">
        <v>8.5927770859277705E-2</v>
      </c>
      <c r="I11" s="769">
        <v>710</v>
      </c>
      <c r="J11" s="765">
        <v>8.3825265643447458E-2</v>
      </c>
      <c r="K11" s="769">
        <v>770</v>
      </c>
      <c r="L11" s="765">
        <v>8.0967402733964244E-2</v>
      </c>
      <c r="M11" s="769">
        <v>1560</v>
      </c>
      <c r="N11" s="765">
        <v>0.1302170283806344</v>
      </c>
      <c r="O11" s="769">
        <v>2100</v>
      </c>
      <c r="P11" s="765">
        <v>0.16908212560386474</v>
      </c>
    </row>
    <row r="12" spans="1:16" x14ac:dyDescent="0.25">
      <c r="A12" s="3715"/>
      <c r="B12" s="716" t="s">
        <v>165</v>
      </c>
      <c r="C12" s="769">
        <v>12600</v>
      </c>
      <c r="D12" s="862">
        <v>1</v>
      </c>
      <c r="E12" s="769">
        <v>9060</v>
      </c>
      <c r="F12" s="862">
        <v>1</v>
      </c>
      <c r="G12" s="769">
        <v>8030</v>
      </c>
      <c r="H12" s="862">
        <v>1</v>
      </c>
      <c r="I12" s="769">
        <v>8470</v>
      </c>
      <c r="J12" s="862">
        <v>1</v>
      </c>
      <c r="K12" s="769">
        <v>9510</v>
      </c>
      <c r="L12" s="862">
        <v>1</v>
      </c>
      <c r="M12" s="769">
        <v>11980</v>
      </c>
      <c r="N12" s="862">
        <v>1</v>
      </c>
      <c r="O12" s="769">
        <v>12420</v>
      </c>
      <c r="P12" s="765">
        <v>1</v>
      </c>
    </row>
    <row r="13" spans="1:16" x14ac:dyDescent="0.25">
      <c r="A13" s="3711" t="s">
        <v>763</v>
      </c>
      <c r="B13" s="715" t="s">
        <v>793</v>
      </c>
      <c r="C13" s="859">
        <v>4290</v>
      </c>
      <c r="D13" s="865">
        <v>0.45638297872340428</v>
      </c>
      <c r="E13" s="861">
        <v>2580</v>
      </c>
      <c r="F13" s="865">
        <v>0.34036939313984171</v>
      </c>
      <c r="G13" s="861">
        <v>2910</v>
      </c>
      <c r="H13" s="865">
        <v>0.37117346938775508</v>
      </c>
      <c r="I13" s="861">
        <v>3430</v>
      </c>
      <c r="J13" s="865">
        <v>0.3888888888888889</v>
      </c>
      <c r="K13" s="861">
        <v>3910</v>
      </c>
      <c r="L13" s="865">
        <v>0.40602284527518173</v>
      </c>
      <c r="M13" s="861">
        <v>4120</v>
      </c>
      <c r="N13" s="865">
        <v>0.43783209351753455</v>
      </c>
      <c r="O13" s="861">
        <v>3200</v>
      </c>
      <c r="P13" s="865">
        <v>0.37647058823529411</v>
      </c>
    </row>
    <row r="14" spans="1:16" x14ac:dyDescent="0.25">
      <c r="A14" s="3711"/>
      <c r="B14" s="715" t="s">
        <v>794</v>
      </c>
      <c r="C14" s="859">
        <v>2450</v>
      </c>
      <c r="D14" s="865">
        <v>0.26063829787234044</v>
      </c>
      <c r="E14" s="861">
        <v>2360</v>
      </c>
      <c r="F14" s="865">
        <v>0.31134564643799473</v>
      </c>
      <c r="G14" s="861">
        <v>2740</v>
      </c>
      <c r="H14" s="865">
        <v>0.34948979591836737</v>
      </c>
      <c r="I14" s="861">
        <v>3480</v>
      </c>
      <c r="J14" s="865">
        <v>0.39455782312925169</v>
      </c>
      <c r="K14" s="861">
        <v>3850</v>
      </c>
      <c r="L14" s="865">
        <v>0.39979231568016615</v>
      </c>
      <c r="M14" s="861">
        <v>3770</v>
      </c>
      <c r="N14" s="865">
        <v>0.40063761955366634</v>
      </c>
      <c r="O14" s="861">
        <v>3450</v>
      </c>
      <c r="P14" s="865">
        <v>0.40588235294117647</v>
      </c>
    </row>
    <row r="15" spans="1:16" x14ac:dyDescent="0.25">
      <c r="A15" s="3711"/>
      <c r="B15" s="715" t="s">
        <v>804</v>
      </c>
      <c r="C15" s="859">
        <v>2660</v>
      </c>
      <c r="D15" s="865">
        <v>0.28297872340425534</v>
      </c>
      <c r="E15" s="861">
        <v>2650</v>
      </c>
      <c r="F15" s="865">
        <v>0.34960422163588389</v>
      </c>
      <c r="G15" s="861">
        <v>2190</v>
      </c>
      <c r="H15" s="865">
        <v>0.27933673469387754</v>
      </c>
      <c r="I15" s="861">
        <v>1900</v>
      </c>
      <c r="J15" s="865">
        <v>0.21541950113378686</v>
      </c>
      <c r="K15" s="861">
        <v>1870</v>
      </c>
      <c r="L15" s="865">
        <v>0.19418483904465214</v>
      </c>
      <c r="M15" s="861">
        <v>1520</v>
      </c>
      <c r="N15" s="865">
        <v>0.16153028692879914</v>
      </c>
      <c r="O15" s="861">
        <v>1840</v>
      </c>
      <c r="P15" s="865">
        <v>0.21647058823529411</v>
      </c>
    </row>
    <row r="16" spans="1:16" x14ac:dyDescent="0.25">
      <c r="A16" s="3711"/>
      <c r="B16" s="715" t="s">
        <v>165</v>
      </c>
      <c r="C16" s="859">
        <v>9400</v>
      </c>
      <c r="D16" s="865">
        <v>1</v>
      </c>
      <c r="E16" s="861">
        <v>7580</v>
      </c>
      <c r="F16" s="865">
        <v>1</v>
      </c>
      <c r="G16" s="861">
        <v>7840</v>
      </c>
      <c r="H16" s="865">
        <v>1</v>
      </c>
      <c r="I16" s="861">
        <v>8820</v>
      </c>
      <c r="J16" s="865">
        <v>1</v>
      </c>
      <c r="K16" s="861">
        <v>9630</v>
      </c>
      <c r="L16" s="865">
        <v>1</v>
      </c>
      <c r="M16" s="861">
        <v>9410</v>
      </c>
      <c r="N16" s="865">
        <v>1</v>
      </c>
      <c r="O16" s="861">
        <v>8500</v>
      </c>
      <c r="P16" s="865">
        <v>1</v>
      </c>
    </row>
    <row r="17" spans="1:21" x14ac:dyDescent="0.25">
      <c r="B17" s="766"/>
      <c r="D17" s="766"/>
      <c r="F17" s="766"/>
      <c r="H17" s="766"/>
      <c r="J17" s="766"/>
      <c r="L17" s="766"/>
      <c r="M17" s="766"/>
      <c r="N17" s="766"/>
      <c r="O17" s="766"/>
      <c r="P17" s="766"/>
      <c r="Q17" s="766"/>
      <c r="R17" s="766"/>
      <c r="S17" s="766"/>
      <c r="T17" s="766"/>
      <c r="U17" s="766"/>
    </row>
    <row r="18" spans="1:21" x14ac:dyDescent="0.25">
      <c r="A18" s="843" t="s">
        <v>2626</v>
      </c>
    </row>
    <row r="20" spans="1:21" x14ac:dyDescent="0.25">
      <c r="A20" s="697" t="s">
        <v>135</v>
      </c>
      <c r="B20" s="697"/>
      <c r="C20" s="688"/>
      <c r="E20" s="688"/>
      <c r="G20" s="688"/>
      <c r="I20" s="688"/>
      <c r="K20" s="688"/>
    </row>
    <row r="91" spans="1:1" x14ac:dyDescent="0.25">
      <c r="A91" s="722" t="s">
        <v>2621</v>
      </c>
    </row>
  </sheetData>
  <mergeCells count="10">
    <mergeCell ref="O3:P3"/>
    <mergeCell ref="A5:A8"/>
    <mergeCell ref="A9:A12"/>
    <mergeCell ref="A13:A16"/>
    <mergeCell ref="C3:D3"/>
    <mergeCell ref="E3:F3"/>
    <mergeCell ref="G3:H3"/>
    <mergeCell ref="I3:J3"/>
    <mergeCell ref="K3:L3"/>
    <mergeCell ref="M3:N3"/>
  </mergeCells>
  <hyperlinks>
    <hyperlink ref="A20" location="Index!A1" display="Back to index" xr:uid="{00902561-AA9C-4C41-938C-2AA900C33F12}"/>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6084F-A54B-4ED9-A998-B5D52975CD5D}">
  <dimension ref="A1:Q91"/>
  <sheetViews>
    <sheetView showGridLines="0" workbookViewId="0">
      <selection activeCell="G26" sqref="G26"/>
    </sheetView>
  </sheetViews>
  <sheetFormatPr defaultColWidth="11.85546875" defaultRowHeight="15" x14ac:dyDescent="0.25"/>
  <cols>
    <col min="1" max="1" width="35.28515625" style="722" customWidth="1"/>
    <col min="2" max="2" width="14.5703125" style="688" customWidth="1"/>
    <col min="3" max="3" width="11.85546875" style="773" customWidth="1"/>
    <col min="4" max="4" width="11.85546875" style="688" customWidth="1"/>
    <col min="5" max="5" width="11.85546875" style="773" customWidth="1"/>
    <col min="6" max="6" width="11.85546875" style="688" customWidth="1"/>
    <col min="7" max="7" width="11.85546875" style="773" customWidth="1"/>
    <col min="8" max="8" width="11.85546875" style="688" customWidth="1"/>
    <col min="9" max="9" width="11.85546875" style="773" customWidth="1"/>
    <col min="10" max="10" width="11.85546875" style="688" customWidth="1"/>
    <col min="11" max="11" width="11.85546875" style="773" customWidth="1"/>
    <col min="12" max="12" width="11.85546875" style="688" customWidth="1"/>
    <col min="13" max="13" width="11.85546875" style="773" customWidth="1"/>
    <col min="14" max="14" width="11.85546875" style="688" customWidth="1"/>
    <col min="15" max="15" width="11.85546875" style="773" customWidth="1"/>
    <col min="16" max="16" width="11.85546875" style="688" customWidth="1"/>
    <col min="17" max="16384" width="11.85546875" style="688"/>
  </cols>
  <sheetData>
    <row r="1" spans="1:16" x14ac:dyDescent="0.25">
      <c r="A1" s="838" t="s">
        <v>2660</v>
      </c>
    </row>
    <row r="2" spans="1:16" x14ac:dyDescent="0.25">
      <c r="A2" s="838"/>
    </row>
    <row r="3" spans="1:16" ht="60" x14ac:dyDescent="0.25">
      <c r="A3" s="3172" t="s">
        <v>2623</v>
      </c>
      <c r="B3" s="3173"/>
      <c r="C3" s="3697" t="s">
        <v>819</v>
      </c>
      <c r="D3" s="3697"/>
      <c r="E3" s="3697" t="s">
        <v>820</v>
      </c>
      <c r="F3" s="3697"/>
      <c r="G3" s="3697" t="s">
        <v>821</v>
      </c>
      <c r="H3" s="3697"/>
      <c r="I3" s="3697" t="s">
        <v>410</v>
      </c>
      <c r="J3" s="3697"/>
      <c r="K3" s="3697" t="s">
        <v>822</v>
      </c>
      <c r="L3" s="3697"/>
      <c r="M3" s="3697" t="s">
        <v>400</v>
      </c>
      <c r="N3" s="3697"/>
      <c r="O3" s="3174" t="s">
        <v>823</v>
      </c>
    </row>
    <row r="4" spans="1:16" s="3158" customFormat="1" x14ac:dyDescent="0.25">
      <c r="A4" s="867"/>
      <c r="B4" s="868"/>
      <c r="C4" s="3510" t="s">
        <v>151</v>
      </c>
      <c r="D4" s="3511" t="s">
        <v>150</v>
      </c>
      <c r="E4" s="3510" t="s">
        <v>151</v>
      </c>
      <c r="F4" s="3511" t="s">
        <v>150</v>
      </c>
      <c r="G4" s="3510" t="s">
        <v>151</v>
      </c>
      <c r="H4" s="3511" t="s">
        <v>150</v>
      </c>
      <c r="I4" s="3510" t="s">
        <v>151</v>
      </c>
      <c r="J4" s="3511" t="s">
        <v>150</v>
      </c>
      <c r="K4" s="3510" t="s">
        <v>151</v>
      </c>
      <c r="L4" s="3511" t="s">
        <v>150</v>
      </c>
      <c r="M4" s="3510" t="s">
        <v>151</v>
      </c>
      <c r="N4" s="3511" t="s">
        <v>150</v>
      </c>
      <c r="O4" s="792" t="s">
        <v>151</v>
      </c>
    </row>
    <row r="5" spans="1:16" x14ac:dyDescent="0.25">
      <c r="A5" s="3713" t="s">
        <v>824</v>
      </c>
      <c r="B5" s="869" t="s">
        <v>825</v>
      </c>
      <c r="C5" s="870">
        <v>60</v>
      </c>
      <c r="D5" s="871">
        <v>7.0000000000000001E-3</v>
      </c>
      <c r="E5" s="870">
        <v>80</v>
      </c>
      <c r="F5" s="871">
        <v>8.9999999999999993E-3</v>
      </c>
      <c r="G5" s="870">
        <v>150</v>
      </c>
      <c r="H5" s="871">
        <v>1.7000000000000001E-2</v>
      </c>
      <c r="I5" s="870">
        <v>20</v>
      </c>
      <c r="J5" s="871">
        <v>2E-3</v>
      </c>
      <c r="K5" s="870">
        <v>310</v>
      </c>
      <c r="L5" s="871">
        <v>3.5000000000000003E-2</v>
      </c>
      <c r="M5" s="870">
        <v>8560</v>
      </c>
      <c r="N5" s="871">
        <v>0.96599999999999997</v>
      </c>
      <c r="O5" s="872">
        <v>8860</v>
      </c>
    </row>
    <row r="6" spans="1:16" x14ac:dyDescent="0.25">
      <c r="A6" s="3713"/>
      <c r="B6" s="869" t="s">
        <v>826</v>
      </c>
      <c r="C6" s="870">
        <v>30</v>
      </c>
      <c r="D6" s="871">
        <v>8.9999999999999993E-3</v>
      </c>
      <c r="E6" s="870">
        <v>30</v>
      </c>
      <c r="F6" s="871">
        <v>8.9999999999999993E-3</v>
      </c>
      <c r="G6" s="870">
        <v>40</v>
      </c>
      <c r="H6" s="871">
        <v>1.2E-2</v>
      </c>
      <c r="I6" s="753">
        <v>10</v>
      </c>
      <c r="J6" s="871">
        <v>3.0000000000000001E-3</v>
      </c>
      <c r="K6" s="870">
        <v>110</v>
      </c>
      <c r="L6" s="871">
        <v>3.3000000000000002E-2</v>
      </c>
      <c r="M6" s="870">
        <v>3250</v>
      </c>
      <c r="N6" s="871">
        <v>0.97</v>
      </c>
      <c r="O6" s="872">
        <v>3350</v>
      </c>
    </row>
    <row r="7" spans="1:16" x14ac:dyDescent="0.25">
      <c r="A7" s="3713"/>
      <c r="B7" s="869" t="s">
        <v>827</v>
      </c>
      <c r="C7" s="753">
        <v>0</v>
      </c>
      <c r="D7" s="871">
        <v>0</v>
      </c>
      <c r="E7" s="753">
        <v>0</v>
      </c>
      <c r="F7" s="871">
        <v>0</v>
      </c>
      <c r="G7" s="753">
        <v>0</v>
      </c>
      <c r="H7" s="871">
        <v>0</v>
      </c>
      <c r="I7" s="753">
        <v>0</v>
      </c>
      <c r="J7" s="871">
        <v>0</v>
      </c>
      <c r="K7" s="753">
        <v>0</v>
      </c>
      <c r="L7" s="871">
        <v>0</v>
      </c>
      <c r="M7" s="870">
        <v>90</v>
      </c>
      <c r="N7" s="871">
        <v>1</v>
      </c>
      <c r="O7" s="872">
        <v>90</v>
      </c>
    </row>
    <row r="8" spans="1:16" x14ac:dyDescent="0.25">
      <c r="A8" s="3713"/>
      <c r="B8" s="869" t="s">
        <v>828</v>
      </c>
      <c r="C8" s="870">
        <v>90</v>
      </c>
      <c r="D8" s="871">
        <v>7.0000000000000001E-3</v>
      </c>
      <c r="E8" s="870">
        <v>110</v>
      </c>
      <c r="F8" s="871">
        <v>8.9999999999999993E-3</v>
      </c>
      <c r="G8" s="870">
        <v>190</v>
      </c>
      <c r="H8" s="871">
        <v>1.4999999999999999E-2</v>
      </c>
      <c r="I8" s="870">
        <v>20</v>
      </c>
      <c r="J8" s="871">
        <v>2E-3</v>
      </c>
      <c r="K8" s="870">
        <v>410</v>
      </c>
      <c r="L8" s="871">
        <v>3.3000000000000002E-2</v>
      </c>
      <c r="M8" s="870">
        <v>11890</v>
      </c>
      <c r="N8" s="871">
        <v>0.96699999999999997</v>
      </c>
      <c r="O8" s="872">
        <v>12300</v>
      </c>
    </row>
    <row r="9" spans="1:16" x14ac:dyDescent="0.25">
      <c r="A9" s="3712" t="s">
        <v>829</v>
      </c>
      <c r="B9" s="699" t="s">
        <v>825</v>
      </c>
      <c r="C9" s="873">
        <v>730</v>
      </c>
      <c r="D9" s="874">
        <v>2.8000000000000001E-2</v>
      </c>
      <c r="E9" s="873">
        <v>410</v>
      </c>
      <c r="F9" s="874">
        <v>1.6E-2</v>
      </c>
      <c r="G9" s="873">
        <v>430</v>
      </c>
      <c r="H9" s="874">
        <v>1.7000000000000001E-2</v>
      </c>
      <c r="I9" s="873">
        <v>130</v>
      </c>
      <c r="J9" s="874">
        <v>5.0000000000000001E-3</v>
      </c>
      <c r="K9" s="873">
        <v>1700</v>
      </c>
      <c r="L9" s="874">
        <v>6.6000000000000003E-2</v>
      </c>
      <c r="M9" s="873">
        <v>24170</v>
      </c>
      <c r="N9" s="874">
        <v>0.93500000000000005</v>
      </c>
      <c r="O9" s="875">
        <v>25860</v>
      </c>
      <c r="P9" s="773"/>
    </row>
    <row r="10" spans="1:16" x14ac:dyDescent="0.25">
      <c r="A10" s="3712"/>
      <c r="B10" s="699" t="s">
        <v>826</v>
      </c>
      <c r="C10" s="873">
        <v>340</v>
      </c>
      <c r="D10" s="874">
        <v>1.7999999999999999E-2</v>
      </c>
      <c r="E10" s="873">
        <v>180</v>
      </c>
      <c r="F10" s="874">
        <v>0.01</v>
      </c>
      <c r="G10" s="873">
        <v>280</v>
      </c>
      <c r="H10" s="874">
        <v>1.4999999999999999E-2</v>
      </c>
      <c r="I10" s="873">
        <v>50</v>
      </c>
      <c r="J10" s="874">
        <v>3.0000000000000001E-3</v>
      </c>
      <c r="K10" s="873">
        <v>850</v>
      </c>
      <c r="L10" s="874">
        <v>4.4999999999999998E-2</v>
      </c>
      <c r="M10" s="873">
        <v>17890</v>
      </c>
      <c r="N10" s="874">
        <v>0.95499999999999996</v>
      </c>
      <c r="O10" s="875">
        <v>18730</v>
      </c>
    </row>
    <row r="11" spans="1:16" x14ac:dyDescent="0.25">
      <c r="A11" s="3712"/>
      <c r="B11" s="699" t="s">
        <v>827</v>
      </c>
      <c r="C11" s="749">
        <v>10</v>
      </c>
      <c r="D11" s="874">
        <v>4.2999999999999997E-2</v>
      </c>
      <c r="E11" s="749">
        <v>0</v>
      </c>
      <c r="F11" s="874">
        <v>0</v>
      </c>
      <c r="G11" s="749">
        <v>0</v>
      </c>
      <c r="H11" s="874">
        <v>0</v>
      </c>
      <c r="I11" s="749">
        <v>0</v>
      </c>
      <c r="J11" s="874">
        <v>0</v>
      </c>
      <c r="K11" s="749">
        <v>10</v>
      </c>
      <c r="L11" s="874">
        <v>4.2999999999999997E-2</v>
      </c>
      <c r="M11" s="873">
        <v>210</v>
      </c>
      <c r="N11" s="874">
        <v>0.91300000000000003</v>
      </c>
      <c r="O11" s="875">
        <v>230</v>
      </c>
    </row>
    <row r="12" spans="1:16" x14ac:dyDescent="0.25">
      <c r="A12" s="3712"/>
      <c r="B12" s="699" t="s">
        <v>828</v>
      </c>
      <c r="C12" s="873">
        <v>1070</v>
      </c>
      <c r="D12" s="874">
        <v>2.4E-2</v>
      </c>
      <c r="E12" s="873">
        <v>590</v>
      </c>
      <c r="F12" s="874">
        <v>1.2999999999999999E-2</v>
      </c>
      <c r="G12" s="873">
        <v>710</v>
      </c>
      <c r="H12" s="874">
        <v>1.6E-2</v>
      </c>
      <c r="I12" s="873">
        <v>180</v>
      </c>
      <c r="J12" s="874">
        <v>4.0000000000000001E-3</v>
      </c>
      <c r="K12" s="873">
        <v>2550</v>
      </c>
      <c r="L12" s="874">
        <v>5.7000000000000002E-2</v>
      </c>
      <c r="M12" s="873">
        <v>42280</v>
      </c>
      <c r="N12" s="874">
        <v>0.94299999999999995</v>
      </c>
      <c r="O12" s="875">
        <v>44830</v>
      </c>
    </row>
    <row r="13" spans="1:16" x14ac:dyDescent="0.25">
      <c r="A13" s="3713" t="s">
        <v>830</v>
      </c>
      <c r="B13" s="869" t="s">
        <v>825</v>
      </c>
      <c r="C13" s="870">
        <v>90</v>
      </c>
      <c r="D13" s="871">
        <v>4.2000000000000003E-2</v>
      </c>
      <c r="E13" s="870">
        <v>30</v>
      </c>
      <c r="F13" s="871">
        <v>1.4E-2</v>
      </c>
      <c r="G13" s="870">
        <v>40</v>
      </c>
      <c r="H13" s="871">
        <v>1.9E-2</v>
      </c>
      <c r="I13" s="870">
        <v>10</v>
      </c>
      <c r="J13" s="871">
        <v>5.0000000000000001E-3</v>
      </c>
      <c r="K13" s="870">
        <v>170</v>
      </c>
      <c r="L13" s="871">
        <v>7.9000000000000001E-2</v>
      </c>
      <c r="M13" s="870">
        <v>1980</v>
      </c>
      <c r="N13" s="871">
        <v>0.92500000000000004</v>
      </c>
      <c r="O13" s="872">
        <v>2140</v>
      </c>
    </row>
    <row r="14" spans="1:16" x14ac:dyDescent="0.25">
      <c r="A14" s="3713"/>
      <c r="B14" s="869" t="s">
        <v>826</v>
      </c>
      <c r="C14" s="870">
        <v>500</v>
      </c>
      <c r="D14" s="871">
        <v>9.5000000000000001E-2</v>
      </c>
      <c r="E14" s="870">
        <v>330</v>
      </c>
      <c r="F14" s="871">
        <v>6.3E-2</v>
      </c>
      <c r="G14" s="870">
        <v>170</v>
      </c>
      <c r="H14" s="871">
        <v>3.2000000000000001E-2</v>
      </c>
      <c r="I14" s="870">
        <v>50</v>
      </c>
      <c r="J14" s="871">
        <v>0.01</v>
      </c>
      <c r="K14" s="870">
        <v>1050</v>
      </c>
      <c r="L14" s="871">
        <v>0.2</v>
      </c>
      <c r="M14" s="870">
        <v>4210</v>
      </c>
      <c r="N14" s="871">
        <v>0.8</v>
      </c>
      <c r="O14" s="872">
        <v>5260</v>
      </c>
    </row>
    <row r="15" spans="1:16" x14ac:dyDescent="0.25">
      <c r="A15" s="3713"/>
      <c r="B15" s="869" t="s">
        <v>827</v>
      </c>
      <c r="C15" s="870">
        <v>80</v>
      </c>
      <c r="D15" s="871">
        <v>7.5999999999999998E-2</v>
      </c>
      <c r="E15" s="870">
        <v>20</v>
      </c>
      <c r="F15" s="871">
        <v>1.9E-2</v>
      </c>
      <c r="G15" s="870">
        <v>20</v>
      </c>
      <c r="H15" s="871">
        <v>1.9E-2</v>
      </c>
      <c r="I15" s="753">
        <v>10</v>
      </c>
      <c r="J15" s="871">
        <v>0.01</v>
      </c>
      <c r="K15" s="870">
        <v>130</v>
      </c>
      <c r="L15" s="871">
        <v>0.124</v>
      </c>
      <c r="M15" s="870">
        <v>920</v>
      </c>
      <c r="N15" s="871">
        <v>0.876</v>
      </c>
      <c r="O15" s="872">
        <v>1050</v>
      </c>
    </row>
    <row r="16" spans="1:16" x14ac:dyDescent="0.25">
      <c r="A16" s="3713"/>
      <c r="B16" s="869" t="s">
        <v>828</v>
      </c>
      <c r="C16" s="870">
        <v>660</v>
      </c>
      <c r="D16" s="871">
        <v>7.8E-2</v>
      </c>
      <c r="E16" s="870">
        <v>380</v>
      </c>
      <c r="F16" s="871">
        <v>4.4999999999999998E-2</v>
      </c>
      <c r="G16" s="870">
        <v>230</v>
      </c>
      <c r="H16" s="871">
        <v>2.7E-2</v>
      </c>
      <c r="I16" s="870">
        <v>70</v>
      </c>
      <c r="J16" s="871">
        <v>8.0000000000000002E-3</v>
      </c>
      <c r="K16" s="870">
        <v>1340</v>
      </c>
      <c r="L16" s="871">
        <v>0.159</v>
      </c>
      <c r="M16" s="870">
        <v>7100</v>
      </c>
      <c r="N16" s="871">
        <v>0.84</v>
      </c>
      <c r="O16" s="872">
        <v>8450</v>
      </c>
    </row>
    <row r="17" spans="1:17" x14ac:dyDescent="0.25">
      <c r="A17" s="3716" t="s">
        <v>831</v>
      </c>
      <c r="B17" s="876" t="s">
        <v>825</v>
      </c>
      <c r="C17" s="877">
        <v>880</v>
      </c>
      <c r="D17" s="878">
        <v>2.4E-2</v>
      </c>
      <c r="E17" s="877">
        <v>520</v>
      </c>
      <c r="F17" s="878">
        <v>1.4E-2</v>
      </c>
      <c r="G17" s="877">
        <v>620</v>
      </c>
      <c r="H17" s="878">
        <v>1.7000000000000001E-2</v>
      </c>
      <c r="I17" s="877">
        <v>160</v>
      </c>
      <c r="J17" s="878">
        <v>4.0000000000000001E-3</v>
      </c>
      <c r="K17" s="877">
        <v>2180</v>
      </c>
      <c r="L17" s="878">
        <v>5.8999999999999997E-2</v>
      </c>
      <c r="M17" s="877">
        <v>34710</v>
      </c>
      <c r="N17" s="878">
        <v>0.94199999999999995</v>
      </c>
      <c r="O17" s="879">
        <v>36860</v>
      </c>
    </row>
    <row r="18" spans="1:17" x14ac:dyDescent="0.25">
      <c r="A18" s="3716"/>
      <c r="B18" s="876" t="s">
        <v>826</v>
      </c>
      <c r="C18" s="877">
        <v>870</v>
      </c>
      <c r="D18" s="878">
        <v>3.2000000000000001E-2</v>
      </c>
      <c r="E18" s="877">
        <v>540</v>
      </c>
      <c r="F18" s="878">
        <v>0.02</v>
      </c>
      <c r="G18" s="877">
        <v>490</v>
      </c>
      <c r="H18" s="878">
        <v>1.7999999999999999E-2</v>
      </c>
      <c r="I18" s="877">
        <v>110</v>
      </c>
      <c r="J18" s="878">
        <v>4.0000000000000001E-3</v>
      </c>
      <c r="K18" s="877">
        <v>2010</v>
      </c>
      <c r="L18" s="878">
        <v>7.3999999999999996E-2</v>
      </c>
      <c r="M18" s="877">
        <v>25350</v>
      </c>
      <c r="N18" s="878">
        <v>0.92700000000000005</v>
      </c>
      <c r="O18" s="879">
        <v>27340</v>
      </c>
    </row>
    <row r="19" spans="1:17" x14ac:dyDescent="0.25">
      <c r="A19" s="3716"/>
      <c r="B19" s="876" t="s">
        <v>827</v>
      </c>
      <c r="C19" s="877">
        <v>90</v>
      </c>
      <c r="D19" s="878">
        <v>6.6000000000000003E-2</v>
      </c>
      <c r="E19" s="877">
        <v>20</v>
      </c>
      <c r="F19" s="878">
        <v>1.4999999999999999E-2</v>
      </c>
      <c r="G19" s="877">
        <v>20</v>
      </c>
      <c r="H19" s="878">
        <v>1.4999999999999999E-2</v>
      </c>
      <c r="I19" s="760">
        <v>10</v>
      </c>
      <c r="J19" s="878">
        <v>7.0000000000000001E-3</v>
      </c>
      <c r="K19" s="877">
        <v>140</v>
      </c>
      <c r="L19" s="878">
        <v>0.10199999999999999</v>
      </c>
      <c r="M19" s="877">
        <v>1220</v>
      </c>
      <c r="N19" s="878">
        <v>0.89100000000000001</v>
      </c>
      <c r="O19" s="879">
        <v>1370</v>
      </c>
    </row>
    <row r="20" spans="1:17" x14ac:dyDescent="0.25">
      <c r="A20" s="3716"/>
      <c r="B20" s="876" t="s">
        <v>828</v>
      </c>
      <c r="C20" s="877">
        <v>1820</v>
      </c>
      <c r="D20" s="878">
        <v>2.8000000000000001E-2</v>
      </c>
      <c r="E20" s="877">
        <v>1080</v>
      </c>
      <c r="F20" s="878">
        <v>1.6E-2</v>
      </c>
      <c r="G20" s="877">
        <v>1130</v>
      </c>
      <c r="H20" s="878">
        <v>1.7000000000000001E-2</v>
      </c>
      <c r="I20" s="877">
        <v>270</v>
      </c>
      <c r="J20" s="878">
        <v>4.0000000000000001E-3</v>
      </c>
      <c r="K20" s="877">
        <v>4300</v>
      </c>
      <c r="L20" s="878">
        <v>6.6000000000000003E-2</v>
      </c>
      <c r="M20" s="877">
        <v>61270</v>
      </c>
      <c r="N20" s="878">
        <v>0.93400000000000005</v>
      </c>
      <c r="O20" s="879">
        <v>65580</v>
      </c>
    </row>
    <row r="21" spans="1:17" x14ac:dyDescent="0.25">
      <c r="A21" s="3713" t="s">
        <v>767</v>
      </c>
      <c r="B21" s="869" t="s">
        <v>825</v>
      </c>
      <c r="C21" s="753">
        <v>0</v>
      </c>
      <c r="D21" s="754">
        <v>0</v>
      </c>
      <c r="E21" s="880">
        <v>0</v>
      </c>
      <c r="F21" s="754">
        <v>0</v>
      </c>
      <c r="G21" s="880">
        <v>0</v>
      </c>
      <c r="H21" s="754">
        <v>0</v>
      </c>
      <c r="I21" s="880">
        <v>0</v>
      </c>
      <c r="J21" s="754">
        <v>0</v>
      </c>
      <c r="K21" s="753">
        <v>0</v>
      </c>
      <c r="L21" s="754">
        <v>0</v>
      </c>
      <c r="M21" s="881">
        <v>20</v>
      </c>
      <c r="N21" s="871">
        <v>1</v>
      </c>
      <c r="O21" s="882">
        <v>20</v>
      </c>
    </row>
    <row r="22" spans="1:17" x14ac:dyDescent="0.25">
      <c r="A22" s="3713"/>
      <c r="B22" s="869" t="s">
        <v>826</v>
      </c>
      <c r="C22" s="753">
        <v>0</v>
      </c>
      <c r="D22" s="754">
        <v>0</v>
      </c>
      <c r="E22" s="880">
        <v>0</v>
      </c>
      <c r="F22" s="754">
        <v>0</v>
      </c>
      <c r="G22" s="880">
        <v>0</v>
      </c>
      <c r="H22" s="754">
        <v>0</v>
      </c>
      <c r="I22" s="880">
        <v>0</v>
      </c>
      <c r="J22" s="754">
        <v>0</v>
      </c>
      <c r="K22" s="753">
        <v>0</v>
      </c>
      <c r="L22" s="754">
        <v>0</v>
      </c>
      <c r="M22" s="881">
        <v>190</v>
      </c>
      <c r="N22" s="871">
        <v>0.95</v>
      </c>
      <c r="O22" s="882">
        <v>200</v>
      </c>
    </row>
    <row r="23" spans="1:17" x14ac:dyDescent="0.25">
      <c r="A23" s="3713"/>
      <c r="B23" s="869" t="s">
        <v>827</v>
      </c>
      <c r="C23" s="753">
        <v>0</v>
      </c>
      <c r="D23" s="754">
        <v>0</v>
      </c>
      <c r="E23" s="880">
        <v>0</v>
      </c>
      <c r="F23" s="754">
        <v>0</v>
      </c>
      <c r="G23" s="880">
        <v>0</v>
      </c>
      <c r="H23" s="754">
        <v>0</v>
      </c>
      <c r="I23" s="880">
        <v>0</v>
      </c>
      <c r="J23" s="754">
        <v>0</v>
      </c>
      <c r="K23" s="753">
        <v>0</v>
      </c>
      <c r="L23" s="754">
        <v>0</v>
      </c>
      <c r="M23" s="881">
        <v>50</v>
      </c>
      <c r="N23" s="871">
        <v>1</v>
      </c>
      <c r="O23" s="882">
        <v>50</v>
      </c>
    </row>
    <row r="24" spans="1:17" x14ac:dyDescent="0.25">
      <c r="A24" s="3713"/>
      <c r="B24" s="869" t="s">
        <v>828</v>
      </c>
      <c r="C24" s="753">
        <v>10</v>
      </c>
      <c r="D24" s="754">
        <v>3.6999999999999998E-2</v>
      </c>
      <c r="E24" s="880">
        <v>0</v>
      </c>
      <c r="F24" s="754">
        <v>0</v>
      </c>
      <c r="G24" s="880">
        <v>0</v>
      </c>
      <c r="H24" s="754">
        <v>0</v>
      </c>
      <c r="I24" s="880">
        <v>0</v>
      </c>
      <c r="J24" s="754">
        <v>0</v>
      </c>
      <c r="K24" s="753">
        <v>10</v>
      </c>
      <c r="L24" s="754">
        <v>3.6999999999999998E-2</v>
      </c>
      <c r="M24" s="881">
        <v>260</v>
      </c>
      <c r="N24" s="871">
        <v>0.96299999999999997</v>
      </c>
      <c r="O24" s="882">
        <v>270</v>
      </c>
    </row>
    <row r="25" spans="1:17" x14ac:dyDescent="0.25">
      <c r="A25" s="3716" t="s">
        <v>768</v>
      </c>
      <c r="B25" s="876" t="s">
        <v>825</v>
      </c>
      <c r="C25" s="877">
        <v>6760</v>
      </c>
      <c r="D25" s="878">
        <v>4.5999999999999999E-2</v>
      </c>
      <c r="E25" s="877">
        <v>4440</v>
      </c>
      <c r="F25" s="878">
        <v>0.03</v>
      </c>
      <c r="G25" s="877">
        <v>3030</v>
      </c>
      <c r="H25" s="878">
        <v>2.1000000000000001E-2</v>
      </c>
      <c r="I25" s="877">
        <v>1300</v>
      </c>
      <c r="J25" s="878">
        <v>8.9999999999999993E-3</v>
      </c>
      <c r="K25" s="877">
        <v>15530</v>
      </c>
      <c r="L25" s="878">
        <v>0.105</v>
      </c>
      <c r="M25" s="877">
        <v>131940</v>
      </c>
      <c r="N25" s="878">
        <v>0.89500000000000002</v>
      </c>
      <c r="O25" s="879">
        <v>147470</v>
      </c>
    </row>
    <row r="26" spans="1:17" x14ac:dyDescent="0.25">
      <c r="A26" s="3716"/>
      <c r="B26" s="876" t="s">
        <v>826</v>
      </c>
      <c r="C26" s="877">
        <v>4390</v>
      </c>
      <c r="D26" s="878">
        <v>0.04</v>
      </c>
      <c r="E26" s="877">
        <v>4370</v>
      </c>
      <c r="F26" s="878">
        <v>0.04</v>
      </c>
      <c r="G26" s="877">
        <v>2250</v>
      </c>
      <c r="H26" s="878">
        <v>0.02</v>
      </c>
      <c r="I26" s="877">
        <v>790</v>
      </c>
      <c r="J26" s="878">
        <v>7.0000000000000001E-3</v>
      </c>
      <c r="K26" s="877">
        <v>11800</v>
      </c>
      <c r="L26" s="878">
        <v>0.107</v>
      </c>
      <c r="M26" s="877">
        <v>98310</v>
      </c>
      <c r="N26" s="878">
        <v>0.89300000000000002</v>
      </c>
      <c r="O26" s="879">
        <v>110110</v>
      </c>
    </row>
    <row r="27" spans="1:17" x14ac:dyDescent="0.25">
      <c r="A27" s="3716"/>
      <c r="B27" s="876" t="s">
        <v>827</v>
      </c>
      <c r="C27" s="877">
        <v>850</v>
      </c>
      <c r="D27" s="878">
        <v>5.5E-2</v>
      </c>
      <c r="E27" s="877">
        <v>980</v>
      </c>
      <c r="F27" s="878">
        <v>6.3E-2</v>
      </c>
      <c r="G27" s="877">
        <v>250</v>
      </c>
      <c r="H27" s="878">
        <v>1.6E-2</v>
      </c>
      <c r="I27" s="877">
        <v>140</v>
      </c>
      <c r="J27" s="878">
        <v>8.9999999999999993E-3</v>
      </c>
      <c r="K27" s="877">
        <v>2220</v>
      </c>
      <c r="L27" s="878">
        <v>0.14199999999999999</v>
      </c>
      <c r="M27" s="877">
        <v>13350</v>
      </c>
      <c r="N27" s="878">
        <v>0.85699999999999998</v>
      </c>
      <c r="O27" s="879">
        <v>15580</v>
      </c>
    </row>
    <row r="28" spans="1:17" x14ac:dyDescent="0.25">
      <c r="A28" s="3716"/>
      <c r="B28" s="876" t="s">
        <v>828</v>
      </c>
      <c r="C28" s="877">
        <v>12010</v>
      </c>
      <c r="D28" s="878">
        <v>4.3999999999999997E-2</v>
      </c>
      <c r="E28" s="877">
        <v>9790</v>
      </c>
      <c r="F28" s="878">
        <v>3.5999999999999997E-2</v>
      </c>
      <c r="G28" s="877">
        <v>5540</v>
      </c>
      <c r="H28" s="878">
        <v>0.02</v>
      </c>
      <c r="I28" s="877">
        <v>2230</v>
      </c>
      <c r="J28" s="878">
        <v>8.0000000000000002E-3</v>
      </c>
      <c r="K28" s="877">
        <v>29570</v>
      </c>
      <c r="L28" s="878">
        <v>0.108</v>
      </c>
      <c r="M28" s="877">
        <v>243600</v>
      </c>
      <c r="N28" s="878">
        <v>0.89200000000000002</v>
      </c>
      <c r="O28" s="879">
        <v>273160</v>
      </c>
    </row>
    <row r="29" spans="1:17" x14ac:dyDescent="0.25">
      <c r="Q29" s="773"/>
    </row>
    <row r="30" spans="1:17" ht="60" x14ac:dyDescent="0.25">
      <c r="A30" s="3172" t="s">
        <v>415</v>
      </c>
      <c r="B30" s="3173"/>
      <c r="C30" s="3697" t="s">
        <v>819</v>
      </c>
      <c r="D30" s="3697"/>
      <c r="E30" s="3697" t="s">
        <v>820</v>
      </c>
      <c r="F30" s="3697"/>
      <c r="G30" s="3697" t="s">
        <v>821</v>
      </c>
      <c r="H30" s="3697"/>
      <c r="I30" s="3697" t="s">
        <v>410</v>
      </c>
      <c r="J30" s="3697"/>
      <c r="K30" s="3697" t="s">
        <v>822</v>
      </c>
      <c r="L30" s="3697"/>
      <c r="M30" s="3697" t="s">
        <v>400</v>
      </c>
      <c r="N30" s="3697"/>
      <c r="O30" s="3174" t="s">
        <v>823</v>
      </c>
      <c r="Q30" s="773"/>
    </row>
    <row r="31" spans="1:17" x14ac:dyDescent="0.25">
      <c r="A31" s="867"/>
      <c r="B31" s="868"/>
      <c r="C31" s="3510" t="s">
        <v>151</v>
      </c>
      <c r="D31" s="3511" t="s">
        <v>150</v>
      </c>
      <c r="E31" s="3510" t="s">
        <v>151</v>
      </c>
      <c r="F31" s="3511" t="s">
        <v>150</v>
      </c>
      <c r="G31" s="3510" t="s">
        <v>151</v>
      </c>
      <c r="H31" s="3511" t="s">
        <v>150</v>
      </c>
      <c r="I31" s="3510" t="s">
        <v>151</v>
      </c>
      <c r="J31" s="3511" t="s">
        <v>150</v>
      </c>
      <c r="K31" s="3510" t="s">
        <v>151</v>
      </c>
      <c r="L31" s="3511" t="s">
        <v>150</v>
      </c>
      <c r="M31" s="3510" t="s">
        <v>151</v>
      </c>
      <c r="N31" s="3511" t="s">
        <v>150</v>
      </c>
      <c r="O31" s="792" t="s">
        <v>151</v>
      </c>
    </row>
    <row r="32" spans="1:17" x14ac:dyDescent="0.25">
      <c r="A32" s="3713" t="s">
        <v>824</v>
      </c>
      <c r="B32" s="869" t="s">
        <v>825</v>
      </c>
      <c r="C32" s="870">
        <v>60</v>
      </c>
      <c r="D32" s="871">
        <v>6.5934065934065934E-3</v>
      </c>
      <c r="E32" s="870">
        <v>60</v>
      </c>
      <c r="F32" s="871">
        <v>6.5934065934065934E-3</v>
      </c>
      <c r="G32" s="870">
        <v>150</v>
      </c>
      <c r="H32" s="871">
        <v>1.6483516483516484E-2</v>
      </c>
      <c r="I32" s="870">
        <v>20</v>
      </c>
      <c r="J32" s="871">
        <v>2.1978021978021978E-3</v>
      </c>
      <c r="K32" s="870">
        <v>290</v>
      </c>
      <c r="L32" s="871">
        <v>3.1868131868131866E-2</v>
      </c>
      <c r="M32" s="870">
        <v>8810</v>
      </c>
      <c r="N32" s="871">
        <v>0.96813186813186813</v>
      </c>
      <c r="O32" s="872">
        <v>9100</v>
      </c>
    </row>
    <row r="33" spans="1:15" x14ac:dyDescent="0.25">
      <c r="A33" s="3713"/>
      <c r="B33" s="869" t="s">
        <v>826</v>
      </c>
      <c r="C33" s="870">
        <v>30</v>
      </c>
      <c r="D33" s="871">
        <v>1.0869565217391304E-2</v>
      </c>
      <c r="E33" s="870">
        <v>20</v>
      </c>
      <c r="F33" s="871">
        <v>7.246376811594203E-3</v>
      </c>
      <c r="G33" s="870">
        <v>50</v>
      </c>
      <c r="H33" s="871">
        <v>1.8115942028985508E-2</v>
      </c>
      <c r="I33" s="753" t="s">
        <v>382</v>
      </c>
      <c r="J33" s="871">
        <v>0</v>
      </c>
      <c r="K33" s="870">
        <v>100</v>
      </c>
      <c r="L33" s="871">
        <v>3.6231884057971016E-2</v>
      </c>
      <c r="M33" s="870">
        <v>2660</v>
      </c>
      <c r="N33" s="871">
        <v>0.96376811594202894</v>
      </c>
      <c r="O33" s="872">
        <v>2760</v>
      </c>
    </row>
    <row r="34" spans="1:15" x14ac:dyDescent="0.25">
      <c r="A34" s="3713"/>
      <c r="B34" s="869" t="s">
        <v>827</v>
      </c>
      <c r="C34" s="753" t="s">
        <v>382</v>
      </c>
      <c r="D34" s="871">
        <v>0</v>
      </c>
      <c r="E34" s="753" t="s">
        <v>382</v>
      </c>
      <c r="F34" s="871">
        <v>0</v>
      </c>
      <c r="G34" s="753" t="s">
        <v>382</v>
      </c>
      <c r="H34" s="871">
        <v>0</v>
      </c>
      <c r="I34" s="753" t="s">
        <v>382</v>
      </c>
      <c r="J34" s="871">
        <v>0</v>
      </c>
      <c r="K34" s="753" t="s">
        <v>382</v>
      </c>
      <c r="L34" s="871">
        <v>0</v>
      </c>
      <c r="M34" s="870">
        <v>80</v>
      </c>
      <c r="N34" s="871">
        <v>1</v>
      </c>
      <c r="O34" s="872">
        <v>80</v>
      </c>
    </row>
    <row r="35" spans="1:15" x14ac:dyDescent="0.25">
      <c r="A35" s="3713"/>
      <c r="B35" s="869" t="s">
        <v>828</v>
      </c>
      <c r="C35" s="870">
        <v>90</v>
      </c>
      <c r="D35" s="871">
        <v>7.537688442211055E-3</v>
      </c>
      <c r="E35" s="870">
        <v>90</v>
      </c>
      <c r="F35" s="871">
        <v>7.537688442211055E-3</v>
      </c>
      <c r="G35" s="870">
        <v>200</v>
      </c>
      <c r="H35" s="871">
        <v>1.675041876046901E-2</v>
      </c>
      <c r="I35" s="870">
        <v>20</v>
      </c>
      <c r="J35" s="871">
        <v>1.6750418760468999E-3</v>
      </c>
      <c r="K35" s="870">
        <v>400</v>
      </c>
      <c r="L35" s="871">
        <v>3.350083752093802E-2</v>
      </c>
      <c r="M35" s="870">
        <v>11540</v>
      </c>
      <c r="N35" s="871">
        <v>0.96649916247906198</v>
      </c>
      <c r="O35" s="872">
        <v>11940</v>
      </c>
    </row>
    <row r="36" spans="1:15" x14ac:dyDescent="0.25">
      <c r="A36" s="3712" t="s">
        <v>829</v>
      </c>
      <c r="B36" s="699" t="s">
        <v>825</v>
      </c>
      <c r="C36" s="873">
        <v>780</v>
      </c>
      <c r="D36" s="874">
        <v>2.8312159709618874E-2</v>
      </c>
      <c r="E36" s="873">
        <v>420</v>
      </c>
      <c r="F36" s="874">
        <v>1.5245009074410164E-2</v>
      </c>
      <c r="G36" s="873">
        <v>420</v>
      </c>
      <c r="H36" s="874">
        <v>1.5245009074410164E-2</v>
      </c>
      <c r="I36" s="873">
        <v>140</v>
      </c>
      <c r="J36" s="874">
        <v>5.0816696914700544E-3</v>
      </c>
      <c r="K36" s="873">
        <v>1760</v>
      </c>
      <c r="L36" s="874">
        <v>6.3883847549909251E-2</v>
      </c>
      <c r="M36" s="873">
        <v>25790</v>
      </c>
      <c r="N36" s="874">
        <v>0.93611615245009072</v>
      </c>
      <c r="O36" s="875">
        <v>27550</v>
      </c>
    </row>
    <row r="37" spans="1:15" x14ac:dyDescent="0.25">
      <c r="A37" s="3712"/>
      <c r="B37" s="699" t="s">
        <v>826</v>
      </c>
      <c r="C37" s="873">
        <v>300</v>
      </c>
      <c r="D37" s="874">
        <v>1.6977928692699502E-2</v>
      </c>
      <c r="E37" s="873">
        <v>140</v>
      </c>
      <c r="F37" s="874">
        <v>7.9230333899264292E-3</v>
      </c>
      <c r="G37" s="873">
        <v>200</v>
      </c>
      <c r="H37" s="874">
        <v>1.1318619128466326E-2</v>
      </c>
      <c r="I37" s="873">
        <v>50</v>
      </c>
      <c r="J37" s="874">
        <v>2.8296547821165816E-3</v>
      </c>
      <c r="K37" s="873">
        <v>690</v>
      </c>
      <c r="L37" s="874">
        <v>3.9049235993208829E-2</v>
      </c>
      <c r="M37" s="873">
        <v>16980</v>
      </c>
      <c r="N37" s="874">
        <v>0.96095076400679114</v>
      </c>
      <c r="O37" s="875">
        <v>17670</v>
      </c>
    </row>
    <row r="38" spans="1:15" x14ac:dyDescent="0.25">
      <c r="A38" s="3712"/>
      <c r="B38" s="699" t="s">
        <v>827</v>
      </c>
      <c r="C38" s="749" t="s">
        <v>382</v>
      </c>
      <c r="D38" s="874">
        <v>0</v>
      </c>
      <c r="E38" s="749" t="s">
        <v>382</v>
      </c>
      <c r="F38" s="874">
        <v>0</v>
      </c>
      <c r="G38" s="749" t="s">
        <v>382</v>
      </c>
      <c r="H38" s="874">
        <v>0</v>
      </c>
      <c r="I38" s="749" t="s">
        <v>382</v>
      </c>
      <c r="J38" s="874">
        <v>0</v>
      </c>
      <c r="K38" s="749" t="s">
        <v>382</v>
      </c>
      <c r="L38" s="874">
        <v>0</v>
      </c>
      <c r="M38" s="873">
        <v>190</v>
      </c>
      <c r="N38" s="874">
        <v>1</v>
      </c>
      <c r="O38" s="875">
        <v>190</v>
      </c>
    </row>
    <row r="39" spans="1:15" x14ac:dyDescent="0.25">
      <c r="A39" s="3712"/>
      <c r="B39" s="699" t="s">
        <v>828</v>
      </c>
      <c r="C39" s="873">
        <v>1070</v>
      </c>
      <c r="D39" s="874">
        <v>2.3583865990742782E-2</v>
      </c>
      <c r="E39" s="873">
        <v>550</v>
      </c>
      <c r="F39" s="874">
        <v>1.2122547939166851E-2</v>
      </c>
      <c r="G39" s="873">
        <v>620</v>
      </c>
      <c r="H39" s="874">
        <v>1.3665417676878995E-2</v>
      </c>
      <c r="I39" s="873">
        <v>180</v>
      </c>
      <c r="J39" s="874">
        <v>3.9673793255455151E-3</v>
      </c>
      <c r="K39" s="873">
        <v>2420</v>
      </c>
      <c r="L39" s="874">
        <v>5.3339210932334097E-2</v>
      </c>
      <c r="M39" s="873">
        <v>42950</v>
      </c>
      <c r="N39" s="874">
        <v>0.94666078906766582</v>
      </c>
      <c r="O39" s="875">
        <v>45370</v>
      </c>
    </row>
    <row r="40" spans="1:15" x14ac:dyDescent="0.25">
      <c r="A40" s="3713" t="s">
        <v>830</v>
      </c>
      <c r="B40" s="869" t="s">
        <v>825</v>
      </c>
      <c r="C40" s="870">
        <v>90</v>
      </c>
      <c r="D40" s="871">
        <v>3.8461538461538464E-2</v>
      </c>
      <c r="E40" s="870">
        <v>40</v>
      </c>
      <c r="F40" s="871">
        <v>1.7094017094017096E-2</v>
      </c>
      <c r="G40" s="870">
        <v>20</v>
      </c>
      <c r="H40" s="871">
        <v>8.5470085470085479E-3</v>
      </c>
      <c r="I40" s="870">
        <v>10</v>
      </c>
      <c r="J40" s="871">
        <v>4.2735042735042739E-3</v>
      </c>
      <c r="K40" s="870">
        <v>160</v>
      </c>
      <c r="L40" s="871">
        <v>6.8376068376068383E-2</v>
      </c>
      <c r="M40" s="870">
        <v>2180</v>
      </c>
      <c r="N40" s="871">
        <v>0.93162393162393164</v>
      </c>
      <c r="O40" s="872">
        <v>2340</v>
      </c>
    </row>
    <row r="41" spans="1:15" x14ac:dyDescent="0.25">
      <c r="A41" s="3713"/>
      <c r="B41" s="869" t="s">
        <v>826</v>
      </c>
      <c r="C41" s="870">
        <v>570</v>
      </c>
      <c r="D41" s="871">
        <v>8.8923556942277687E-2</v>
      </c>
      <c r="E41" s="870">
        <v>310</v>
      </c>
      <c r="F41" s="871">
        <v>4.8361934477379097E-2</v>
      </c>
      <c r="G41" s="870">
        <v>200</v>
      </c>
      <c r="H41" s="871">
        <v>3.1201248049921998E-2</v>
      </c>
      <c r="I41" s="870">
        <v>50</v>
      </c>
      <c r="J41" s="871">
        <v>7.8003120124804995E-3</v>
      </c>
      <c r="K41" s="870">
        <v>1130</v>
      </c>
      <c r="L41" s="871">
        <v>0.17628705148205928</v>
      </c>
      <c r="M41" s="870">
        <v>5280</v>
      </c>
      <c r="N41" s="871">
        <v>0.82371294851794075</v>
      </c>
      <c r="O41" s="872">
        <v>6410</v>
      </c>
    </row>
    <row r="42" spans="1:15" x14ac:dyDescent="0.25">
      <c r="A42" s="3713"/>
      <c r="B42" s="869" t="s">
        <v>827</v>
      </c>
      <c r="C42" s="870">
        <v>40</v>
      </c>
      <c r="D42" s="871">
        <v>6.4516129032258063E-2</v>
      </c>
      <c r="E42" s="870">
        <v>20</v>
      </c>
      <c r="F42" s="871">
        <v>3.2258064516129031E-2</v>
      </c>
      <c r="G42" s="870">
        <v>20</v>
      </c>
      <c r="H42" s="871">
        <v>3.2258064516129031E-2</v>
      </c>
      <c r="I42" s="753" t="s">
        <v>382</v>
      </c>
      <c r="J42" s="871">
        <v>0</v>
      </c>
      <c r="K42" s="870">
        <v>80</v>
      </c>
      <c r="L42" s="871">
        <v>0.12903225806451613</v>
      </c>
      <c r="M42" s="870">
        <v>540</v>
      </c>
      <c r="N42" s="871">
        <v>0.87096774193548387</v>
      </c>
      <c r="O42" s="872">
        <v>620</v>
      </c>
    </row>
    <row r="43" spans="1:15" x14ac:dyDescent="0.25">
      <c r="A43" s="3713"/>
      <c r="B43" s="869" t="s">
        <v>828</v>
      </c>
      <c r="C43" s="870">
        <v>700</v>
      </c>
      <c r="D43" s="871">
        <v>7.4786324786324784E-2</v>
      </c>
      <c r="E43" s="870">
        <v>360</v>
      </c>
      <c r="F43" s="871">
        <v>3.8461538461538464E-2</v>
      </c>
      <c r="G43" s="870">
        <v>230</v>
      </c>
      <c r="H43" s="871">
        <v>2.4572649572649572E-2</v>
      </c>
      <c r="I43" s="870">
        <v>70</v>
      </c>
      <c r="J43" s="871">
        <v>7.478632478632479E-3</v>
      </c>
      <c r="K43" s="870">
        <v>1360</v>
      </c>
      <c r="L43" s="871">
        <v>0.14529914529914531</v>
      </c>
      <c r="M43" s="870">
        <v>8000</v>
      </c>
      <c r="N43" s="871">
        <v>0.85470085470085466</v>
      </c>
      <c r="O43" s="872">
        <v>9360</v>
      </c>
    </row>
    <row r="44" spans="1:15" x14ac:dyDescent="0.25">
      <c r="A44" s="3716" t="s">
        <v>831</v>
      </c>
      <c r="B44" s="876" t="s">
        <v>825</v>
      </c>
      <c r="C44" s="877">
        <v>930</v>
      </c>
      <c r="D44" s="878">
        <v>2.3852269812772504E-2</v>
      </c>
      <c r="E44" s="877">
        <v>520</v>
      </c>
      <c r="F44" s="878">
        <v>1.3336753013593229E-2</v>
      </c>
      <c r="G44" s="877">
        <v>590</v>
      </c>
      <c r="H44" s="878">
        <v>1.5132085150038471E-2</v>
      </c>
      <c r="I44" s="877">
        <v>170</v>
      </c>
      <c r="J44" s="878">
        <v>4.3600923313670175E-3</v>
      </c>
      <c r="K44" s="877">
        <v>2210</v>
      </c>
      <c r="L44" s="878">
        <v>5.6681200307771226E-2</v>
      </c>
      <c r="M44" s="877">
        <v>36780</v>
      </c>
      <c r="N44" s="878">
        <v>0.94331879969222876</v>
      </c>
      <c r="O44" s="879">
        <v>38990</v>
      </c>
    </row>
    <row r="45" spans="1:15" x14ac:dyDescent="0.25">
      <c r="A45" s="3716"/>
      <c r="B45" s="876" t="s">
        <v>826</v>
      </c>
      <c r="C45" s="877">
        <v>900</v>
      </c>
      <c r="D45" s="878">
        <v>3.3532041728763042E-2</v>
      </c>
      <c r="E45" s="877">
        <v>470</v>
      </c>
      <c r="F45" s="878">
        <v>1.7511177347242921E-2</v>
      </c>
      <c r="G45" s="877">
        <v>450</v>
      </c>
      <c r="H45" s="878">
        <v>1.6766020864381521E-2</v>
      </c>
      <c r="I45" s="877">
        <v>100</v>
      </c>
      <c r="J45" s="878">
        <v>3.7257824143070045E-3</v>
      </c>
      <c r="K45" s="877">
        <v>1920</v>
      </c>
      <c r="L45" s="878">
        <v>7.1535022354694486E-2</v>
      </c>
      <c r="M45" s="877">
        <v>24920</v>
      </c>
      <c r="N45" s="878">
        <v>0.92846497764530556</v>
      </c>
      <c r="O45" s="879">
        <v>26840</v>
      </c>
    </row>
    <row r="46" spans="1:15" x14ac:dyDescent="0.25">
      <c r="A46" s="3716"/>
      <c r="B46" s="876" t="s">
        <v>827</v>
      </c>
      <c r="C46" s="877">
        <v>40</v>
      </c>
      <c r="D46" s="878">
        <v>4.49438202247191E-2</v>
      </c>
      <c r="E46" s="877">
        <v>20</v>
      </c>
      <c r="F46" s="878">
        <v>2.247191011235955E-2</v>
      </c>
      <c r="G46" s="877">
        <v>20</v>
      </c>
      <c r="H46" s="878">
        <v>2.247191011235955E-2</v>
      </c>
      <c r="I46" s="760" t="s">
        <v>382</v>
      </c>
      <c r="J46" s="878">
        <v>0</v>
      </c>
      <c r="K46" s="877">
        <v>80</v>
      </c>
      <c r="L46" s="878">
        <v>8.98876404494382E-2</v>
      </c>
      <c r="M46" s="877">
        <v>810</v>
      </c>
      <c r="N46" s="878">
        <v>0.9101123595505618</v>
      </c>
      <c r="O46" s="879">
        <v>890</v>
      </c>
    </row>
    <row r="47" spans="1:15" x14ac:dyDescent="0.25">
      <c r="A47" s="3716"/>
      <c r="B47" s="876" t="s">
        <v>828</v>
      </c>
      <c r="C47" s="877">
        <v>1860</v>
      </c>
      <c r="D47" s="878">
        <v>2.7898605069746514E-2</v>
      </c>
      <c r="E47" s="877">
        <v>1000</v>
      </c>
      <c r="F47" s="878">
        <v>1.4999250037498125E-2</v>
      </c>
      <c r="G47" s="877">
        <v>1050</v>
      </c>
      <c r="H47" s="878">
        <v>1.5749212539373031E-2</v>
      </c>
      <c r="I47" s="877">
        <v>270</v>
      </c>
      <c r="J47" s="878">
        <v>4.0497975101244938E-3</v>
      </c>
      <c r="K47" s="877">
        <v>4180</v>
      </c>
      <c r="L47" s="878">
        <v>6.2696865156742165E-2</v>
      </c>
      <c r="M47" s="877">
        <v>62490</v>
      </c>
      <c r="N47" s="878">
        <v>0.93730313484325789</v>
      </c>
      <c r="O47" s="879">
        <v>66670</v>
      </c>
    </row>
    <row r="48" spans="1:15" x14ac:dyDescent="0.25">
      <c r="A48" s="3713" t="s">
        <v>767</v>
      </c>
      <c r="B48" s="869" t="s">
        <v>825</v>
      </c>
      <c r="C48" s="753" t="s">
        <v>382</v>
      </c>
      <c r="D48" s="754" t="s">
        <v>382</v>
      </c>
      <c r="E48" s="880" t="s">
        <v>382</v>
      </c>
      <c r="F48" s="754" t="s">
        <v>382</v>
      </c>
      <c r="G48" s="880" t="s">
        <v>382</v>
      </c>
      <c r="H48" s="754" t="s">
        <v>382</v>
      </c>
      <c r="I48" s="880" t="s">
        <v>382</v>
      </c>
      <c r="J48" s="754" t="s">
        <v>382</v>
      </c>
      <c r="K48" s="753" t="s">
        <v>382</v>
      </c>
      <c r="L48" s="754" t="s">
        <v>382</v>
      </c>
      <c r="M48" s="881">
        <v>30</v>
      </c>
      <c r="N48" s="871">
        <v>1</v>
      </c>
      <c r="O48" s="882">
        <v>30</v>
      </c>
    </row>
    <row r="49" spans="1:15" x14ac:dyDescent="0.25">
      <c r="A49" s="3713"/>
      <c r="B49" s="869" t="s">
        <v>826</v>
      </c>
      <c r="C49" s="753" t="s">
        <v>382</v>
      </c>
      <c r="D49" s="754" t="s">
        <v>382</v>
      </c>
      <c r="E49" s="880" t="s">
        <v>382</v>
      </c>
      <c r="F49" s="754" t="s">
        <v>382</v>
      </c>
      <c r="G49" s="880" t="s">
        <v>382</v>
      </c>
      <c r="H49" s="754" t="s">
        <v>382</v>
      </c>
      <c r="I49" s="880" t="s">
        <v>382</v>
      </c>
      <c r="J49" s="754" t="s">
        <v>382</v>
      </c>
      <c r="K49" s="753" t="s">
        <v>382</v>
      </c>
      <c r="L49" s="754" t="s">
        <v>382</v>
      </c>
      <c r="M49" s="881">
        <v>170</v>
      </c>
      <c r="N49" s="871">
        <v>1</v>
      </c>
      <c r="O49" s="882">
        <v>170</v>
      </c>
    </row>
    <row r="50" spans="1:15" x14ac:dyDescent="0.25">
      <c r="A50" s="3713"/>
      <c r="B50" s="869" t="s">
        <v>827</v>
      </c>
      <c r="C50" s="753" t="s">
        <v>382</v>
      </c>
      <c r="D50" s="754" t="s">
        <v>382</v>
      </c>
      <c r="E50" s="880" t="s">
        <v>382</v>
      </c>
      <c r="F50" s="754" t="s">
        <v>382</v>
      </c>
      <c r="G50" s="880" t="s">
        <v>382</v>
      </c>
      <c r="H50" s="754" t="s">
        <v>382</v>
      </c>
      <c r="I50" s="880" t="s">
        <v>382</v>
      </c>
      <c r="J50" s="754" t="s">
        <v>382</v>
      </c>
      <c r="K50" s="753" t="s">
        <v>382</v>
      </c>
      <c r="L50" s="754" t="s">
        <v>382</v>
      </c>
      <c r="M50" s="881">
        <v>10</v>
      </c>
      <c r="N50" s="871">
        <v>1</v>
      </c>
      <c r="O50" s="882">
        <v>10</v>
      </c>
    </row>
    <row r="51" spans="1:15" x14ac:dyDescent="0.25">
      <c r="A51" s="3713"/>
      <c r="B51" s="869" t="s">
        <v>828</v>
      </c>
      <c r="C51" s="753" t="s">
        <v>382</v>
      </c>
      <c r="D51" s="754" t="s">
        <v>382</v>
      </c>
      <c r="E51" s="880" t="s">
        <v>382</v>
      </c>
      <c r="F51" s="754" t="s">
        <v>382</v>
      </c>
      <c r="G51" s="880" t="s">
        <v>382</v>
      </c>
      <c r="H51" s="754" t="s">
        <v>382</v>
      </c>
      <c r="I51" s="880" t="s">
        <v>382</v>
      </c>
      <c r="J51" s="754" t="s">
        <v>382</v>
      </c>
      <c r="K51" s="753" t="s">
        <v>382</v>
      </c>
      <c r="L51" s="754" t="s">
        <v>382</v>
      </c>
      <c r="M51" s="881">
        <v>220</v>
      </c>
      <c r="N51" s="871">
        <v>1</v>
      </c>
      <c r="O51" s="882">
        <v>220</v>
      </c>
    </row>
    <row r="52" spans="1:15" x14ac:dyDescent="0.25">
      <c r="A52" s="3716" t="s">
        <v>768</v>
      </c>
      <c r="B52" s="876" t="s">
        <v>825</v>
      </c>
      <c r="C52" s="877">
        <v>6950</v>
      </c>
      <c r="D52" s="878">
        <v>4.3267135653364874E-2</v>
      </c>
      <c r="E52" s="877">
        <v>4450</v>
      </c>
      <c r="F52" s="878">
        <v>2.7703417792442259E-2</v>
      </c>
      <c r="G52" s="877">
        <v>3270</v>
      </c>
      <c r="H52" s="878">
        <v>2.0357342962086782E-2</v>
      </c>
      <c r="I52" s="877">
        <v>1070</v>
      </c>
      <c r="J52" s="878">
        <v>6.6612712444748803E-3</v>
      </c>
      <c r="K52" s="877">
        <v>15740</v>
      </c>
      <c r="L52" s="878">
        <v>9.79891676523688E-2</v>
      </c>
      <c r="M52" s="877">
        <v>144890</v>
      </c>
      <c r="N52" s="878">
        <v>0.90201083234763124</v>
      </c>
      <c r="O52" s="879">
        <v>160630</v>
      </c>
    </row>
    <row r="53" spans="1:15" x14ac:dyDescent="0.25">
      <c r="A53" s="3716"/>
      <c r="B53" s="876" t="s">
        <v>826</v>
      </c>
      <c r="C53" s="877">
        <v>4170</v>
      </c>
      <c r="D53" s="878">
        <v>3.9938703189349681E-2</v>
      </c>
      <c r="E53" s="877">
        <v>3930</v>
      </c>
      <c r="F53" s="878">
        <v>3.7640072789962647E-2</v>
      </c>
      <c r="G53" s="877">
        <v>2160</v>
      </c>
      <c r="H53" s="878">
        <v>2.0687673594483286E-2</v>
      </c>
      <c r="I53" s="877">
        <v>590</v>
      </c>
      <c r="J53" s="878">
        <v>5.6507997318264534E-3</v>
      </c>
      <c r="K53" s="877">
        <v>10850</v>
      </c>
      <c r="L53" s="878">
        <v>0.10391724930562207</v>
      </c>
      <c r="M53" s="877">
        <v>93560</v>
      </c>
      <c r="N53" s="878">
        <v>0.89608275069437793</v>
      </c>
      <c r="O53" s="879">
        <v>104410</v>
      </c>
    </row>
    <row r="54" spans="1:15" x14ac:dyDescent="0.25">
      <c r="A54" s="3716"/>
      <c r="B54" s="876" t="s">
        <v>827</v>
      </c>
      <c r="C54" s="877">
        <v>610</v>
      </c>
      <c r="D54" s="878">
        <v>5.5505004549590536E-2</v>
      </c>
      <c r="E54" s="877">
        <v>560</v>
      </c>
      <c r="F54" s="878">
        <v>5.0955414012738856E-2</v>
      </c>
      <c r="G54" s="877">
        <v>220</v>
      </c>
      <c r="H54" s="878">
        <v>2.0018198362147407E-2</v>
      </c>
      <c r="I54" s="877">
        <v>80</v>
      </c>
      <c r="J54" s="878">
        <v>7.2793448589626936E-3</v>
      </c>
      <c r="K54" s="877">
        <v>1470</v>
      </c>
      <c r="L54" s="878">
        <v>0.13375796178343949</v>
      </c>
      <c r="M54" s="877">
        <v>9520</v>
      </c>
      <c r="N54" s="878">
        <v>0.86624203821656054</v>
      </c>
      <c r="O54" s="879">
        <v>10990</v>
      </c>
    </row>
    <row r="55" spans="1:15" x14ac:dyDescent="0.25">
      <c r="A55" s="3716"/>
      <c r="B55" s="876" t="s">
        <v>828</v>
      </c>
      <c r="C55" s="877">
        <v>11710</v>
      </c>
      <c r="D55" s="878">
        <v>4.242907351715642E-2</v>
      </c>
      <c r="E55" s="877">
        <v>8940</v>
      </c>
      <c r="F55" s="878">
        <v>3.2392477988332911E-2</v>
      </c>
      <c r="G55" s="877">
        <v>5650</v>
      </c>
      <c r="H55" s="878">
        <v>2.0471756223051561E-2</v>
      </c>
      <c r="I55" s="877">
        <v>1740</v>
      </c>
      <c r="J55" s="878">
        <v>6.3045762527627813E-3</v>
      </c>
      <c r="K55" s="877">
        <v>28040</v>
      </c>
      <c r="L55" s="878">
        <v>0.10159788398130368</v>
      </c>
      <c r="M55" s="877">
        <v>247950</v>
      </c>
      <c r="N55" s="878">
        <v>0.89840211601869635</v>
      </c>
      <c r="O55" s="879">
        <v>275990</v>
      </c>
    </row>
    <row r="56" spans="1:15" x14ac:dyDescent="0.25">
      <c r="A56" s="3512"/>
      <c r="B56" s="3513"/>
      <c r="C56" s="3514"/>
      <c r="D56" s="3515"/>
      <c r="E56" s="3514"/>
      <c r="F56" s="3515"/>
      <c r="G56" s="3514"/>
      <c r="H56" s="3515"/>
      <c r="I56" s="3514"/>
      <c r="J56" s="3515"/>
      <c r="K56" s="3514"/>
      <c r="L56" s="3515"/>
      <c r="M56" s="3514"/>
      <c r="N56" s="3515"/>
      <c r="O56" s="3514"/>
    </row>
    <row r="58" spans="1:15" x14ac:dyDescent="0.25">
      <c r="A58" s="843" t="s">
        <v>2661</v>
      </c>
      <c r="B58" s="3513"/>
      <c r="C58" s="3514"/>
      <c r="D58" s="3515"/>
      <c r="E58" s="3514"/>
      <c r="F58" s="3515"/>
      <c r="G58" s="3514"/>
      <c r="H58" s="3515"/>
      <c r="I58" s="3514"/>
      <c r="J58" s="3515"/>
      <c r="K58" s="3514"/>
      <c r="L58" s="3515"/>
      <c r="M58" s="3514"/>
      <c r="N58" s="3515"/>
      <c r="O58" s="3514"/>
    </row>
    <row r="59" spans="1:15" x14ac:dyDescent="0.25">
      <c r="A59" s="843"/>
    </row>
    <row r="60" spans="1:15" x14ac:dyDescent="0.25">
      <c r="A60" s="843" t="s">
        <v>832</v>
      </c>
      <c r="L60" s="883"/>
    </row>
    <row r="61" spans="1:15" x14ac:dyDescent="0.25">
      <c r="A61" s="843" t="s">
        <v>833</v>
      </c>
    </row>
    <row r="62" spans="1:15" x14ac:dyDescent="0.25">
      <c r="A62" s="843"/>
    </row>
    <row r="63" spans="1:15" x14ac:dyDescent="0.25">
      <c r="A63" s="697" t="s">
        <v>135</v>
      </c>
    </row>
    <row r="64" spans="1:15" x14ac:dyDescent="0.25">
      <c r="B64" s="697"/>
      <c r="C64" s="688"/>
      <c r="E64" s="688"/>
      <c r="G64" s="688"/>
      <c r="I64" s="688"/>
      <c r="K64" s="688"/>
      <c r="M64" s="688"/>
      <c r="O64" s="688"/>
    </row>
    <row r="91" spans="1:1" x14ac:dyDescent="0.25">
      <c r="A91" s="722" t="s">
        <v>2621</v>
      </c>
    </row>
  </sheetData>
  <mergeCells count="24">
    <mergeCell ref="A52:A55"/>
    <mergeCell ref="C30:D30"/>
    <mergeCell ref="E30:F30"/>
    <mergeCell ref="G30:H30"/>
    <mergeCell ref="I30:J30"/>
    <mergeCell ref="A32:A35"/>
    <mergeCell ref="A36:A39"/>
    <mergeCell ref="A40:A43"/>
    <mergeCell ref="A44:A47"/>
    <mergeCell ref="A48:A51"/>
    <mergeCell ref="K30:L30"/>
    <mergeCell ref="M30:N30"/>
    <mergeCell ref="A5:A8"/>
    <mergeCell ref="A9:A12"/>
    <mergeCell ref="A13:A16"/>
    <mergeCell ref="A17:A20"/>
    <mergeCell ref="A21:A24"/>
    <mergeCell ref="A25:A28"/>
    <mergeCell ref="M3:N3"/>
    <mergeCell ref="C3:D3"/>
    <mergeCell ref="E3:F3"/>
    <mergeCell ref="G3:H3"/>
    <mergeCell ref="I3:J3"/>
    <mergeCell ref="K3:L3"/>
  </mergeCells>
  <hyperlinks>
    <hyperlink ref="A63" location="Index!A1" display="Back to index" xr:uid="{02936193-CF94-4EAD-BA5A-B032D0987AD5}"/>
  </hyperlinks>
  <pageMargins left="0.70000000000000007" right="0.70000000000000007" top="0.75" bottom="0.75" header="0.30000000000000004" footer="0.30000000000000004"/>
  <pageSetup paperSize="9" fitToWidth="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BFE0-E419-4EC0-9C61-56E51F10E820}">
  <dimension ref="A1:M91"/>
  <sheetViews>
    <sheetView showGridLines="0" workbookViewId="0"/>
  </sheetViews>
  <sheetFormatPr defaultColWidth="8.85546875" defaultRowHeight="15" x14ac:dyDescent="0.25"/>
  <cols>
    <col min="1" max="1" width="19.42578125" style="688" customWidth="1"/>
    <col min="2" max="2" width="14.140625" style="688" customWidth="1"/>
    <col min="3" max="3" width="10.7109375" style="688" customWidth="1"/>
    <col min="4" max="4" width="12.7109375" style="688" customWidth="1"/>
    <col min="5" max="5" width="11.85546875" style="688" customWidth="1"/>
    <col min="6" max="6" width="10.28515625" style="688" customWidth="1"/>
    <col min="7" max="8" width="10.5703125" style="688" customWidth="1"/>
    <col min="9" max="9" width="13.5703125" style="688" customWidth="1"/>
    <col min="10" max="10" width="12.42578125" style="688" customWidth="1"/>
    <col min="11" max="11" width="8.85546875" style="688" customWidth="1"/>
    <col min="12" max="16384" width="8.85546875" style="688"/>
  </cols>
  <sheetData>
    <row r="1" spans="1:13" x14ac:dyDescent="0.25">
      <c r="A1" s="728" t="s">
        <v>834</v>
      </c>
    </row>
    <row r="3" spans="1:13" s="3158" customFormat="1" ht="30" x14ac:dyDescent="0.25">
      <c r="A3" s="3161"/>
      <c r="B3" s="3169"/>
      <c r="C3" s="3167" t="s">
        <v>751</v>
      </c>
      <c r="D3" s="3167" t="s">
        <v>414</v>
      </c>
      <c r="E3" s="3167" t="s">
        <v>752</v>
      </c>
      <c r="F3" s="3167" t="s">
        <v>753</v>
      </c>
      <c r="G3" s="3167" t="s">
        <v>754</v>
      </c>
      <c r="H3" s="3167" t="s">
        <v>415</v>
      </c>
      <c r="I3" s="3167" t="s">
        <v>835</v>
      </c>
      <c r="J3" s="3167" t="s">
        <v>476</v>
      </c>
    </row>
    <row r="4" spans="1:13" x14ac:dyDescent="0.25">
      <c r="A4" s="3712" t="s">
        <v>761</v>
      </c>
      <c r="B4" s="695" t="s">
        <v>836</v>
      </c>
      <c r="C4" s="884">
        <v>0.66600000000000004</v>
      </c>
      <c r="D4" s="884">
        <v>0.68354999999999999</v>
      </c>
      <c r="E4" s="884">
        <v>0.67225000000000001</v>
      </c>
      <c r="F4" s="884">
        <v>0.66800000000000004</v>
      </c>
      <c r="G4" s="884">
        <v>0.64200000000000002</v>
      </c>
      <c r="H4" s="884">
        <v>0.64300000000000002</v>
      </c>
      <c r="I4" s="885">
        <v>0.10000000000000009</v>
      </c>
      <c r="J4" s="3516">
        <v>-2.300000000000002</v>
      </c>
      <c r="K4" s="886"/>
      <c r="L4" s="887"/>
      <c r="M4" s="888"/>
    </row>
    <row r="5" spans="1:13" x14ac:dyDescent="0.25">
      <c r="A5" s="3712"/>
      <c r="B5" s="695" t="s">
        <v>837</v>
      </c>
      <c r="C5" s="884">
        <v>0.82784999999999997</v>
      </c>
      <c r="D5" s="884">
        <v>0.81245000000000001</v>
      </c>
      <c r="E5" s="884">
        <v>0.74985000000000002</v>
      </c>
      <c r="F5" s="884">
        <v>0.77300000000000002</v>
      </c>
      <c r="G5" s="884">
        <v>0.749</v>
      </c>
      <c r="H5" s="884">
        <v>0.74900000000000011</v>
      </c>
      <c r="I5" s="885">
        <v>0</v>
      </c>
      <c r="J5" s="3516">
        <v>-7.8849999999999865</v>
      </c>
      <c r="K5" s="886"/>
      <c r="L5" s="887"/>
      <c r="M5" s="888"/>
    </row>
    <row r="6" spans="1:13" x14ac:dyDescent="0.25">
      <c r="A6" s="3712"/>
      <c r="B6" s="695" t="s">
        <v>827</v>
      </c>
      <c r="C6" s="884" t="s">
        <v>382</v>
      </c>
      <c r="D6" s="884" t="s">
        <v>382</v>
      </c>
      <c r="E6" s="884">
        <v>0.92066666666666697</v>
      </c>
      <c r="F6" s="884">
        <v>0.67500000000000004</v>
      </c>
      <c r="G6" s="884">
        <v>0.72899999999999998</v>
      </c>
      <c r="H6" s="884">
        <v>0.79200000000000004</v>
      </c>
      <c r="I6" s="885">
        <v>6.300000000000006</v>
      </c>
      <c r="J6" s="3516" t="s">
        <v>382</v>
      </c>
      <c r="K6" s="886"/>
      <c r="L6" s="887"/>
      <c r="M6" s="888"/>
    </row>
    <row r="7" spans="1:13" x14ac:dyDescent="0.25">
      <c r="A7" s="3712"/>
      <c r="B7" s="695" t="s">
        <v>828</v>
      </c>
      <c r="C7" s="884">
        <v>0.709454545454545</v>
      </c>
      <c r="D7" s="884">
        <v>0.72424999999999995</v>
      </c>
      <c r="E7" s="884">
        <v>0.69620000000000004</v>
      </c>
      <c r="F7" s="884">
        <v>0.69199999999999995</v>
      </c>
      <c r="G7" s="884">
        <v>0.66600000000000004</v>
      </c>
      <c r="H7" s="884">
        <v>0.66599999999999993</v>
      </c>
      <c r="I7" s="885">
        <v>0</v>
      </c>
      <c r="J7" s="3516">
        <v>-4.3454545454545084</v>
      </c>
      <c r="K7" s="886"/>
      <c r="L7" s="887"/>
      <c r="M7" s="888"/>
    </row>
    <row r="8" spans="1:13" x14ac:dyDescent="0.25">
      <c r="A8" s="3717" t="s">
        <v>762</v>
      </c>
      <c r="B8" s="789" t="s">
        <v>836</v>
      </c>
      <c r="C8" s="799">
        <v>0.79490789473684198</v>
      </c>
      <c r="D8" s="799">
        <v>0.74685897435897397</v>
      </c>
      <c r="E8" s="799">
        <v>0.70348717948717898</v>
      </c>
      <c r="F8" s="799">
        <v>0.71799999999999997</v>
      </c>
      <c r="G8" s="799">
        <v>0.73399999999999999</v>
      </c>
      <c r="H8" s="799">
        <v>0.69</v>
      </c>
      <c r="I8" s="889">
        <v>-4.4000000000000039</v>
      </c>
      <c r="J8" s="3517">
        <v>-10.490789473684202</v>
      </c>
      <c r="K8" s="886"/>
      <c r="L8" s="887"/>
      <c r="M8" s="888"/>
    </row>
    <row r="9" spans="1:13" x14ac:dyDescent="0.25">
      <c r="A9" s="3717"/>
      <c r="B9" s="789" t="s">
        <v>837</v>
      </c>
      <c r="C9" s="799">
        <v>0.78251388888888851</v>
      </c>
      <c r="D9" s="799">
        <v>0.77932000000000001</v>
      </c>
      <c r="E9" s="799">
        <v>0.7286753246753247</v>
      </c>
      <c r="F9" s="799">
        <v>0.77600000000000002</v>
      </c>
      <c r="G9" s="799">
        <v>0.73399999999999999</v>
      </c>
      <c r="H9" s="799">
        <v>0.748</v>
      </c>
      <c r="I9" s="889">
        <v>1.4000000000000012</v>
      </c>
      <c r="J9" s="3517">
        <v>-3.4513888888888511</v>
      </c>
      <c r="K9" s="886"/>
      <c r="L9" s="887"/>
      <c r="M9" s="888"/>
    </row>
    <row r="10" spans="1:13" x14ac:dyDescent="0.25">
      <c r="A10" s="3717"/>
      <c r="B10" s="789" t="s">
        <v>827</v>
      </c>
      <c r="C10" s="799">
        <v>0.94433333333333325</v>
      </c>
      <c r="D10" s="799">
        <v>0.84457142857142842</v>
      </c>
      <c r="E10" s="799">
        <v>0.83547058823529408</v>
      </c>
      <c r="F10" s="799">
        <v>0.78</v>
      </c>
      <c r="G10" s="799">
        <v>0.70299999999999996</v>
      </c>
      <c r="H10" s="799">
        <v>0.70499999999999996</v>
      </c>
      <c r="I10" s="889">
        <v>0.20000000000000018</v>
      </c>
      <c r="J10" s="3517">
        <v>-23.93333333333333</v>
      </c>
      <c r="K10" s="886"/>
      <c r="L10" s="887"/>
      <c r="M10" s="888"/>
    </row>
    <row r="11" spans="1:13" x14ac:dyDescent="0.25">
      <c r="A11" s="3717"/>
      <c r="B11" s="789" t="s">
        <v>828</v>
      </c>
      <c r="C11" s="799">
        <v>0.78784810126582261</v>
      </c>
      <c r="D11" s="799">
        <v>0.75994871794871766</v>
      </c>
      <c r="E11" s="799">
        <v>0.71541250000000023</v>
      </c>
      <c r="F11" s="799">
        <v>0.72299999999999998</v>
      </c>
      <c r="G11" s="799">
        <v>0.73399999999999999</v>
      </c>
      <c r="H11" s="799">
        <v>0.71200000000000008</v>
      </c>
      <c r="I11" s="889">
        <v>-2.1999999999999909</v>
      </c>
      <c r="J11" s="3517">
        <v>-7.5848101265822532</v>
      </c>
      <c r="K11" s="886"/>
      <c r="L11" s="887"/>
      <c r="M11" s="888"/>
    </row>
    <row r="12" spans="1:13" x14ac:dyDescent="0.25">
      <c r="A12" s="3712" t="s">
        <v>763</v>
      </c>
      <c r="B12" s="695" t="s">
        <v>836</v>
      </c>
      <c r="C12" s="884">
        <v>0.80471153846153864</v>
      </c>
      <c r="D12" s="884">
        <v>0.70558333333333367</v>
      </c>
      <c r="E12" s="884">
        <v>0.75071428571428567</v>
      </c>
      <c r="F12" s="884">
        <v>0.76300000000000001</v>
      </c>
      <c r="G12" s="884">
        <v>0.755</v>
      </c>
      <c r="H12" s="884">
        <v>0.7390000000000001</v>
      </c>
      <c r="I12" s="885">
        <v>-1.5999999999999903</v>
      </c>
      <c r="J12" s="3516">
        <v>-6.5711538461538543</v>
      </c>
      <c r="K12" s="886"/>
      <c r="L12" s="887"/>
      <c r="M12" s="888"/>
    </row>
    <row r="13" spans="1:13" x14ac:dyDescent="0.25">
      <c r="A13" s="3712"/>
      <c r="B13" s="695" t="s">
        <v>837</v>
      </c>
      <c r="C13" s="884">
        <v>0.76746153846153831</v>
      </c>
      <c r="D13" s="884">
        <v>0.78504166666666653</v>
      </c>
      <c r="E13" s="884">
        <v>0.7760588235294118</v>
      </c>
      <c r="F13" s="884">
        <v>0.76500000000000001</v>
      </c>
      <c r="G13" s="884">
        <v>0.77600000000000002</v>
      </c>
      <c r="H13" s="884">
        <v>0.77400000000000002</v>
      </c>
      <c r="I13" s="885">
        <v>-0.20000000000000018</v>
      </c>
      <c r="J13" s="3516">
        <v>0.65384615384617151</v>
      </c>
      <c r="K13" s="886"/>
      <c r="L13" s="887"/>
      <c r="M13" s="888"/>
    </row>
    <row r="14" spans="1:13" x14ac:dyDescent="0.25">
      <c r="A14" s="3712"/>
      <c r="B14" s="695" t="s">
        <v>827</v>
      </c>
      <c r="C14" s="884">
        <v>0.43519999999999986</v>
      </c>
      <c r="D14" s="884">
        <v>0.91322222222222227</v>
      </c>
      <c r="E14" s="884">
        <v>0.69772727272727264</v>
      </c>
      <c r="F14" s="884">
        <v>0.69599999999999995</v>
      </c>
      <c r="G14" s="884">
        <v>0.58199999999999996</v>
      </c>
      <c r="H14" s="884">
        <v>0.59299999999999997</v>
      </c>
      <c r="I14" s="885">
        <v>1.100000000000001</v>
      </c>
      <c r="J14" s="3516">
        <v>15.78000000000001</v>
      </c>
      <c r="K14" s="886"/>
      <c r="L14" s="887"/>
      <c r="M14" s="888"/>
    </row>
    <row r="15" spans="1:13" x14ac:dyDescent="0.25">
      <c r="A15" s="3712"/>
      <c r="B15" s="695" t="s">
        <v>828</v>
      </c>
      <c r="C15" s="884">
        <v>0.79277358490566019</v>
      </c>
      <c r="D15" s="884">
        <v>0.72735999999999978</v>
      </c>
      <c r="E15" s="884">
        <v>0.74721818181818178</v>
      </c>
      <c r="F15" s="884">
        <v>0.75600000000000001</v>
      </c>
      <c r="G15" s="884">
        <v>0.75800000000000001</v>
      </c>
      <c r="H15" s="884">
        <v>0.75</v>
      </c>
      <c r="I15" s="885">
        <v>-0.80000000000000071</v>
      </c>
      <c r="J15" s="3516">
        <v>-4.2773584905660194</v>
      </c>
      <c r="K15" s="886"/>
      <c r="L15" s="887"/>
      <c r="M15" s="888"/>
    </row>
    <row r="16" spans="1:13" x14ac:dyDescent="0.25">
      <c r="A16" s="3718" t="s">
        <v>768</v>
      </c>
      <c r="B16" s="804" t="s">
        <v>836</v>
      </c>
      <c r="C16" s="850">
        <v>0.75215789473684214</v>
      </c>
      <c r="D16" s="850">
        <v>0.73548173207036527</v>
      </c>
      <c r="E16" s="850">
        <v>0.71676760563380237</v>
      </c>
      <c r="F16" s="850">
        <v>0.71199999999999997</v>
      </c>
      <c r="G16" s="850">
        <v>0.66500000000000004</v>
      </c>
      <c r="H16" s="850">
        <v>0.67100000000000004</v>
      </c>
      <c r="I16" s="890">
        <v>0.60000000000000053</v>
      </c>
      <c r="J16" s="3518">
        <v>-8.1157894736842096</v>
      </c>
      <c r="K16" s="886"/>
      <c r="L16" s="887"/>
      <c r="M16" s="888"/>
    </row>
    <row r="17" spans="1:13" x14ac:dyDescent="0.25">
      <c r="A17" s="3718"/>
      <c r="B17" s="804" t="s">
        <v>837</v>
      </c>
      <c r="C17" s="850">
        <v>0.7487345132743366</v>
      </c>
      <c r="D17" s="850">
        <v>0.74080332409972327</v>
      </c>
      <c r="E17" s="850">
        <v>0.71228116343490389</v>
      </c>
      <c r="F17" s="850">
        <v>0.71599999999999997</v>
      </c>
      <c r="G17" s="850">
        <v>0.68500000000000005</v>
      </c>
      <c r="H17" s="850">
        <v>0.69299999999999995</v>
      </c>
      <c r="I17" s="890">
        <v>0.79999999999998961</v>
      </c>
      <c r="J17" s="3518">
        <v>-5.5734513274336646</v>
      </c>
      <c r="K17" s="886"/>
      <c r="L17" s="887"/>
      <c r="M17" s="888"/>
    </row>
    <row r="18" spans="1:13" x14ac:dyDescent="0.25">
      <c r="A18" s="3718"/>
      <c r="B18" s="804" t="s">
        <v>827</v>
      </c>
      <c r="C18" s="850">
        <v>0.64283823529411788</v>
      </c>
      <c r="D18" s="850">
        <v>0.77406097560975606</v>
      </c>
      <c r="E18" s="850">
        <v>0.73336601307189586</v>
      </c>
      <c r="F18" s="850">
        <v>0.68400000000000005</v>
      </c>
      <c r="G18" s="850">
        <v>0.58299999999999996</v>
      </c>
      <c r="H18" s="850">
        <v>0.61970000000000003</v>
      </c>
      <c r="I18" s="890">
        <v>3.6700000000000066</v>
      </c>
      <c r="J18" s="3518">
        <v>-2.3138235294117848</v>
      </c>
      <c r="K18" s="886"/>
      <c r="L18" s="887"/>
      <c r="M18" s="888"/>
    </row>
    <row r="19" spans="1:13" x14ac:dyDescent="0.25">
      <c r="A19" s="3718"/>
      <c r="B19" s="804" t="s">
        <v>828</v>
      </c>
      <c r="C19" s="850">
        <v>0.74737224383916967</v>
      </c>
      <c r="D19" s="850">
        <v>0.72763535228677401</v>
      </c>
      <c r="E19" s="850">
        <v>0.71342336683417074</v>
      </c>
      <c r="F19" s="850">
        <v>0.70399999999999996</v>
      </c>
      <c r="G19" s="850">
        <v>0.67</v>
      </c>
      <c r="H19" s="850">
        <v>0.6774</v>
      </c>
      <c r="I19" s="890">
        <v>0.73999999999999622</v>
      </c>
      <c r="J19" s="3518">
        <v>-6.9972243839169668</v>
      </c>
      <c r="K19" s="886"/>
      <c r="L19" s="887"/>
      <c r="M19" s="888"/>
    </row>
    <row r="21" spans="1:13" x14ac:dyDescent="0.25">
      <c r="A21" s="696" t="s">
        <v>769</v>
      </c>
    </row>
    <row r="22" spans="1:13" x14ac:dyDescent="0.25">
      <c r="A22" s="696"/>
    </row>
    <row r="23" spans="1:13" x14ac:dyDescent="0.25">
      <c r="A23" s="696" t="s">
        <v>384</v>
      </c>
    </row>
    <row r="24" spans="1:13" x14ac:dyDescent="0.25">
      <c r="A24" s="696" t="s">
        <v>2662</v>
      </c>
    </row>
    <row r="25" spans="1:13" x14ac:dyDescent="0.25">
      <c r="A25" s="696" t="s">
        <v>838</v>
      </c>
    </row>
    <row r="26" spans="1:13" x14ac:dyDescent="0.25">
      <c r="A26" s="696" t="s">
        <v>2663</v>
      </c>
    </row>
    <row r="27" spans="1:13" x14ac:dyDescent="0.25">
      <c r="A27" s="696" t="s">
        <v>2664</v>
      </c>
    </row>
    <row r="28" spans="1:13" x14ac:dyDescent="0.25">
      <c r="A28" s="696" t="s">
        <v>839</v>
      </c>
    </row>
    <row r="29" spans="1:13" x14ac:dyDescent="0.25">
      <c r="A29" s="696"/>
    </row>
    <row r="30" spans="1:13" x14ac:dyDescent="0.25">
      <c r="A30" s="697" t="s">
        <v>135</v>
      </c>
      <c r="B30" s="697"/>
    </row>
    <row r="31" spans="1:13" x14ac:dyDescent="0.25">
      <c r="A31" s="696"/>
    </row>
    <row r="91" spans="1:1" x14ac:dyDescent="0.25">
      <c r="A91" s="688" t="s">
        <v>2621</v>
      </c>
    </row>
  </sheetData>
  <mergeCells count="4">
    <mergeCell ref="A4:A7"/>
    <mergeCell ref="A8:A11"/>
    <mergeCell ref="A12:A15"/>
    <mergeCell ref="A16:A19"/>
  </mergeCells>
  <hyperlinks>
    <hyperlink ref="A30" location="Index!A1" display="Back to index" xr:uid="{76CB32D5-DA50-4806-B7F8-DA7913F1EEF4}"/>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9B9B-C934-40B1-BF1F-37256A68CD90}">
  <dimension ref="A1:V91"/>
  <sheetViews>
    <sheetView showGridLines="0" workbookViewId="0"/>
  </sheetViews>
  <sheetFormatPr defaultColWidth="9.140625" defaultRowHeight="15" x14ac:dyDescent="0.25"/>
  <cols>
    <col min="1" max="1" width="33" style="688" customWidth="1"/>
    <col min="2" max="2" width="9.140625" style="688" customWidth="1"/>
    <col min="3" max="16384" width="9.140625" style="688"/>
  </cols>
  <sheetData>
    <row r="1" spans="1:22" x14ac:dyDescent="0.25">
      <c r="A1" s="728" t="s">
        <v>2665</v>
      </c>
    </row>
    <row r="3" spans="1:22" x14ac:dyDescent="0.25">
      <c r="A3" s="3519"/>
      <c r="B3" s="3719" t="s">
        <v>840</v>
      </c>
      <c r="C3" s="3720"/>
      <c r="D3" s="3720"/>
      <c r="E3" s="3721"/>
      <c r="F3" s="3719" t="s">
        <v>841</v>
      </c>
      <c r="G3" s="3720"/>
      <c r="H3" s="3721"/>
      <c r="I3" s="3315"/>
      <c r="J3" s="3719" t="s">
        <v>842</v>
      </c>
      <c r="K3" s="3720"/>
      <c r="L3" s="3721"/>
      <c r="M3" s="3315"/>
      <c r="N3" s="3719" t="s">
        <v>843</v>
      </c>
      <c r="O3" s="3720"/>
      <c r="P3" s="3721"/>
      <c r="Q3" s="3315"/>
      <c r="R3" s="3719" t="s">
        <v>828</v>
      </c>
      <c r="S3" s="3719"/>
      <c r="T3" s="3719"/>
      <c r="U3" s="3719"/>
      <c r="V3" s="3719"/>
    </row>
    <row r="4" spans="1:22" s="3158" customFormat="1" ht="60" x14ac:dyDescent="0.25">
      <c r="A4" s="3157" t="s">
        <v>844</v>
      </c>
      <c r="B4" s="3167" t="s">
        <v>803</v>
      </c>
      <c r="C4" s="3167" t="s">
        <v>773</v>
      </c>
      <c r="D4" s="3167" t="s">
        <v>774</v>
      </c>
      <c r="E4" s="3167" t="s">
        <v>2628</v>
      </c>
      <c r="F4" s="3167" t="s">
        <v>803</v>
      </c>
      <c r="G4" s="3167" t="s">
        <v>773</v>
      </c>
      <c r="H4" s="3167" t="s">
        <v>774</v>
      </c>
      <c r="I4" s="3167" t="s">
        <v>2628</v>
      </c>
      <c r="J4" s="3167" t="s">
        <v>803</v>
      </c>
      <c r="K4" s="3167" t="s">
        <v>773</v>
      </c>
      <c r="L4" s="3167" t="s">
        <v>774</v>
      </c>
      <c r="M4" s="3167" t="s">
        <v>2628</v>
      </c>
      <c r="N4" s="3167" t="s">
        <v>803</v>
      </c>
      <c r="O4" s="3167" t="s">
        <v>773</v>
      </c>
      <c r="P4" s="3167" t="s">
        <v>774</v>
      </c>
      <c r="Q4" s="3167" t="s">
        <v>2628</v>
      </c>
      <c r="R4" s="3167" t="s">
        <v>803</v>
      </c>
      <c r="S4" s="3167" t="s">
        <v>773</v>
      </c>
      <c r="T4" s="3167" t="s">
        <v>774</v>
      </c>
      <c r="U4" s="3167" t="s">
        <v>2628</v>
      </c>
      <c r="V4" s="3167" t="s">
        <v>845</v>
      </c>
    </row>
    <row r="5" spans="1:22" x14ac:dyDescent="0.25">
      <c r="A5" s="716" t="s">
        <v>846</v>
      </c>
      <c r="B5" s="842">
        <v>80</v>
      </c>
      <c r="C5" s="842">
        <v>71</v>
      </c>
      <c r="D5" s="842">
        <v>74</v>
      </c>
      <c r="E5" s="842">
        <v>91</v>
      </c>
      <c r="F5" s="842">
        <v>1038</v>
      </c>
      <c r="G5" s="842">
        <v>1094</v>
      </c>
      <c r="H5" s="842">
        <v>1025</v>
      </c>
      <c r="I5" s="842">
        <v>944</v>
      </c>
      <c r="J5" s="842">
        <v>0</v>
      </c>
      <c r="K5" s="842">
        <v>0</v>
      </c>
      <c r="L5" s="842">
        <v>0</v>
      </c>
      <c r="M5" s="842">
        <v>0</v>
      </c>
      <c r="N5" s="842">
        <v>0</v>
      </c>
      <c r="O5" s="842">
        <v>0</v>
      </c>
      <c r="P5" s="842">
        <v>0</v>
      </c>
      <c r="Q5" s="842">
        <v>0</v>
      </c>
      <c r="R5" s="842">
        <v>1118</v>
      </c>
      <c r="S5" s="875">
        <v>1165</v>
      </c>
      <c r="T5" s="875">
        <v>1099</v>
      </c>
      <c r="U5" s="875">
        <v>1035</v>
      </c>
      <c r="V5" s="891">
        <v>-5.8234758871701549E-2</v>
      </c>
    </row>
    <row r="6" spans="1:22" x14ac:dyDescent="0.25">
      <c r="A6" s="715" t="s">
        <v>847</v>
      </c>
      <c r="B6" s="797">
        <v>0</v>
      </c>
      <c r="C6" s="797">
        <v>0</v>
      </c>
      <c r="D6" s="797">
        <v>0</v>
      </c>
      <c r="E6" s="797">
        <v>0</v>
      </c>
      <c r="F6" s="797">
        <v>0</v>
      </c>
      <c r="G6" s="797">
        <v>0</v>
      </c>
      <c r="H6" s="797">
        <v>0</v>
      </c>
      <c r="I6" s="797">
        <v>0</v>
      </c>
      <c r="J6" s="797">
        <v>0</v>
      </c>
      <c r="K6" s="797">
        <v>0</v>
      </c>
      <c r="L6" s="797">
        <v>0</v>
      </c>
      <c r="M6" s="797">
        <v>0</v>
      </c>
      <c r="N6" s="797">
        <v>0</v>
      </c>
      <c r="O6" s="797">
        <v>0</v>
      </c>
      <c r="P6" s="797">
        <v>0</v>
      </c>
      <c r="Q6" s="797">
        <v>0</v>
      </c>
      <c r="R6" s="797">
        <v>0</v>
      </c>
      <c r="S6" s="872">
        <v>0</v>
      </c>
      <c r="T6" s="872">
        <v>0</v>
      </c>
      <c r="U6" s="872">
        <v>0</v>
      </c>
      <c r="V6" s="3520" t="s">
        <v>382</v>
      </c>
    </row>
    <row r="7" spans="1:22" ht="30" x14ac:dyDescent="0.25">
      <c r="A7" s="716" t="s">
        <v>848</v>
      </c>
      <c r="B7" s="842">
        <v>0</v>
      </c>
      <c r="C7" s="842">
        <v>0</v>
      </c>
      <c r="D7" s="842">
        <v>0</v>
      </c>
      <c r="E7" s="842">
        <v>0</v>
      </c>
      <c r="F7" s="842">
        <v>29</v>
      </c>
      <c r="G7" s="842">
        <v>38</v>
      </c>
      <c r="H7" s="842">
        <v>19</v>
      </c>
      <c r="I7" s="842">
        <v>50</v>
      </c>
      <c r="J7" s="842">
        <v>0</v>
      </c>
      <c r="K7" s="842">
        <v>0</v>
      </c>
      <c r="L7" s="842">
        <v>0</v>
      </c>
      <c r="M7" s="842">
        <v>0</v>
      </c>
      <c r="N7" s="842">
        <v>0</v>
      </c>
      <c r="O7" s="842">
        <v>0</v>
      </c>
      <c r="P7" s="842">
        <v>0</v>
      </c>
      <c r="Q7" s="842">
        <v>0</v>
      </c>
      <c r="R7" s="842">
        <v>29</v>
      </c>
      <c r="S7" s="875">
        <v>38</v>
      </c>
      <c r="T7" s="875">
        <v>19</v>
      </c>
      <c r="U7" s="875">
        <v>50</v>
      </c>
      <c r="V7" s="891">
        <v>1.631578947368421</v>
      </c>
    </row>
    <row r="8" spans="1:22" x14ac:dyDescent="0.25">
      <c r="A8" s="715" t="s">
        <v>162</v>
      </c>
      <c r="B8" s="797">
        <v>0</v>
      </c>
      <c r="C8" s="797">
        <v>0</v>
      </c>
      <c r="D8" s="797">
        <v>0</v>
      </c>
      <c r="E8" s="797">
        <v>0</v>
      </c>
      <c r="F8" s="797">
        <v>28</v>
      </c>
      <c r="G8" s="797">
        <v>23</v>
      </c>
      <c r="H8" s="797">
        <v>7</v>
      </c>
      <c r="I8" s="797">
        <v>0</v>
      </c>
      <c r="J8" s="797">
        <v>0</v>
      </c>
      <c r="K8" s="797">
        <v>0</v>
      </c>
      <c r="L8" s="797">
        <v>0</v>
      </c>
      <c r="M8" s="797">
        <v>0</v>
      </c>
      <c r="N8" s="797">
        <v>0</v>
      </c>
      <c r="O8" s="797">
        <v>0</v>
      </c>
      <c r="P8" s="797">
        <v>0</v>
      </c>
      <c r="Q8" s="797">
        <v>0</v>
      </c>
      <c r="R8" s="797">
        <v>28</v>
      </c>
      <c r="S8" s="872">
        <v>23</v>
      </c>
      <c r="T8" s="872">
        <v>7</v>
      </c>
      <c r="U8" s="872">
        <v>0</v>
      </c>
      <c r="V8" s="3521">
        <v>-1</v>
      </c>
    </row>
    <row r="9" spans="1:22" x14ac:dyDescent="0.25">
      <c r="A9" s="716" t="s">
        <v>849</v>
      </c>
      <c r="B9" s="842">
        <v>24</v>
      </c>
      <c r="C9" s="842">
        <v>23</v>
      </c>
      <c r="D9" s="842">
        <v>36</v>
      </c>
      <c r="E9" s="842">
        <v>29</v>
      </c>
      <c r="F9" s="842">
        <v>1225</v>
      </c>
      <c r="G9" s="842">
        <v>1457</v>
      </c>
      <c r="H9" s="842">
        <v>1491</v>
      </c>
      <c r="I9" s="842">
        <v>1579</v>
      </c>
      <c r="J9" s="842">
        <v>0</v>
      </c>
      <c r="K9" s="842">
        <v>0</v>
      </c>
      <c r="L9" s="842">
        <v>0</v>
      </c>
      <c r="M9" s="842">
        <v>0</v>
      </c>
      <c r="N9" s="842">
        <v>0</v>
      </c>
      <c r="O9" s="842">
        <v>0</v>
      </c>
      <c r="P9" s="842">
        <v>0</v>
      </c>
      <c r="Q9" s="842">
        <v>0</v>
      </c>
      <c r="R9" s="842">
        <v>1249</v>
      </c>
      <c r="S9" s="875">
        <v>1480</v>
      </c>
      <c r="T9" s="875">
        <v>1527</v>
      </c>
      <c r="U9" s="875">
        <v>1608</v>
      </c>
      <c r="V9" s="891">
        <v>5.304518664047151E-2</v>
      </c>
    </row>
    <row r="10" spans="1:22" x14ac:dyDescent="0.25">
      <c r="A10" s="715" t="s">
        <v>850</v>
      </c>
      <c r="B10" s="797">
        <v>468</v>
      </c>
      <c r="C10" s="797">
        <v>649</v>
      </c>
      <c r="D10" s="797">
        <v>935</v>
      </c>
      <c r="E10" s="797">
        <v>1116</v>
      </c>
      <c r="F10" s="797">
        <v>50</v>
      </c>
      <c r="G10" s="797">
        <v>52</v>
      </c>
      <c r="H10" s="797">
        <v>62</v>
      </c>
      <c r="I10" s="797">
        <v>9</v>
      </c>
      <c r="J10" s="797">
        <v>0</v>
      </c>
      <c r="K10" s="797">
        <v>0</v>
      </c>
      <c r="L10" s="797">
        <v>0</v>
      </c>
      <c r="M10" s="797">
        <v>0</v>
      </c>
      <c r="N10" s="797">
        <v>0</v>
      </c>
      <c r="O10" s="797">
        <v>0</v>
      </c>
      <c r="P10" s="797">
        <v>0</v>
      </c>
      <c r="Q10" s="797">
        <v>0</v>
      </c>
      <c r="R10" s="797">
        <v>518</v>
      </c>
      <c r="S10" s="872">
        <v>701</v>
      </c>
      <c r="T10" s="872">
        <v>997</v>
      </c>
      <c r="U10" s="872">
        <v>1125</v>
      </c>
      <c r="V10" s="3521">
        <v>0.1283851554663992</v>
      </c>
    </row>
    <row r="11" spans="1:22" ht="30" x14ac:dyDescent="0.25">
      <c r="A11" s="716" t="s">
        <v>851</v>
      </c>
      <c r="B11" s="842">
        <v>1</v>
      </c>
      <c r="C11" s="842">
        <v>0</v>
      </c>
      <c r="D11" s="842">
        <v>0</v>
      </c>
      <c r="E11" s="842">
        <v>0</v>
      </c>
      <c r="F11" s="842">
        <v>0</v>
      </c>
      <c r="G11" s="842">
        <v>0</v>
      </c>
      <c r="H11" s="842">
        <v>0</v>
      </c>
      <c r="I11" s="842">
        <v>0</v>
      </c>
      <c r="J11" s="842">
        <v>0</v>
      </c>
      <c r="K11" s="842">
        <v>0</v>
      </c>
      <c r="L11" s="842">
        <v>0</v>
      </c>
      <c r="M11" s="842">
        <v>0</v>
      </c>
      <c r="N11" s="842">
        <v>0</v>
      </c>
      <c r="O11" s="842">
        <v>0</v>
      </c>
      <c r="P11" s="842">
        <v>0</v>
      </c>
      <c r="Q11" s="842">
        <v>0</v>
      </c>
      <c r="R11" s="842">
        <v>1</v>
      </c>
      <c r="S11" s="875">
        <v>0</v>
      </c>
      <c r="T11" s="875">
        <v>0</v>
      </c>
      <c r="U11" s="875">
        <v>0</v>
      </c>
      <c r="V11" s="3522" t="s">
        <v>382</v>
      </c>
    </row>
    <row r="12" spans="1:22" x14ac:dyDescent="0.25">
      <c r="A12" s="715" t="s">
        <v>852</v>
      </c>
      <c r="B12" s="797">
        <v>0</v>
      </c>
      <c r="C12" s="797">
        <v>0</v>
      </c>
      <c r="D12" s="797">
        <v>0</v>
      </c>
      <c r="E12" s="797">
        <v>0</v>
      </c>
      <c r="F12" s="797">
        <v>21</v>
      </c>
      <c r="G12" s="797">
        <v>14</v>
      </c>
      <c r="H12" s="797" t="s">
        <v>382</v>
      </c>
      <c r="I12" s="797">
        <v>0</v>
      </c>
      <c r="J12" s="797">
        <v>0</v>
      </c>
      <c r="K12" s="797">
        <v>0</v>
      </c>
      <c r="L12" s="797">
        <v>0</v>
      </c>
      <c r="M12" s="797">
        <v>0</v>
      </c>
      <c r="N12" s="797">
        <v>0</v>
      </c>
      <c r="O12" s="797">
        <v>0</v>
      </c>
      <c r="P12" s="797">
        <v>0</v>
      </c>
      <c r="Q12" s="797">
        <v>0</v>
      </c>
      <c r="R12" s="797">
        <v>21</v>
      </c>
      <c r="S12" s="872">
        <v>14</v>
      </c>
      <c r="T12" s="797" t="s">
        <v>382</v>
      </c>
      <c r="U12" s="797">
        <v>0</v>
      </c>
      <c r="V12" s="3520" t="s">
        <v>382</v>
      </c>
    </row>
    <row r="13" spans="1:22" ht="30" x14ac:dyDescent="0.25">
      <c r="A13" s="716" t="s">
        <v>853</v>
      </c>
      <c r="B13" s="842">
        <v>0</v>
      </c>
      <c r="C13" s="842">
        <v>0</v>
      </c>
      <c r="D13" s="842">
        <v>0</v>
      </c>
      <c r="E13" s="842">
        <v>0</v>
      </c>
      <c r="F13" s="842">
        <v>0</v>
      </c>
      <c r="G13" s="842">
        <v>0</v>
      </c>
      <c r="H13" s="842">
        <v>0</v>
      </c>
      <c r="I13" s="842">
        <v>0</v>
      </c>
      <c r="J13" s="842">
        <v>0</v>
      </c>
      <c r="K13" s="842">
        <v>0</v>
      </c>
      <c r="L13" s="842">
        <v>0</v>
      </c>
      <c r="M13" s="842">
        <v>0</v>
      </c>
      <c r="N13" s="842">
        <v>74</v>
      </c>
      <c r="O13" s="842">
        <v>85</v>
      </c>
      <c r="P13" s="842">
        <v>125</v>
      </c>
      <c r="Q13" s="842">
        <v>143</v>
      </c>
      <c r="R13" s="842">
        <v>74</v>
      </c>
      <c r="S13" s="875">
        <v>85</v>
      </c>
      <c r="T13" s="875">
        <v>125</v>
      </c>
      <c r="U13" s="875">
        <v>143</v>
      </c>
      <c r="V13" s="891">
        <v>0.14399999999999999</v>
      </c>
    </row>
    <row r="14" spans="1:22" x14ac:dyDescent="0.25">
      <c r="A14" s="715" t="s">
        <v>854</v>
      </c>
      <c r="B14" s="797">
        <v>191</v>
      </c>
      <c r="C14" s="797">
        <v>176</v>
      </c>
      <c r="D14" s="797">
        <v>248</v>
      </c>
      <c r="E14" s="797">
        <v>206</v>
      </c>
      <c r="F14" s="797">
        <v>13</v>
      </c>
      <c r="G14" s="797">
        <v>19</v>
      </c>
      <c r="H14" s="797">
        <v>9</v>
      </c>
      <c r="I14" s="797">
        <v>0</v>
      </c>
      <c r="J14" s="797">
        <v>0</v>
      </c>
      <c r="K14" s="797">
        <v>0</v>
      </c>
      <c r="L14" s="797">
        <v>0</v>
      </c>
      <c r="M14" s="797">
        <v>0</v>
      </c>
      <c r="N14" s="797">
        <v>0</v>
      </c>
      <c r="O14" s="797">
        <v>0</v>
      </c>
      <c r="P14" s="797">
        <v>0</v>
      </c>
      <c r="Q14" s="797">
        <v>0</v>
      </c>
      <c r="R14" s="797">
        <v>204</v>
      </c>
      <c r="S14" s="872">
        <v>195</v>
      </c>
      <c r="T14" s="872">
        <v>257</v>
      </c>
      <c r="U14" s="872">
        <v>206</v>
      </c>
      <c r="V14" s="3521">
        <v>-0.19844357976653695</v>
      </c>
    </row>
    <row r="15" spans="1:22" x14ac:dyDescent="0.25">
      <c r="A15" s="716" t="s">
        <v>855</v>
      </c>
      <c r="B15" s="842">
        <v>0</v>
      </c>
      <c r="C15" s="842">
        <v>0</v>
      </c>
      <c r="D15" s="842">
        <v>0</v>
      </c>
      <c r="E15" s="842">
        <v>0</v>
      </c>
      <c r="F15" s="842">
        <v>0</v>
      </c>
      <c r="G15" s="842">
        <v>0</v>
      </c>
      <c r="H15" s="842">
        <v>0</v>
      </c>
      <c r="I15" s="842">
        <v>0</v>
      </c>
      <c r="J15" s="842">
        <v>0</v>
      </c>
      <c r="K15" s="842">
        <v>0</v>
      </c>
      <c r="L15" s="842">
        <v>0</v>
      </c>
      <c r="M15" s="842">
        <v>0</v>
      </c>
      <c r="N15" s="842">
        <v>0</v>
      </c>
      <c r="O15" s="842">
        <v>0</v>
      </c>
      <c r="P15" s="842">
        <v>0</v>
      </c>
      <c r="Q15" s="842">
        <v>0</v>
      </c>
      <c r="R15" s="842">
        <v>0</v>
      </c>
      <c r="S15" s="875">
        <v>0</v>
      </c>
      <c r="T15" s="875">
        <v>0</v>
      </c>
      <c r="U15" s="875">
        <v>0</v>
      </c>
      <c r="V15" s="3522" t="s">
        <v>382</v>
      </c>
    </row>
    <row r="16" spans="1:22" x14ac:dyDescent="0.25">
      <c r="A16" s="715" t="s">
        <v>856</v>
      </c>
      <c r="B16" s="797">
        <v>0</v>
      </c>
      <c r="C16" s="797">
        <v>0</v>
      </c>
      <c r="D16" s="797">
        <v>0</v>
      </c>
      <c r="E16" s="797">
        <v>0</v>
      </c>
      <c r="F16" s="797">
        <v>602</v>
      </c>
      <c r="G16" s="797">
        <v>571</v>
      </c>
      <c r="H16" s="797">
        <v>905</v>
      </c>
      <c r="I16" s="797">
        <v>1145</v>
      </c>
      <c r="J16" s="797">
        <v>0</v>
      </c>
      <c r="K16" s="797">
        <v>0</v>
      </c>
      <c r="L16" s="797">
        <v>0</v>
      </c>
      <c r="M16" s="797">
        <v>0</v>
      </c>
      <c r="N16" s="797">
        <v>0</v>
      </c>
      <c r="O16" s="797">
        <v>0</v>
      </c>
      <c r="P16" s="797">
        <v>0</v>
      </c>
      <c r="Q16" s="797">
        <v>0</v>
      </c>
      <c r="R16" s="797">
        <v>602</v>
      </c>
      <c r="S16" s="872">
        <v>571</v>
      </c>
      <c r="T16" s="872">
        <v>905</v>
      </c>
      <c r="U16" s="872">
        <v>1145</v>
      </c>
      <c r="V16" s="3521">
        <v>0.26519337016574585</v>
      </c>
    </row>
    <row r="17" spans="1:22" ht="30" x14ac:dyDescent="0.25">
      <c r="A17" s="716" t="s">
        <v>857</v>
      </c>
      <c r="B17" s="842">
        <v>0</v>
      </c>
      <c r="C17" s="842">
        <v>0</v>
      </c>
      <c r="D17" s="842">
        <v>0</v>
      </c>
      <c r="E17" s="842">
        <v>0</v>
      </c>
      <c r="F17" s="842">
        <v>0</v>
      </c>
      <c r="G17" s="842">
        <v>0</v>
      </c>
      <c r="H17" s="842">
        <v>0</v>
      </c>
      <c r="I17" s="842">
        <v>0</v>
      </c>
      <c r="J17" s="842">
        <v>289</v>
      </c>
      <c r="K17" s="842">
        <v>380</v>
      </c>
      <c r="L17" s="842">
        <v>597</v>
      </c>
      <c r="M17" s="842">
        <v>557</v>
      </c>
      <c r="N17" s="842">
        <v>0</v>
      </c>
      <c r="O17" s="842">
        <v>0</v>
      </c>
      <c r="P17" s="842">
        <v>0</v>
      </c>
      <c r="Q17" s="842">
        <v>0</v>
      </c>
      <c r="R17" s="842">
        <v>289</v>
      </c>
      <c r="S17" s="875">
        <v>380</v>
      </c>
      <c r="T17" s="875">
        <v>597</v>
      </c>
      <c r="U17" s="875">
        <v>557</v>
      </c>
      <c r="V17" s="891">
        <v>-6.7001675041876041E-2</v>
      </c>
    </row>
    <row r="18" spans="1:22" x14ac:dyDescent="0.25">
      <c r="A18" s="715" t="s">
        <v>858</v>
      </c>
      <c r="B18" s="797">
        <v>0</v>
      </c>
      <c r="C18" s="797">
        <v>0</v>
      </c>
      <c r="D18" s="797">
        <v>0</v>
      </c>
      <c r="E18" s="797">
        <v>0</v>
      </c>
      <c r="F18" s="797">
        <v>615</v>
      </c>
      <c r="G18" s="797">
        <v>714</v>
      </c>
      <c r="H18" s="797">
        <v>743</v>
      </c>
      <c r="I18" s="797">
        <v>763</v>
      </c>
      <c r="J18" s="797">
        <v>0</v>
      </c>
      <c r="K18" s="797">
        <v>0</v>
      </c>
      <c r="L18" s="797">
        <v>0</v>
      </c>
      <c r="M18" s="797">
        <v>0</v>
      </c>
      <c r="N18" s="797">
        <v>0</v>
      </c>
      <c r="O18" s="797">
        <v>0</v>
      </c>
      <c r="P18" s="797">
        <v>0</v>
      </c>
      <c r="Q18" s="797">
        <v>0</v>
      </c>
      <c r="R18" s="797">
        <v>615</v>
      </c>
      <c r="S18" s="872">
        <v>714</v>
      </c>
      <c r="T18" s="872">
        <v>743</v>
      </c>
      <c r="U18" s="872">
        <v>763</v>
      </c>
      <c r="V18" s="3521">
        <v>2.6917900403768506E-2</v>
      </c>
    </row>
    <row r="19" spans="1:22" x14ac:dyDescent="0.25">
      <c r="A19" s="716" t="s">
        <v>859</v>
      </c>
      <c r="B19" s="842">
        <v>0</v>
      </c>
      <c r="C19" s="842">
        <v>0</v>
      </c>
      <c r="D19" s="842">
        <v>0</v>
      </c>
      <c r="E19" s="842">
        <v>0</v>
      </c>
      <c r="F19" s="842">
        <v>59</v>
      </c>
      <c r="G19" s="842">
        <v>64</v>
      </c>
      <c r="H19" s="842">
        <v>82</v>
      </c>
      <c r="I19" s="842">
        <v>101</v>
      </c>
      <c r="J19" s="842">
        <v>0</v>
      </c>
      <c r="K19" s="842">
        <v>0</v>
      </c>
      <c r="L19" s="842">
        <v>0</v>
      </c>
      <c r="M19" s="842">
        <v>0</v>
      </c>
      <c r="N19" s="842">
        <v>0</v>
      </c>
      <c r="O19" s="842">
        <v>0</v>
      </c>
      <c r="P19" s="842">
        <v>0</v>
      </c>
      <c r="Q19" s="842">
        <v>0</v>
      </c>
      <c r="R19" s="842">
        <v>59</v>
      </c>
      <c r="S19" s="875">
        <v>64</v>
      </c>
      <c r="T19" s="875">
        <v>82</v>
      </c>
      <c r="U19" s="875">
        <v>101</v>
      </c>
      <c r="V19" s="891">
        <v>0.23170731707317074</v>
      </c>
    </row>
    <row r="20" spans="1:22" x14ac:dyDescent="0.25">
      <c r="A20" s="715" t="s">
        <v>860</v>
      </c>
      <c r="B20" s="797">
        <v>0</v>
      </c>
      <c r="C20" s="797">
        <v>0</v>
      </c>
      <c r="D20" s="797">
        <v>0</v>
      </c>
      <c r="E20" s="797">
        <v>0</v>
      </c>
      <c r="F20" s="797">
        <v>0</v>
      </c>
      <c r="G20" s="797">
        <v>0</v>
      </c>
      <c r="H20" s="797">
        <v>0</v>
      </c>
      <c r="I20" s="797">
        <v>0</v>
      </c>
      <c r="J20" s="797">
        <v>0</v>
      </c>
      <c r="K20" s="797">
        <v>0</v>
      </c>
      <c r="L20" s="797" t="s">
        <v>382</v>
      </c>
      <c r="M20" s="797">
        <v>0</v>
      </c>
      <c r="N20" s="797">
        <v>0</v>
      </c>
      <c r="O20" s="797">
        <v>0</v>
      </c>
      <c r="P20" s="797">
        <v>0</v>
      </c>
      <c r="Q20" s="797">
        <v>0</v>
      </c>
      <c r="R20" s="797">
        <v>0</v>
      </c>
      <c r="S20" s="872">
        <v>0</v>
      </c>
      <c r="T20" s="872">
        <v>0</v>
      </c>
      <c r="U20" s="872">
        <v>0</v>
      </c>
      <c r="V20" s="3520" t="s">
        <v>382</v>
      </c>
    </row>
    <row r="21" spans="1:22" x14ac:dyDescent="0.25">
      <c r="A21" s="716" t="s">
        <v>426</v>
      </c>
      <c r="B21" s="842">
        <v>0</v>
      </c>
      <c r="C21" s="842">
        <v>0</v>
      </c>
      <c r="D21" s="842">
        <v>0</v>
      </c>
      <c r="E21" s="842">
        <v>0</v>
      </c>
      <c r="F21" s="842">
        <v>1364</v>
      </c>
      <c r="G21" s="842">
        <v>1073</v>
      </c>
      <c r="H21" s="842">
        <v>863</v>
      </c>
      <c r="I21" s="842">
        <v>924</v>
      </c>
      <c r="J21" s="842">
        <v>0</v>
      </c>
      <c r="K21" s="842">
        <v>0</v>
      </c>
      <c r="L21" s="842">
        <v>0</v>
      </c>
      <c r="M21" s="842">
        <v>0</v>
      </c>
      <c r="N21" s="842">
        <v>0</v>
      </c>
      <c r="O21" s="842">
        <v>0</v>
      </c>
      <c r="P21" s="842">
        <v>0</v>
      </c>
      <c r="Q21" s="842">
        <v>0</v>
      </c>
      <c r="R21" s="842">
        <v>1364</v>
      </c>
      <c r="S21" s="875">
        <v>1073</v>
      </c>
      <c r="T21" s="875">
        <v>864</v>
      </c>
      <c r="U21" s="875">
        <v>924</v>
      </c>
      <c r="V21" s="891">
        <v>6.9444444444444448E-2</v>
      </c>
    </row>
    <row r="22" spans="1:22" x14ac:dyDescent="0.25">
      <c r="A22" s="715" t="s">
        <v>861</v>
      </c>
      <c r="B22" s="797">
        <v>0</v>
      </c>
      <c r="C22" s="797">
        <v>0</v>
      </c>
      <c r="D22" s="797">
        <v>0</v>
      </c>
      <c r="E22" s="797">
        <v>0</v>
      </c>
      <c r="F22" s="797">
        <v>54</v>
      </c>
      <c r="G22" s="797">
        <v>38</v>
      </c>
      <c r="H22" s="797">
        <v>20</v>
      </c>
      <c r="I22" s="797">
        <v>29</v>
      </c>
      <c r="J22" s="797">
        <v>0</v>
      </c>
      <c r="K22" s="797">
        <v>0</v>
      </c>
      <c r="L22" s="797">
        <v>0</v>
      </c>
      <c r="M22" s="797">
        <v>0</v>
      </c>
      <c r="N22" s="797">
        <v>0</v>
      </c>
      <c r="O22" s="797">
        <v>0</v>
      </c>
      <c r="P22" s="797">
        <v>0</v>
      </c>
      <c r="Q22" s="797">
        <v>0</v>
      </c>
      <c r="R22" s="797">
        <v>54</v>
      </c>
      <c r="S22" s="872">
        <v>38</v>
      </c>
      <c r="T22" s="872">
        <v>20</v>
      </c>
      <c r="U22" s="872">
        <v>29</v>
      </c>
      <c r="V22" s="3521">
        <v>0.45</v>
      </c>
    </row>
    <row r="23" spans="1:22" x14ac:dyDescent="0.25">
      <c r="A23" s="716" t="s">
        <v>862</v>
      </c>
      <c r="B23" s="842">
        <v>99</v>
      </c>
      <c r="C23" s="842">
        <v>231</v>
      </c>
      <c r="D23" s="842">
        <v>154</v>
      </c>
      <c r="E23" s="842">
        <v>26</v>
      </c>
      <c r="F23" s="842">
        <v>20</v>
      </c>
      <c r="G23" s="842">
        <v>27</v>
      </c>
      <c r="H23" s="842">
        <v>116</v>
      </c>
      <c r="I23" s="842">
        <v>33</v>
      </c>
      <c r="J23" s="842">
        <v>0</v>
      </c>
      <c r="K23" s="842">
        <v>0</v>
      </c>
      <c r="L23" s="842">
        <v>0</v>
      </c>
      <c r="M23" s="842">
        <v>0</v>
      </c>
      <c r="N23" s="842">
        <v>0</v>
      </c>
      <c r="O23" s="842">
        <v>0</v>
      </c>
      <c r="P23" s="842">
        <v>0</v>
      </c>
      <c r="Q23" s="842">
        <v>0</v>
      </c>
      <c r="R23" s="842">
        <v>119</v>
      </c>
      <c r="S23" s="875">
        <v>258</v>
      </c>
      <c r="T23" s="875">
        <v>270</v>
      </c>
      <c r="U23" s="875">
        <v>59</v>
      </c>
      <c r="V23" s="891">
        <v>-0.78148148148148144</v>
      </c>
    </row>
    <row r="24" spans="1:22" x14ac:dyDescent="0.25">
      <c r="A24" s="715" t="s">
        <v>863</v>
      </c>
      <c r="B24" s="797">
        <v>0</v>
      </c>
      <c r="C24" s="797">
        <v>0</v>
      </c>
      <c r="D24" s="797">
        <v>0</v>
      </c>
      <c r="E24" s="797">
        <v>0</v>
      </c>
      <c r="F24" s="797">
        <v>0</v>
      </c>
      <c r="G24" s="797">
        <v>0</v>
      </c>
      <c r="H24" s="797">
        <v>0</v>
      </c>
      <c r="I24" s="797">
        <v>0</v>
      </c>
      <c r="J24" s="797">
        <v>0</v>
      </c>
      <c r="K24" s="797">
        <v>0</v>
      </c>
      <c r="L24" s="797">
        <v>0</v>
      </c>
      <c r="M24" s="797">
        <v>0</v>
      </c>
      <c r="N24" s="797">
        <v>0</v>
      </c>
      <c r="O24" s="797">
        <v>0</v>
      </c>
      <c r="P24" s="797">
        <v>0</v>
      </c>
      <c r="Q24" s="797">
        <v>0</v>
      </c>
      <c r="R24" s="797">
        <v>0</v>
      </c>
      <c r="S24" s="872">
        <v>0</v>
      </c>
      <c r="T24" s="872">
        <v>0</v>
      </c>
      <c r="U24" s="872">
        <v>0</v>
      </c>
      <c r="V24" s="3520" t="s">
        <v>382</v>
      </c>
    </row>
    <row r="25" spans="1:22" x14ac:dyDescent="0.25">
      <c r="A25" s="716" t="s">
        <v>864</v>
      </c>
      <c r="B25" s="842">
        <v>0</v>
      </c>
      <c r="C25" s="842">
        <v>0</v>
      </c>
      <c r="D25" s="842">
        <v>0</v>
      </c>
      <c r="E25" s="842">
        <v>0</v>
      </c>
      <c r="F25" s="842">
        <v>29</v>
      </c>
      <c r="G25" s="842">
        <v>6</v>
      </c>
      <c r="H25" s="842">
        <v>35</v>
      </c>
      <c r="I25" s="842">
        <v>20</v>
      </c>
      <c r="J25" s="842">
        <v>0</v>
      </c>
      <c r="K25" s="842">
        <v>0</v>
      </c>
      <c r="L25" s="842">
        <v>0</v>
      </c>
      <c r="M25" s="842">
        <v>0</v>
      </c>
      <c r="N25" s="842">
        <v>0</v>
      </c>
      <c r="O25" s="842">
        <v>0</v>
      </c>
      <c r="P25" s="842">
        <v>0</v>
      </c>
      <c r="Q25" s="842">
        <v>0</v>
      </c>
      <c r="R25" s="842">
        <v>29</v>
      </c>
      <c r="S25" s="875">
        <v>6</v>
      </c>
      <c r="T25" s="875">
        <v>35</v>
      </c>
      <c r="U25" s="875">
        <v>20</v>
      </c>
      <c r="V25" s="891">
        <v>-0.42857142857142855</v>
      </c>
    </row>
    <row r="26" spans="1:22" x14ac:dyDescent="0.25">
      <c r="A26" s="715" t="s">
        <v>865</v>
      </c>
      <c r="B26" s="797">
        <v>171</v>
      </c>
      <c r="C26" s="797">
        <v>137</v>
      </c>
      <c r="D26" s="797">
        <v>88</v>
      </c>
      <c r="E26" s="797">
        <v>228</v>
      </c>
      <c r="F26" s="797">
        <v>27</v>
      </c>
      <c r="G26" s="797">
        <v>29</v>
      </c>
      <c r="H26" s="797">
        <v>17</v>
      </c>
      <c r="I26" s="797">
        <v>96</v>
      </c>
      <c r="J26" s="797">
        <v>0</v>
      </c>
      <c r="K26" s="797">
        <v>0</v>
      </c>
      <c r="L26" s="797">
        <v>0</v>
      </c>
      <c r="M26" s="797">
        <v>0</v>
      </c>
      <c r="N26" s="797">
        <v>0</v>
      </c>
      <c r="O26" s="797">
        <v>0</v>
      </c>
      <c r="P26" s="797">
        <v>0</v>
      </c>
      <c r="Q26" s="797">
        <v>0</v>
      </c>
      <c r="R26" s="797">
        <v>198</v>
      </c>
      <c r="S26" s="872">
        <v>166</v>
      </c>
      <c r="T26" s="872">
        <v>122</v>
      </c>
      <c r="U26" s="872">
        <v>324</v>
      </c>
      <c r="V26" s="3521">
        <v>1.6557377049180328</v>
      </c>
    </row>
    <row r="27" spans="1:22" ht="30" x14ac:dyDescent="0.25">
      <c r="A27" s="716" t="s">
        <v>866</v>
      </c>
      <c r="B27" s="842">
        <v>0</v>
      </c>
      <c r="C27" s="842">
        <v>0</v>
      </c>
      <c r="D27" s="842">
        <v>0</v>
      </c>
      <c r="E27" s="842">
        <v>0</v>
      </c>
      <c r="F27" s="842">
        <v>94</v>
      </c>
      <c r="G27" s="842">
        <v>99</v>
      </c>
      <c r="H27" s="842">
        <v>103</v>
      </c>
      <c r="I27" s="842">
        <v>113</v>
      </c>
      <c r="J27" s="842">
        <v>0</v>
      </c>
      <c r="K27" s="842">
        <v>0</v>
      </c>
      <c r="L27" s="842">
        <v>0</v>
      </c>
      <c r="M27" s="842">
        <v>0</v>
      </c>
      <c r="N27" s="842">
        <v>0</v>
      </c>
      <c r="O27" s="842">
        <v>0</v>
      </c>
      <c r="P27" s="842">
        <v>0</v>
      </c>
      <c r="Q27" s="842">
        <v>0</v>
      </c>
      <c r="R27" s="842">
        <v>94</v>
      </c>
      <c r="S27" s="875">
        <v>99</v>
      </c>
      <c r="T27" s="875">
        <v>103</v>
      </c>
      <c r="U27" s="875">
        <v>113</v>
      </c>
      <c r="V27" s="891">
        <v>9.7087378640776698E-2</v>
      </c>
    </row>
    <row r="28" spans="1:22" ht="30" x14ac:dyDescent="0.25">
      <c r="A28" s="715" t="s">
        <v>867</v>
      </c>
      <c r="B28" s="797">
        <v>0</v>
      </c>
      <c r="C28" s="797">
        <v>0</v>
      </c>
      <c r="D28" s="797">
        <v>0</v>
      </c>
      <c r="E28" s="797">
        <v>0</v>
      </c>
      <c r="F28" s="797">
        <v>84</v>
      </c>
      <c r="G28" s="797">
        <v>56</v>
      </c>
      <c r="H28" s="797">
        <v>9</v>
      </c>
      <c r="I28" s="797">
        <v>0</v>
      </c>
      <c r="J28" s="797">
        <v>0</v>
      </c>
      <c r="K28" s="797">
        <v>0</v>
      </c>
      <c r="L28" s="797">
        <v>0</v>
      </c>
      <c r="M28" s="797">
        <v>0</v>
      </c>
      <c r="N28" s="797">
        <v>0</v>
      </c>
      <c r="O28" s="797">
        <v>0</v>
      </c>
      <c r="P28" s="797">
        <v>0</v>
      </c>
      <c r="Q28" s="797">
        <v>0</v>
      </c>
      <c r="R28" s="797">
        <v>84</v>
      </c>
      <c r="S28" s="872">
        <v>56</v>
      </c>
      <c r="T28" s="872">
        <v>9</v>
      </c>
      <c r="U28" s="872">
        <v>0</v>
      </c>
      <c r="V28" s="3521">
        <v>-1</v>
      </c>
    </row>
    <row r="29" spans="1:22" x14ac:dyDescent="0.25">
      <c r="A29" s="716" t="s">
        <v>868</v>
      </c>
      <c r="B29" s="842">
        <v>8</v>
      </c>
      <c r="C29" s="842">
        <v>8</v>
      </c>
      <c r="D29" s="842">
        <v>8</v>
      </c>
      <c r="E29" s="842">
        <v>234</v>
      </c>
      <c r="F29" s="842">
        <v>603</v>
      </c>
      <c r="G29" s="842">
        <v>786</v>
      </c>
      <c r="H29" s="842">
        <v>776</v>
      </c>
      <c r="I29" s="842">
        <v>651</v>
      </c>
      <c r="J29" s="842">
        <v>23</v>
      </c>
      <c r="K29" s="842">
        <v>77</v>
      </c>
      <c r="L29" s="842">
        <v>116</v>
      </c>
      <c r="M29" s="842">
        <v>167</v>
      </c>
      <c r="N29" s="842">
        <v>0</v>
      </c>
      <c r="O29" s="842">
        <v>0</v>
      </c>
      <c r="P29" s="842">
        <v>0</v>
      </c>
      <c r="Q29" s="842">
        <v>0</v>
      </c>
      <c r="R29" s="842">
        <v>634</v>
      </c>
      <c r="S29" s="875">
        <v>871</v>
      </c>
      <c r="T29" s="875">
        <v>900</v>
      </c>
      <c r="U29" s="875">
        <v>1052</v>
      </c>
      <c r="V29" s="891">
        <v>0.16888888888888889</v>
      </c>
    </row>
    <row r="30" spans="1:22" x14ac:dyDescent="0.25">
      <c r="A30" s="715" t="s">
        <v>869</v>
      </c>
      <c r="B30" s="797">
        <v>27</v>
      </c>
      <c r="C30" s="797">
        <v>26</v>
      </c>
      <c r="D30" s="797">
        <v>39</v>
      </c>
      <c r="E30" s="797">
        <v>33</v>
      </c>
      <c r="F30" s="797">
        <v>7</v>
      </c>
      <c r="G30" s="797">
        <v>5</v>
      </c>
      <c r="H30" s="797">
        <v>20</v>
      </c>
      <c r="I30" s="797">
        <v>11</v>
      </c>
      <c r="J30" s="797">
        <v>0</v>
      </c>
      <c r="K30" s="797">
        <v>0</v>
      </c>
      <c r="L30" s="797">
        <v>0</v>
      </c>
      <c r="M30" s="797">
        <v>0</v>
      </c>
      <c r="N30" s="797">
        <v>0</v>
      </c>
      <c r="O30" s="797">
        <v>0</v>
      </c>
      <c r="P30" s="797">
        <v>0</v>
      </c>
      <c r="Q30" s="797">
        <v>0</v>
      </c>
      <c r="R30" s="797">
        <v>34</v>
      </c>
      <c r="S30" s="872">
        <v>31</v>
      </c>
      <c r="T30" s="872">
        <v>59</v>
      </c>
      <c r="U30" s="872">
        <v>44</v>
      </c>
      <c r="V30" s="3521">
        <v>-0.25423728813559321</v>
      </c>
    </row>
    <row r="31" spans="1:22" x14ac:dyDescent="0.25">
      <c r="A31" s="716" t="s">
        <v>870</v>
      </c>
      <c r="B31" s="842">
        <v>0</v>
      </c>
      <c r="C31" s="842">
        <v>0</v>
      </c>
      <c r="D31" s="842">
        <v>0</v>
      </c>
      <c r="E31" s="842">
        <v>0</v>
      </c>
      <c r="F31" s="842">
        <v>120</v>
      </c>
      <c r="G31" s="842">
        <v>43</v>
      </c>
      <c r="H31" s="842">
        <v>11</v>
      </c>
      <c r="I31" s="842">
        <v>0</v>
      </c>
      <c r="J31" s="842">
        <v>0</v>
      </c>
      <c r="K31" s="842">
        <v>0</v>
      </c>
      <c r="L31" s="842">
        <v>0</v>
      </c>
      <c r="M31" s="842">
        <v>0</v>
      </c>
      <c r="N31" s="842">
        <v>0</v>
      </c>
      <c r="O31" s="842">
        <v>0</v>
      </c>
      <c r="P31" s="842">
        <v>0</v>
      </c>
      <c r="Q31" s="842">
        <v>0</v>
      </c>
      <c r="R31" s="842">
        <v>120</v>
      </c>
      <c r="S31" s="875">
        <v>43</v>
      </c>
      <c r="T31" s="875">
        <v>11</v>
      </c>
      <c r="U31" s="875">
        <v>0</v>
      </c>
      <c r="V31" s="891">
        <v>-1</v>
      </c>
    </row>
    <row r="32" spans="1:22" x14ac:dyDescent="0.25">
      <c r="A32" s="715" t="s">
        <v>871</v>
      </c>
      <c r="B32" s="797">
        <v>0</v>
      </c>
      <c r="C32" s="797">
        <v>0</v>
      </c>
      <c r="D32" s="797">
        <v>0</v>
      </c>
      <c r="E32" s="797">
        <v>0</v>
      </c>
      <c r="F32" s="797">
        <v>356</v>
      </c>
      <c r="G32" s="797">
        <v>372</v>
      </c>
      <c r="H32" s="797">
        <v>398</v>
      </c>
      <c r="I32" s="797">
        <v>0</v>
      </c>
      <c r="J32" s="797">
        <v>0</v>
      </c>
      <c r="K32" s="797">
        <v>0</v>
      </c>
      <c r="L32" s="797">
        <v>0</v>
      </c>
      <c r="M32" s="797">
        <v>0</v>
      </c>
      <c r="N32" s="797">
        <v>0</v>
      </c>
      <c r="O32" s="797">
        <v>0</v>
      </c>
      <c r="P32" s="797">
        <v>0</v>
      </c>
      <c r="Q32" s="797">
        <v>0</v>
      </c>
      <c r="R32" s="797">
        <v>356</v>
      </c>
      <c r="S32" s="872">
        <v>372</v>
      </c>
      <c r="T32" s="872">
        <v>398</v>
      </c>
      <c r="U32" s="872">
        <v>0</v>
      </c>
      <c r="V32" s="3521">
        <v>-1</v>
      </c>
    </row>
    <row r="33" spans="1:22" x14ac:dyDescent="0.25">
      <c r="A33" s="716" t="s">
        <v>872</v>
      </c>
      <c r="B33" s="842">
        <v>0</v>
      </c>
      <c r="C33" s="842">
        <v>0</v>
      </c>
      <c r="D33" s="842">
        <v>0</v>
      </c>
      <c r="E33" s="842">
        <v>0</v>
      </c>
      <c r="F33" s="842">
        <v>0</v>
      </c>
      <c r="G33" s="842">
        <v>0</v>
      </c>
      <c r="H33" s="842">
        <v>0</v>
      </c>
      <c r="I33" s="842">
        <v>0</v>
      </c>
      <c r="J33" s="842">
        <v>0</v>
      </c>
      <c r="K33" s="842">
        <v>0</v>
      </c>
      <c r="L33" s="842">
        <v>0</v>
      </c>
      <c r="M33" s="842">
        <v>0</v>
      </c>
      <c r="N33" s="842">
        <v>0</v>
      </c>
      <c r="O33" s="842">
        <v>0</v>
      </c>
      <c r="P33" s="842">
        <v>0</v>
      </c>
      <c r="Q33" s="842">
        <v>0</v>
      </c>
      <c r="R33" s="842">
        <v>0</v>
      </c>
      <c r="S33" s="875">
        <v>0</v>
      </c>
      <c r="T33" s="875">
        <v>0</v>
      </c>
      <c r="U33" s="875">
        <v>0</v>
      </c>
      <c r="V33" s="3522" t="s">
        <v>382</v>
      </c>
    </row>
    <row r="34" spans="1:22" x14ac:dyDescent="0.25">
      <c r="A34" s="715" t="s">
        <v>873</v>
      </c>
      <c r="B34" s="797">
        <v>41</v>
      </c>
      <c r="C34" s="797">
        <v>41</v>
      </c>
      <c r="D34" s="797">
        <v>28</v>
      </c>
      <c r="E34" s="797">
        <v>26</v>
      </c>
      <c r="F34" s="797">
        <v>0</v>
      </c>
      <c r="G34" s="797">
        <v>0</v>
      </c>
      <c r="H34" s="797">
        <v>0</v>
      </c>
      <c r="I34" s="797">
        <v>0</v>
      </c>
      <c r="J34" s="797">
        <v>0</v>
      </c>
      <c r="K34" s="797">
        <v>0</v>
      </c>
      <c r="L34" s="797">
        <v>0</v>
      </c>
      <c r="M34" s="797">
        <v>0</v>
      </c>
      <c r="N34" s="797">
        <v>0</v>
      </c>
      <c r="O34" s="797">
        <v>0</v>
      </c>
      <c r="P34" s="797">
        <v>0</v>
      </c>
      <c r="Q34" s="797">
        <v>0</v>
      </c>
      <c r="R34" s="797">
        <v>41</v>
      </c>
      <c r="S34" s="872">
        <v>41</v>
      </c>
      <c r="T34" s="872">
        <v>28</v>
      </c>
      <c r="U34" s="872">
        <v>26</v>
      </c>
      <c r="V34" s="3521">
        <v>-7.1428571428571425E-2</v>
      </c>
    </row>
    <row r="35" spans="1:22" x14ac:dyDescent="0.25">
      <c r="A35" s="716" t="s">
        <v>874</v>
      </c>
      <c r="B35" s="842">
        <v>0</v>
      </c>
      <c r="C35" s="842">
        <v>0</v>
      </c>
      <c r="D35" s="842">
        <v>0</v>
      </c>
      <c r="E35" s="842">
        <v>0</v>
      </c>
      <c r="F35" s="842">
        <v>1</v>
      </c>
      <c r="G35" s="842">
        <v>1</v>
      </c>
      <c r="H35" s="842">
        <v>0</v>
      </c>
      <c r="I35" s="842">
        <v>0</v>
      </c>
      <c r="J35" s="842">
        <v>0</v>
      </c>
      <c r="K35" s="842">
        <v>0</v>
      </c>
      <c r="L35" s="842">
        <v>0</v>
      </c>
      <c r="M35" s="842">
        <v>0</v>
      </c>
      <c r="N35" s="842">
        <v>0</v>
      </c>
      <c r="O35" s="842">
        <v>0</v>
      </c>
      <c r="P35" s="842">
        <v>0</v>
      </c>
      <c r="Q35" s="842">
        <v>0</v>
      </c>
      <c r="R35" s="842">
        <v>1</v>
      </c>
      <c r="S35" s="875">
        <v>1</v>
      </c>
      <c r="T35" s="875">
        <v>0</v>
      </c>
      <c r="U35" s="875">
        <v>0</v>
      </c>
      <c r="V35" s="3522" t="s">
        <v>382</v>
      </c>
    </row>
    <row r="36" spans="1:22" x14ac:dyDescent="0.25">
      <c r="A36" s="715" t="s">
        <v>875</v>
      </c>
      <c r="B36" s="797">
        <v>0</v>
      </c>
      <c r="C36" s="797">
        <v>0</v>
      </c>
      <c r="D36" s="797">
        <v>0</v>
      </c>
      <c r="E36" s="797">
        <v>0</v>
      </c>
      <c r="F36" s="797">
        <v>45</v>
      </c>
      <c r="G36" s="797">
        <v>44</v>
      </c>
      <c r="H36" s="797">
        <v>24</v>
      </c>
      <c r="I36" s="797">
        <v>49</v>
      </c>
      <c r="J36" s="797">
        <v>0</v>
      </c>
      <c r="K36" s="797">
        <v>0</v>
      </c>
      <c r="L36" s="797">
        <v>0</v>
      </c>
      <c r="M36" s="797">
        <v>0</v>
      </c>
      <c r="N36" s="797">
        <v>0</v>
      </c>
      <c r="O36" s="797">
        <v>0</v>
      </c>
      <c r="P36" s="797">
        <v>0</v>
      </c>
      <c r="Q36" s="797">
        <v>0</v>
      </c>
      <c r="R36" s="797">
        <v>45</v>
      </c>
      <c r="S36" s="872">
        <v>44</v>
      </c>
      <c r="T36" s="872">
        <v>24</v>
      </c>
      <c r="U36" s="872">
        <v>49</v>
      </c>
      <c r="V36" s="3521">
        <v>1.0416666666666667</v>
      </c>
    </row>
    <row r="37" spans="1:22" x14ac:dyDescent="0.25">
      <c r="A37" s="716" t="s">
        <v>876</v>
      </c>
      <c r="B37" s="842">
        <v>0</v>
      </c>
      <c r="C37" s="842">
        <v>0</v>
      </c>
      <c r="D37" s="842">
        <v>0</v>
      </c>
      <c r="E37" s="842">
        <v>0</v>
      </c>
      <c r="F37" s="842">
        <v>0</v>
      </c>
      <c r="G37" s="842">
        <v>0</v>
      </c>
      <c r="H37" s="842">
        <v>0</v>
      </c>
      <c r="I37" s="842">
        <v>0</v>
      </c>
      <c r="J37" s="842">
        <v>0</v>
      </c>
      <c r="K37" s="842">
        <v>0</v>
      </c>
      <c r="L37" s="842">
        <v>0</v>
      </c>
      <c r="M37" s="842">
        <v>0</v>
      </c>
      <c r="N37" s="842">
        <v>0</v>
      </c>
      <c r="O37" s="842">
        <v>0</v>
      </c>
      <c r="P37" s="842">
        <v>0</v>
      </c>
      <c r="Q37" s="842">
        <v>0</v>
      </c>
      <c r="R37" s="842">
        <v>0</v>
      </c>
      <c r="S37" s="875">
        <v>0</v>
      </c>
      <c r="T37" s="875">
        <v>0</v>
      </c>
      <c r="U37" s="875">
        <v>0</v>
      </c>
      <c r="V37" s="3522" t="s">
        <v>382</v>
      </c>
    </row>
    <row r="38" spans="1:22" x14ac:dyDescent="0.25">
      <c r="A38" s="715" t="s">
        <v>877</v>
      </c>
      <c r="B38" s="797">
        <v>0</v>
      </c>
      <c r="C38" s="797">
        <v>0</v>
      </c>
      <c r="D38" s="797">
        <v>0</v>
      </c>
      <c r="E38" s="797">
        <v>0</v>
      </c>
      <c r="F38" s="797">
        <v>0</v>
      </c>
      <c r="G38" s="797">
        <v>0</v>
      </c>
      <c r="H38" s="797">
        <v>0</v>
      </c>
      <c r="I38" s="797">
        <v>0</v>
      </c>
      <c r="J38" s="797">
        <v>0</v>
      </c>
      <c r="K38" s="797">
        <v>0</v>
      </c>
      <c r="L38" s="797">
        <v>0</v>
      </c>
      <c r="M38" s="797">
        <v>0</v>
      </c>
      <c r="N38" s="797">
        <v>0</v>
      </c>
      <c r="O38" s="797">
        <v>0</v>
      </c>
      <c r="P38" s="797">
        <v>0</v>
      </c>
      <c r="Q38" s="797">
        <v>0</v>
      </c>
      <c r="R38" s="797">
        <v>0</v>
      </c>
      <c r="S38" s="872">
        <v>0</v>
      </c>
      <c r="T38" s="872">
        <v>0</v>
      </c>
      <c r="U38" s="872">
        <v>0</v>
      </c>
      <c r="V38" s="3520" t="s">
        <v>382</v>
      </c>
    </row>
    <row r="39" spans="1:22" x14ac:dyDescent="0.25">
      <c r="A39" s="716" t="s">
        <v>878</v>
      </c>
      <c r="B39" s="842">
        <v>0</v>
      </c>
      <c r="C39" s="842">
        <v>0</v>
      </c>
      <c r="D39" s="842">
        <v>0</v>
      </c>
      <c r="E39" s="842">
        <v>0</v>
      </c>
      <c r="F39" s="842">
        <v>0</v>
      </c>
      <c r="G39" s="842">
        <v>0</v>
      </c>
      <c r="H39" s="842">
        <v>0</v>
      </c>
      <c r="I39" s="842">
        <v>0</v>
      </c>
      <c r="J39" s="842">
        <v>0</v>
      </c>
      <c r="K39" s="842">
        <v>0</v>
      </c>
      <c r="L39" s="842">
        <v>0</v>
      </c>
      <c r="M39" s="842">
        <v>0</v>
      </c>
      <c r="N39" s="842">
        <v>0</v>
      </c>
      <c r="O39" s="842">
        <v>0</v>
      </c>
      <c r="P39" s="842">
        <v>0</v>
      </c>
      <c r="Q39" s="842">
        <v>0</v>
      </c>
      <c r="R39" s="842">
        <v>0</v>
      </c>
      <c r="S39" s="875">
        <v>0</v>
      </c>
      <c r="T39" s="875">
        <v>0</v>
      </c>
      <c r="U39" s="875">
        <v>0</v>
      </c>
      <c r="V39" s="3522" t="s">
        <v>382</v>
      </c>
    </row>
    <row r="40" spans="1:22" x14ac:dyDescent="0.25">
      <c r="A40" s="715" t="s">
        <v>879</v>
      </c>
      <c r="B40" s="797">
        <v>6</v>
      </c>
      <c r="C40" s="797">
        <v>8</v>
      </c>
      <c r="D40" s="797">
        <v>13</v>
      </c>
      <c r="E40" s="797">
        <v>19</v>
      </c>
      <c r="F40" s="797">
        <v>6</v>
      </c>
      <c r="G40" s="797">
        <v>0</v>
      </c>
      <c r="H40" s="797">
        <v>22</v>
      </c>
      <c r="I40" s="797">
        <v>31</v>
      </c>
      <c r="J40" s="797">
        <v>0</v>
      </c>
      <c r="K40" s="797">
        <v>0</v>
      </c>
      <c r="L40" s="797">
        <v>0</v>
      </c>
      <c r="M40" s="797">
        <v>0</v>
      </c>
      <c r="N40" s="797">
        <v>0</v>
      </c>
      <c r="O40" s="797">
        <v>0</v>
      </c>
      <c r="P40" s="797">
        <v>0</v>
      </c>
      <c r="Q40" s="797">
        <v>0</v>
      </c>
      <c r="R40" s="797">
        <v>12</v>
      </c>
      <c r="S40" s="872">
        <v>8</v>
      </c>
      <c r="T40" s="872">
        <v>35</v>
      </c>
      <c r="U40" s="872">
        <v>50</v>
      </c>
      <c r="V40" s="3521">
        <v>0.42857142857142855</v>
      </c>
    </row>
    <row r="41" spans="1:22" ht="30" x14ac:dyDescent="0.25">
      <c r="A41" s="716" t="s">
        <v>880</v>
      </c>
      <c r="B41" s="842">
        <v>0</v>
      </c>
      <c r="C41" s="842">
        <v>0</v>
      </c>
      <c r="D41" s="842">
        <v>0</v>
      </c>
      <c r="E41" s="842">
        <v>0</v>
      </c>
      <c r="F41" s="842">
        <v>2</v>
      </c>
      <c r="G41" s="842">
        <v>2</v>
      </c>
      <c r="H41" s="842" t="s">
        <v>382</v>
      </c>
      <c r="I41" s="842">
        <v>0</v>
      </c>
      <c r="J41" s="842">
        <v>0</v>
      </c>
      <c r="K41" s="842">
        <v>0</v>
      </c>
      <c r="L41" s="842">
        <v>0</v>
      </c>
      <c r="M41" s="842">
        <v>0</v>
      </c>
      <c r="N41" s="842">
        <v>0</v>
      </c>
      <c r="O41" s="842">
        <v>0</v>
      </c>
      <c r="P41" s="842">
        <v>0</v>
      </c>
      <c r="Q41" s="842">
        <v>0</v>
      </c>
      <c r="R41" s="842">
        <v>2</v>
      </c>
      <c r="S41" s="875">
        <v>2</v>
      </c>
      <c r="T41" s="842" t="s">
        <v>382</v>
      </c>
      <c r="U41" s="842">
        <v>0</v>
      </c>
      <c r="V41" s="3522" t="s">
        <v>382</v>
      </c>
    </row>
    <row r="42" spans="1:22" ht="30" x14ac:dyDescent="0.25">
      <c r="A42" s="836" t="s">
        <v>881</v>
      </c>
      <c r="B42" s="892">
        <v>1116</v>
      </c>
      <c r="C42" s="802">
        <v>1370</v>
      </c>
      <c r="D42" s="802">
        <v>1623</v>
      </c>
      <c r="E42" s="802">
        <v>2008</v>
      </c>
      <c r="F42" s="892">
        <v>6492</v>
      </c>
      <c r="G42" s="802">
        <v>6627</v>
      </c>
      <c r="H42" s="802">
        <v>6757</v>
      </c>
      <c r="I42" s="802">
        <v>6548</v>
      </c>
      <c r="J42" s="892">
        <v>312</v>
      </c>
      <c r="K42" s="802">
        <v>457</v>
      </c>
      <c r="L42" s="802">
        <v>713</v>
      </c>
      <c r="M42" s="802">
        <v>724</v>
      </c>
      <c r="N42" s="892">
        <v>74</v>
      </c>
      <c r="O42" s="802">
        <v>85</v>
      </c>
      <c r="P42" s="802">
        <v>125</v>
      </c>
      <c r="Q42" s="802">
        <v>143</v>
      </c>
      <c r="R42" s="892">
        <v>7994</v>
      </c>
      <c r="S42" s="892">
        <v>8539</v>
      </c>
      <c r="T42" s="892">
        <v>9236</v>
      </c>
      <c r="U42" s="892">
        <v>9423</v>
      </c>
      <c r="V42" s="3521">
        <v>2.024686011260286E-2</v>
      </c>
    </row>
    <row r="43" spans="1:22" x14ac:dyDescent="0.25">
      <c r="A43" s="893" t="s">
        <v>882</v>
      </c>
      <c r="B43" s="812">
        <v>9135</v>
      </c>
      <c r="C43" s="812">
        <v>9055</v>
      </c>
      <c r="D43" s="812">
        <v>8999</v>
      </c>
      <c r="E43" s="812">
        <v>8621</v>
      </c>
      <c r="F43" s="812">
        <v>15469</v>
      </c>
      <c r="G43" s="812">
        <v>15803</v>
      </c>
      <c r="H43" s="812">
        <v>15989</v>
      </c>
      <c r="I43" s="812">
        <v>16921</v>
      </c>
      <c r="J43" s="812">
        <v>547</v>
      </c>
      <c r="K43" s="812">
        <v>862</v>
      </c>
      <c r="L43" s="812">
        <v>1136</v>
      </c>
      <c r="M43" s="812">
        <v>1451</v>
      </c>
      <c r="N43" s="812">
        <v>96</v>
      </c>
      <c r="O43" s="812">
        <v>98</v>
      </c>
      <c r="P43" s="812">
        <v>138</v>
      </c>
      <c r="Q43" s="812">
        <v>152</v>
      </c>
      <c r="R43" s="812">
        <v>25247</v>
      </c>
      <c r="S43" s="879">
        <v>25818</v>
      </c>
      <c r="T43" s="879">
        <v>26262</v>
      </c>
      <c r="U43" s="879">
        <v>27145</v>
      </c>
      <c r="V43" s="891">
        <v>3.362272484959257E-2</v>
      </c>
    </row>
    <row r="44" spans="1:22" ht="30" x14ac:dyDescent="0.25">
      <c r="A44" s="836" t="s">
        <v>883</v>
      </c>
      <c r="B44" s="850">
        <v>0.12216748768472907</v>
      </c>
      <c r="C44" s="850">
        <v>0.15129762562120375</v>
      </c>
      <c r="D44" s="850">
        <v>0.18035337259695522</v>
      </c>
      <c r="E44" s="850">
        <v>0.23291961489386381</v>
      </c>
      <c r="F44" s="850">
        <v>0.41967806580903744</v>
      </c>
      <c r="G44" s="850">
        <v>0.41935075618553441</v>
      </c>
      <c r="H44" s="850">
        <v>0.42260303958971795</v>
      </c>
      <c r="I44" s="850">
        <v>0.38697476508480588</v>
      </c>
      <c r="J44" s="850">
        <v>0.57038391224862883</v>
      </c>
      <c r="K44" s="850">
        <v>0.53016241299303946</v>
      </c>
      <c r="L44" s="850">
        <v>0.6276408450704225</v>
      </c>
      <c r="M44" s="850">
        <v>0.49896623018607855</v>
      </c>
      <c r="N44" s="850">
        <v>0.77083333333333337</v>
      </c>
      <c r="O44" s="850">
        <v>0.86734693877551017</v>
      </c>
      <c r="P44" s="850">
        <v>0.90579710144927539</v>
      </c>
      <c r="Q44" s="850">
        <v>0.94078947368421051</v>
      </c>
      <c r="R44" s="850">
        <v>0.31663167901136768</v>
      </c>
      <c r="S44" s="850">
        <v>0.33073824463552559</v>
      </c>
      <c r="T44" s="850">
        <v>0.35168684791714266</v>
      </c>
      <c r="U44" s="850">
        <v>0.3471357524405968</v>
      </c>
      <c r="V44" s="3523" t="s">
        <v>2653</v>
      </c>
    </row>
    <row r="46" spans="1:22" x14ac:dyDescent="0.25">
      <c r="A46" s="696" t="s">
        <v>2666</v>
      </c>
    </row>
    <row r="47" spans="1:22" x14ac:dyDescent="0.25">
      <c r="A47" s="696" t="s">
        <v>2667</v>
      </c>
    </row>
    <row r="49" spans="1:2" x14ac:dyDescent="0.25">
      <c r="A49" s="697" t="s">
        <v>135</v>
      </c>
      <c r="B49" s="697"/>
    </row>
    <row r="91" spans="1:1" x14ac:dyDescent="0.25">
      <c r="A91" s="688" t="s">
        <v>2621</v>
      </c>
    </row>
  </sheetData>
  <mergeCells count="5">
    <mergeCell ref="B3:E3"/>
    <mergeCell ref="F3:H3"/>
    <mergeCell ref="J3:L3"/>
    <mergeCell ref="N3:P3"/>
    <mergeCell ref="R3:V3"/>
  </mergeCells>
  <hyperlinks>
    <hyperlink ref="A49" location="Index!A1" display="Back to index" xr:uid="{ED162100-D35C-4855-ADF4-9F71749CA4BA}"/>
  </hyperlinks>
  <pageMargins left="0.70000000000000007" right="0.70000000000000007" top="0.75" bottom="0.75" header="0.30000000000000004" footer="0.30000000000000004"/>
  <pageSetup paperSize="9" fitToWidth="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B50C-ED72-41D6-96FC-647661810CC8}">
  <dimension ref="A1:AK91"/>
  <sheetViews>
    <sheetView showGridLines="0" zoomScaleNormal="100" workbookViewId="0">
      <pane xSplit="1" ySplit="5" topLeftCell="B6" activePane="bottomRight" state="frozen"/>
      <selection pane="topRight"/>
      <selection pane="bottomLeft"/>
      <selection pane="bottomRight" activeCell="H18" sqref="H18"/>
    </sheetView>
  </sheetViews>
  <sheetFormatPr defaultColWidth="9.140625" defaultRowHeight="15" x14ac:dyDescent="0.25"/>
  <cols>
    <col min="1" max="1" width="37.7109375" style="36" customWidth="1"/>
    <col min="2" max="2" width="15.85546875" style="36" customWidth="1"/>
    <col min="3" max="5" width="12.7109375" style="36" customWidth="1"/>
    <col min="6" max="6" width="12.5703125" style="36" customWidth="1"/>
    <col min="7" max="9" width="12" style="36" customWidth="1"/>
    <col min="10" max="10" width="16" style="36" customWidth="1"/>
    <col min="11" max="13" width="10.85546875" style="36" customWidth="1"/>
    <col min="14" max="14" width="12.42578125" style="36" customWidth="1"/>
    <col min="15" max="17" width="15" style="36" customWidth="1"/>
    <col min="18" max="18" width="16.7109375" style="36" customWidth="1"/>
    <col min="19" max="21" width="18.42578125" style="36" customWidth="1"/>
    <col min="22" max="22" width="14.42578125" style="36" customWidth="1"/>
    <col min="23" max="25" width="12.28515625" style="36" customWidth="1"/>
    <col min="26" max="26" width="14.140625" style="36" customWidth="1"/>
    <col min="27" max="30" width="14.28515625" style="36" customWidth="1"/>
    <col min="31" max="34" width="16.5703125" style="36" customWidth="1"/>
    <col min="35" max="37" width="18.5703125" style="36" customWidth="1"/>
    <col min="38" max="38" width="9.140625" style="36" customWidth="1"/>
    <col min="39" max="16384" width="9.140625" style="36"/>
  </cols>
  <sheetData>
    <row r="1" spans="1:37" x14ac:dyDescent="0.25">
      <c r="A1" s="894" t="s">
        <v>2668</v>
      </c>
      <c r="B1" s="894"/>
      <c r="C1" s="894"/>
      <c r="D1" s="894"/>
      <c r="E1" s="894"/>
      <c r="F1" s="894"/>
      <c r="G1" s="894"/>
      <c r="H1" s="894"/>
      <c r="I1" s="894"/>
      <c r="J1" s="894"/>
      <c r="K1" s="894"/>
      <c r="L1" s="894"/>
      <c r="M1" s="894"/>
      <c r="N1" s="894"/>
      <c r="O1" s="894"/>
      <c r="P1" s="894"/>
      <c r="Q1" s="894"/>
      <c r="R1" s="894"/>
      <c r="S1" s="894"/>
      <c r="T1" s="894"/>
      <c r="U1" s="894"/>
      <c r="V1" s="894"/>
      <c r="W1" s="894"/>
      <c r="X1" s="894"/>
      <c r="Y1" s="894"/>
      <c r="Z1" s="894"/>
    </row>
    <row r="2" spans="1:37" x14ac:dyDescent="0.25">
      <c r="A2" s="894"/>
      <c r="B2" s="894"/>
      <c r="C2" s="894"/>
      <c r="D2" s="894"/>
      <c r="E2" s="894"/>
      <c r="F2" s="894"/>
      <c r="G2" s="894"/>
      <c r="H2" s="894"/>
      <c r="I2" s="894"/>
      <c r="J2" s="894"/>
      <c r="K2" s="894"/>
      <c r="L2" s="894"/>
      <c r="M2" s="894"/>
      <c r="N2" s="894"/>
      <c r="O2" s="894"/>
      <c r="P2" s="894"/>
      <c r="Q2" s="894"/>
      <c r="R2" s="894"/>
      <c r="S2" s="894"/>
      <c r="T2" s="894"/>
      <c r="U2" s="894"/>
      <c r="V2" s="894"/>
      <c r="W2" s="894"/>
      <c r="X2" s="894"/>
      <c r="Y2" s="894"/>
      <c r="Z2" s="894"/>
    </row>
    <row r="3" spans="1:37" x14ac:dyDescent="0.25">
      <c r="A3" s="894"/>
      <c r="B3" s="3719" t="s">
        <v>900</v>
      </c>
      <c r="C3" s="3720"/>
      <c r="D3" s="3720"/>
      <c r="E3" s="3720"/>
      <c r="F3" s="3720"/>
      <c r="G3" s="3720"/>
      <c r="H3" s="3720"/>
      <c r="I3" s="3721"/>
      <c r="J3" s="3719" t="s">
        <v>901</v>
      </c>
      <c r="K3" s="3720"/>
      <c r="L3" s="3720"/>
      <c r="M3" s="3720"/>
      <c r="N3" s="3720"/>
      <c r="O3" s="3720"/>
      <c r="P3" s="3720"/>
      <c r="Q3" s="3721"/>
      <c r="R3" s="3719" t="s">
        <v>804</v>
      </c>
      <c r="S3" s="3720"/>
      <c r="T3" s="3720"/>
      <c r="U3" s="3720"/>
      <c r="V3" s="3720"/>
      <c r="W3" s="3720"/>
      <c r="X3" s="3720"/>
      <c r="Y3" s="3721"/>
      <c r="Z3" s="3719" t="s">
        <v>396</v>
      </c>
      <c r="AA3" s="3720"/>
      <c r="AB3" s="3720"/>
      <c r="AC3" s="3720"/>
      <c r="AD3" s="3720"/>
      <c r="AE3" s="3720"/>
      <c r="AF3" s="3720"/>
      <c r="AG3" s="3721"/>
    </row>
    <row r="4" spans="1:37" s="3176" customFormat="1" ht="32.25" customHeight="1" x14ac:dyDescent="0.25">
      <c r="A4" s="3175"/>
      <c r="B4" s="3722" t="s">
        <v>165</v>
      </c>
      <c r="C4" s="3723"/>
      <c r="D4" s="3723"/>
      <c r="E4" s="3724"/>
      <c r="F4" s="3722" t="s">
        <v>441</v>
      </c>
      <c r="G4" s="3723"/>
      <c r="H4" s="3723"/>
      <c r="I4" s="3724"/>
      <c r="J4" s="3722" t="s">
        <v>165</v>
      </c>
      <c r="K4" s="3723"/>
      <c r="L4" s="3723"/>
      <c r="M4" s="3724"/>
      <c r="N4" s="3722" t="s">
        <v>441</v>
      </c>
      <c r="O4" s="3723"/>
      <c r="P4" s="3723"/>
      <c r="Q4" s="3724"/>
      <c r="R4" s="3722" t="s">
        <v>165</v>
      </c>
      <c r="S4" s="3723"/>
      <c r="T4" s="3723"/>
      <c r="U4" s="3724"/>
      <c r="V4" s="3722" t="s">
        <v>441</v>
      </c>
      <c r="W4" s="3723"/>
      <c r="X4" s="3723"/>
      <c r="Y4" s="3724"/>
      <c r="Z4" s="3722" t="s">
        <v>165</v>
      </c>
      <c r="AA4" s="3723"/>
      <c r="AB4" s="3723"/>
      <c r="AC4" s="3724"/>
      <c r="AD4" s="3722" t="s">
        <v>441</v>
      </c>
      <c r="AE4" s="3723"/>
      <c r="AF4" s="3723"/>
      <c r="AG4" s="3724"/>
      <c r="AH4" s="3722" t="s">
        <v>884</v>
      </c>
      <c r="AI4" s="3723"/>
      <c r="AJ4" s="3723"/>
      <c r="AK4" s="3723"/>
    </row>
    <row r="5" spans="1:37" x14ac:dyDescent="0.25">
      <c r="A5" s="895" t="s">
        <v>844</v>
      </c>
      <c r="B5" s="896" t="s">
        <v>885</v>
      </c>
      <c r="C5" s="896" t="s">
        <v>886</v>
      </c>
      <c r="D5" s="896" t="s">
        <v>887</v>
      </c>
      <c r="E5" s="896" t="s">
        <v>2669</v>
      </c>
      <c r="F5" s="896" t="s">
        <v>885</v>
      </c>
      <c r="G5" s="896" t="s">
        <v>886</v>
      </c>
      <c r="H5" s="896" t="s">
        <v>887</v>
      </c>
      <c r="I5" s="896" t="s">
        <v>2669</v>
      </c>
      <c r="J5" s="896" t="s">
        <v>885</v>
      </c>
      <c r="K5" s="896" t="s">
        <v>886</v>
      </c>
      <c r="L5" s="896" t="s">
        <v>887</v>
      </c>
      <c r="M5" s="896" t="s">
        <v>2669</v>
      </c>
      <c r="N5" s="896" t="s">
        <v>885</v>
      </c>
      <c r="O5" s="896" t="s">
        <v>886</v>
      </c>
      <c r="P5" s="896" t="s">
        <v>887</v>
      </c>
      <c r="Q5" s="896" t="s">
        <v>2669</v>
      </c>
      <c r="R5" s="896" t="s">
        <v>885</v>
      </c>
      <c r="S5" s="896" t="s">
        <v>886</v>
      </c>
      <c r="T5" s="896" t="s">
        <v>887</v>
      </c>
      <c r="U5" s="896" t="s">
        <v>2669</v>
      </c>
      <c r="V5" s="896" t="s">
        <v>885</v>
      </c>
      <c r="W5" s="896" t="s">
        <v>886</v>
      </c>
      <c r="X5" s="896" t="s">
        <v>887</v>
      </c>
      <c r="Y5" s="896" t="s">
        <v>2669</v>
      </c>
      <c r="Z5" s="896" t="s">
        <v>885</v>
      </c>
      <c r="AA5" s="896" t="s">
        <v>886</v>
      </c>
      <c r="AB5" s="896" t="s">
        <v>887</v>
      </c>
      <c r="AC5" s="896" t="s">
        <v>2669</v>
      </c>
      <c r="AD5" s="896" t="s">
        <v>885</v>
      </c>
      <c r="AE5" s="896" t="s">
        <v>886</v>
      </c>
      <c r="AF5" s="896" t="s">
        <v>887</v>
      </c>
      <c r="AG5" s="896" t="s">
        <v>2669</v>
      </c>
      <c r="AH5" s="896" t="s">
        <v>885</v>
      </c>
      <c r="AI5" s="896" t="s">
        <v>886</v>
      </c>
      <c r="AJ5" s="897" t="s">
        <v>887</v>
      </c>
      <c r="AK5" s="897" t="s">
        <v>2669</v>
      </c>
    </row>
    <row r="6" spans="1:37" x14ac:dyDescent="0.25">
      <c r="A6" s="898" t="s">
        <v>846</v>
      </c>
      <c r="B6" s="899">
        <v>960</v>
      </c>
      <c r="C6" s="899">
        <v>1009</v>
      </c>
      <c r="D6" s="899">
        <v>900</v>
      </c>
      <c r="E6" s="899">
        <v>869</v>
      </c>
      <c r="F6" s="899">
        <v>19</v>
      </c>
      <c r="G6" s="899">
        <v>23</v>
      </c>
      <c r="H6" s="899">
        <v>19</v>
      </c>
      <c r="I6" s="899">
        <v>33</v>
      </c>
      <c r="J6" s="899">
        <v>104</v>
      </c>
      <c r="K6" s="899">
        <v>95</v>
      </c>
      <c r="L6" s="899">
        <v>143</v>
      </c>
      <c r="M6" s="899">
        <v>117</v>
      </c>
      <c r="N6" s="899">
        <v>7</v>
      </c>
      <c r="O6" s="899">
        <v>6</v>
      </c>
      <c r="P6" s="899">
        <v>5</v>
      </c>
      <c r="Q6" s="899">
        <v>7</v>
      </c>
      <c r="R6" s="899">
        <v>54</v>
      </c>
      <c r="S6" s="899">
        <v>61</v>
      </c>
      <c r="T6" s="899">
        <v>56</v>
      </c>
      <c r="U6" s="899">
        <v>49</v>
      </c>
      <c r="V6" s="899">
        <v>2</v>
      </c>
      <c r="W6" s="899">
        <v>2</v>
      </c>
      <c r="X6" s="3589" t="s">
        <v>382</v>
      </c>
      <c r="Y6" s="3589" t="s">
        <v>195</v>
      </c>
      <c r="Z6" s="899">
        <v>1118</v>
      </c>
      <c r="AA6" s="900">
        <v>1165</v>
      </c>
      <c r="AB6" s="900">
        <v>1099</v>
      </c>
      <c r="AC6" s="900">
        <v>1035</v>
      </c>
      <c r="AD6" s="900">
        <v>28</v>
      </c>
      <c r="AE6" s="900">
        <v>31</v>
      </c>
      <c r="AF6" s="900">
        <v>26</v>
      </c>
      <c r="AG6" s="900">
        <v>40</v>
      </c>
      <c r="AH6" s="901">
        <v>2.5044722719141325E-2</v>
      </c>
      <c r="AI6" s="901">
        <v>2.6609442060085801E-2</v>
      </c>
      <c r="AJ6" s="902">
        <v>2.3657870791628753E-2</v>
      </c>
      <c r="AK6" s="902">
        <v>3.864734299516908E-2</v>
      </c>
    </row>
    <row r="7" spans="1:37" x14ac:dyDescent="0.25">
      <c r="A7" s="39" t="s">
        <v>847</v>
      </c>
      <c r="B7" s="903">
        <v>0</v>
      </c>
      <c r="C7" s="903">
        <v>0</v>
      </c>
      <c r="D7" s="903">
        <v>0</v>
      </c>
      <c r="E7" s="903">
        <v>0</v>
      </c>
      <c r="F7" s="903">
        <v>0</v>
      </c>
      <c r="G7" s="903">
        <v>0</v>
      </c>
      <c r="H7" s="903">
        <v>0</v>
      </c>
      <c r="I7" s="903">
        <v>0</v>
      </c>
      <c r="J7" s="903">
        <v>0</v>
      </c>
      <c r="K7" s="903">
        <v>0</v>
      </c>
      <c r="L7" s="903">
        <v>0</v>
      </c>
      <c r="M7" s="903">
        <v>0</v>
      </c>
      <c r="N7" s="903">
        <v>0</v>
      </c>
      <c r="O7" s="903">
        <v>0</v>
      </c>
      <c r="P7" s="903">
        <v>0</v>
      </c>
      <c r="Q7" s="903">
        <v>0</v>
      </c>
      <c r="R7" s="903">
        <v>0</v>
      </c>
      <c r="S7" s="903">
        <v>0</v>
      </c>
      <c r="T7" s="903">
        <v>0</v>
      </c>
      <c r="U7" s="903">
        <v>0</v>
      </c>
      <c r="V7" s="903">
        <v>0</v>
      </c>
      <c r="W7" s="903">
        <v>0</v>
      </c>
      <c r="X7" s="903">
        <v>0</v>
      </c>
      <c r="Y7" s="903">
        <v>0</v>
      </c>
      <c r="Z7" s="903">
        <v>0</v>
      </c>
      <c r="AA7" s="904">
        <v>0</v>
      </c>
      <c r="AB7" s="904">
        <v>0</v>
      </c>
      <c r="AC7" s="904">
        <v>0</v>
      </c>
      <c r="AD7" s="904">
        <v>0</v>
      </c>
      <c r="AE7" s="904">
        <v>0</v>
      </c>
      <c r="AF7" s="904">
        <v>0</v>
      </c>
      <c r="AG7" s="904">
        <v>0</v>
      </c>
      <c r="AH7" s="905" t="s">
        <v>382</v>
      </c>
      <c r="AI7" s="906" t="s">
        <v>382</v>
      </c>
      <c r="AJ7" s="906" t="s">
        <v>382</v>
      </c>
      <c r="AK7" s="906" t="s">
        <v>382</v>
      </c>
    </row>
    <row r="8" spans="1:37" ht="30" x14ac:dyDescent="0.25">
      <c r="A8" s="898" t="s">
        <v>848</v>
      </c>
      <c r="B8" s="899">
        <v>13</v>
      </c>
      <c r="C8" s="899">
        <v>32</v>
      </c>
      <c r="D8" s="899">
        <v>16</v>
      </c>
      <c r="E8" s="899">
        <v>36</v>
      </c>
      <c r="F8" s="899">
        <v>0</v>
      </c>
      <c r="G8" s="899">
        <v>1</v>
      </c>
      <c r="H8" s="3589" t="s">
        <v>382</v>
      </c>
      <c r="I8" s="3589" t="s">
        <v>195</v>
      </c>
      <c r="J8" s="899">
        <v>12</v>
      </c>
      <c r="K8" s="899">
        <v>3</v>
      </c>
      <c r="L8" s="3589" t="s">
        <v>382</v>
      </c>
      <c r="M8" s="3589">
        <v>9</v>
      </c>
      <c r="N8" s="899">
        <v>0</v>
      </c>
      <c r="O8" s="899">
        <v>0</v>
      </c>
      <c r="P8" s="899">
        <v>0</v>
      </c>
      <c r="Q8" s="899" t="s">
        <v>195</v>
      </c>
      <c r="R8" s="899">
        <v>4</v>
      </c>
      <c r="S8" s="899">
        <v>3</v>
      </c>
      <c r="T8" s="3589" t="s">
        <v>382</v>
      </c>
      <c r="U8" s="3589" t="s">
        <v>195</v>
      </c>
      <c r="V8" s="899">
        <v>0</v>
      </c>
      <c r="W8" s="899">
        <v>0</v>
      </c>
      <c r="X8" s="899">
        <v>0</v>
      </c>
      <c r="Y8" s="899" t="s">
        <v>195</v>
      </c>
      <c r="Z8" s="899">
        <v>29</v>
      </c>
      <c r="AA8" s="900">
        <v>38</v>
      </c>
      <c r="AB8" s="900">
        <v>19</v>
      </c>
      <c r="AC8" s="900">
        <v>45</v>
      </c>
      <c r="AD8" s="900">
        <v>0</v>
      </c>
      <c r="AE8" s="900">
        <v>1</v>
      </c>
      <c r="AF8" s="900" t="s">
        <v>382</v>
      </c>
      <c r="AG8" s="900">
        <v>0</v>
      </c>
      <c r="AH8" s="907">
        <v>0</v>
      </c>
      <c r="AI8" s="901">
        <v>2.6315789473684209E-2</v>
      </c>
      <c r="AJ8" s="902" t="s">
        <v>382</v>
      </c>
      <c r="AK8" s="902">
        <v>0</v>
      </c>
    </row>
    <row r="9" spans="1:37" x14ac:dyDescent="0.25">
      <c r="A9" s="39" t="s">
        <v>162</v>
      </c>
      <c r="B9" s="903">
        <v>5</v>
      </c>
      <c r="C9" s="903">
        <v>3</v>
      </c>
      <c r="D9" s="903">
        <v>0</v>
      </c>
      <c r="E9" s="903">
        <v>0</v>
      </c>
      <c r="F9" s="903">
        <v>0</v>
      </c>
      <c r="G9" s="903">
        <v>0</v>
      </c>
      <c r="H9" s="903">
        <v>0</v>
      </c>
      <c r="I9" s="903">
        <v>0</v>
      </c>
      <c r="J9" s="903">
        <v>21</v>
      </c>
      <c r="K9" s="903">
        <v>13</v>
      </c>
      <c r="L9" s="903">
        <v>6</v>
      </c>
      <c r="M9" s="903">
        <v>0</v>
      </c>
      <c r="N9" s="903">
        <v>0</v>
      </c>
      <c r="O9" s="903">
        <v>0</v>
      </c>
      <c r="P9" s="903" t="s">
        <v>382</v>
      </c>
      <c r="Q9" s="903">
        <v>0</v>
      </c>
      <c r="R9" s="903">
        <v>2</v>
      </c>
      <c r="S9" s="903">
        <v>7</v>
      </c>
      <c r="T9" s="903" t="s">
        <v>382</v>
      </c>
      <c r="U9" s="903">
        <v>0</v>
      </c>
      <c r="V9" s="903">
        <v>0</v>
      </c>
      <c r="W9" s="903">
        <v>0</v>
      </c>
      <c r="X9" s="903">
        <v>0</v>
      </c>
      <c r="Y9" s="903">
        <v>0</v>
      </c>
      <c r="Z9" s="903">
        <v>28</v>
      </c>
      <c r="AA9" s="904">
        <v>23</v>
      </c>
      <c r="AB9" s="904">
        <v>7</v>
      </c>
      <c r="AC9" s="904">
        <v>0</v>
      </c>
      <c r="AD9" s="904">
        <v>0</v>
      </c>
      <c r="AE9" s="904">
        <v>0</v>
      </c>
      <c r="AF9" s="904" t="s">
        <v>382</v>
      </c>
      <c r="AG9" s="904">
        <v>0</v>
      </c>
      <c r="AH9" s="905">
        <v>0</v>
      </c>
      <c r="AI9" s="906">
        <v>0</v>
      </c>
      <c r="AJ9" s="906" t="s">
        <v>382</v>
      </c>
      <c r="AK9" s="906" t="s">
        <v>382</v>
      </c>
    </row>
    <row r="10" spans="1:37" x14ac:dyDescent="0.25">
      <c r="A10" s="898" t="s">
        <v>849</v>
      </c>
      <c r="B10" s="899">
        <v>993</v>
      </c>
      <c r="C10" s="899">
        <v>1114</v>
      </c>
      <c r="D10" s="899">
        <v>1120</v>
      </c>
      <c r="E10" s="899">
        <v>1170</v>
      </c>
      <c r="F10" s="899">
        <v>15</v>
      </c>
      <c r="G10" s="899">
        <v>10</v>
      </c>
      <c r="H10" s="899">
        <v>19</v>
      </c>
      <c r="I10" s="899">
        <v>10</v>
      </c>
      <c r="J10" s="899">
        <v>191</v>
      </c>
      <c r="K10" s="899">
        <v>281</v>
      </c>
      <c r="L10" s="899">
        <v>285</v>
      </c>
      <c r="M10" s="899">
        <v>316</v>
      </c>
      <c r="N10" s="899">
        <v>6</v>
      </c>
      <c r="O10" s="899">
        <v>8</v>
      </c>
      <c r="P10" s="899">
        <v>7</v>
      </c>
      <c r="Q10" s="899">
        <v>8</v>
      </c>
      <c r="R10" s="899">
        <v>65</v>
      </c>
      <c r="S10" s="899">
        <v>85</v>
      </c>
      <c r="T10" s="899">
        <v>122</v>
      </c>
      <c r="U10" s="899">
        <v>122</v>
      </c>
      <c r="V10" s="899">
        <v>4</v>
      </c>
      <c r="W10" s="899">
        <v>2</v>
      </c>
      <c r="X10" s="899">
        <v>5</v>
      </c>
      <c r="Y10" s="899" t="s">
        <v>195</v>
      </c>
      <c r="Z10" s="899">
        <v>1249</v>
      </c>
      <c r="AA10" s="900">
        <v>1480</v>
      </c>
      <c r="AB10" s="900">
        <v>1527</v>
      </c>
      <c r="AC10" s="900">
        <v>1608</v>
      </c>
      <c r="AD10" s="900">
        <v>25</v>
      </c>
      <c r="AE10" s="900">
        <v>20</v>
      </c>
      <c r="AF10" s="900">
        <v>31</v>
      </c>
      <c r="AG10" s="900">
        <v>18</v>
      </c>
      <c r="AH10" s="907">
        <v>2.0016012810248198E-2</v>
      </c>
      <c r="AI10" s="901">
        <v>1.3513513513513514E-2</v>
      </c>
      <c r="AJ10" s="902">
        <v>2.0301244269810084E-2</v>
      </c>
      <c r="AK10" s="902">
        <v>1.1194029850746268E-2</v>
      </c>
    </row>
    <row r="11" spans="1:37" x14ac:dyDescent="0.25">
      <c r="A11" s="39" t="s">
        <v>850</v>
      </c>
      <c r="B11" s="903">
        <v>229</v>
      </c>
      <c r="C11" s="903">
        <v>247</v>
      </c>
      <c r="D11" s="903">
        <v>259</v>
      </c>
      <c r="E11" s="903">
        <v>228</v>
      </c>
      <c r="F11" s="903">
        <v>2</v>
      </c>
      <c r="G11" s="903">
        <v>2</v>
      </c>
      <c r="H11" s="903" t="s">
        <v>382</v>
      </c>
      <c r="I11" s="903" t="s">
        <v>195</v>
      </c>
      <c r="J11" s="903">
        <v>74</v>
      </c>
      <c r="K11" s="903">
        <v>100</v>
      </c>
      <c r="L11" s="903">
        <v>151</v>
      </c>
      <c r="M11" s="903">
        <v>149</v>
      </c>
      <c r="N11" s="903">
        <v>0</v>
      </c>
      <c r="O11" s="903">
        <v>1</v>
      </c>
      <c r="P11" s="903">
        <v>0</v>
      </c>
      <c r="Q11" s="903">
        <v>0</v>
      </c>
      <c r="R11" s="903">
        <v>215</v>
      </c>
      <c r="S11" s="903">
        <v>354</v>
      </c>
      <c r="T11" s="903">
        <v>587</v>
      </c>
      <c r="U11" s="903">
        <v>748</v>
      </c>
      <c r="V11" s="903">
        <v>0</v>
      </c>
      <c r="W11" s="903">
        <v>0</v>
      </c>
      <c r="X11" s="903">
        <v>0</v>
      </c>
      <c r="Y11" s="903" t="s">
        <v>195</v>
      </c>
      <c r="Z11" s="903">
        <v>518</v>
      </c>
      <c r="AA11" s="904">
        <v>701</v>
      </c>
      <c r="AB11" s="904">
        <v>997</v>
      </c>
      <c r="AC11" s="904">
        <v>1125</v>
      </c>
      <c r="AD11" s="904">
        <v>2</v>
      </c>
      <c r="AE11" s="904">
        <v>3</v>
      </c>
      <c r="AF11" s="904" t="s">
        <v>382</v>
      </c>
      <c r="AG11" s="904">
        <v>0</v>
      </c>
      <c r="AH11" s="905">
        <v>3.8610038610038611E-3</v>
      </c>
      <c r="AI11" s="906">
        <v>4.2796005706134095E-3</v>
      </c>
      <c r="AJ11" s="906">
        <v>0</v>
      </c>
      <c r="AK11" s="906">
        <v>0</v>
      </c>
    </row>
    <row r="12" spans="1:37" ht="30" x14ac:dyDescent="0.25">
      <c r="A12" s="898" t="s">
        <v>851</v>
      </c>
      <c r="B12" s="899">
        <v>0</v>
      </c>
      <c r="C12" s="899">
        <v>0</v>
      </c>
      <c r="D12" s="899">
        <v>0</v>
      </c>
      <c r="E12" s="899">
        <v>0</v>
      </c>
      <c r="F12" s="899">
        <v>0</v>
      </c>
      <c r="G12" s="899">
        <v>0</v>
      </c>
      <c r="H12" s="899">
        <v>0</v>
      </c>
      <c r="I12" s="899">
        <v>0</v>
      </c>
      <c r="J12" s="899">
        <v>0</v>
      </c>
      <c r="K12" s="899">
        <v>0</v>
      </c>
      <c r="L12" s="899">
        <v>0</v>
      </c>
      <c r="M12" s="899">
        <v>0</v>
      </c>
      <c r="N12" s="899">
        <v>0</v>
      </c>
      <c r="O12" s="899">
        <v>0</v>
      </c>
      <c r="P12" s="899">
        <v>0</v>
      </c>
      <c r="Q12" s="899">
        <v>0</v>
      </c>
      <c r="R12" s="899">
        <v>1</v>
      </c>
      <c r="S12" s="899">
        <v>0</v>
      </c>
      <c r="T12" s="899">
        <v>0</v>
      </c>
      <c r="U12" s="899">
        <v>0</v>
      </c>
      <c r="V12" s="899">
        <v>0</v>
      </c>
      <c r="W12" s="899">
        <v>0</v>
      </c>
      <c r="X12" s="899">
        <v>0</v>
      </c>
      <c r="Y12" s="899">
        <v>0</v>
      </c>
      <c r="Z12" s="899">
        <v>1</v>
      </c>
      <c r="AA12" s="900">
        <v>0</v>
      </c>
      <c r="AB12" s="900">
        <v>0</v>
      </c>
      <c r="AC12" s="900">
        <v>0</v>
      </c>
      <c r="AD12" s="900">
        <v>0</v>
      </c>
      <c r="AE12" s="900">
        <v>0</v>
      </c>
      <c r="AF12" s="900">
        <v>0</v>
      </c>
      <c r="AG12" s="900">
        <v>0</v>
      </c>
      <c r="AH12" s="907">
        <v>0</v>
      </c>
      <c r="AI12" s="901" t="s">
        <v>382</v>
      </c>
      <c r="AJ12" s="902">
        <v>0</v>
      </c>
      <c r="AK12" s="902" t="s">
        <v>382</v>
      </c>
    </row>
    <row r="13" spans="1:37" x14ac:dyDescent="0.25">
      <c r="A13" s="39" t="s">
        <v>852</v>
      </c>
      <c r="B13" s="903">
        <v>2</v>
      </c>
      <c r="C13" s="903">
        <v>0</v>
      </c>
      <c r="D13" s="903">
        <v>0</v>
      </c>
      <c r="E13" s="903">
        <v>0</v>
      </c>
      <c r="F13" s="903">
        <v>0</v>
      </c>
      <c r="G13" s="903">
        <v>0</v>
      </c>
      <c r="H13" s="903">
        <v>0</v>
      </c>
      <c r="I13" s="903">
        <v>0</v>
      </c>
      <c r="J13" s="903">
        <v>17</v>
      </c>
      <c r="K13" s="903">
        <v>13</v>
      </c>
      <c r="L13" s="903" t="s">
        <v>382</v>
      </c>
      <c r="M13" s="903">
        <v>0</v>
      </c>
      <c r="N13" s="903">
        <v>0</v>
      </c>
      <c r="O13" s="903">
        <v>0</v>
      </c>
      <c r="P13" s="903">
        <v>0</v>
      </c>
      <c r="Q13" s="903">
        <v>0</v>
      </c>
      <c r="R13" s="903">
        <v>2</v>
      </c>
      <c r="S13" s="903">
        <v>1</v>
      </c>
      <c r="T13" s="903" t="s">
        <v>382</v>
      </c>
      <c r="U13" s="903">
        <v>0</v>
      </c>
      <c r="V13" s="903">
        <v>0</v>
      </c>
      <c r="W13" s="903">
        <v>0</v>
      </c>
      <c r="X13" s="903">
        <v>0</v>
      </c>
      <c r="Y13" s="903">
        <v>0</v>
      </c>
      <c r="Z13" s="903">
        <v>21</v>
      </c>
      <c r="AA13" s="904">
        <v>14</v>
      </c>
      <c r="AB13" s="903" t="s">
        <v>382</v>
      </c>
      <c r="AC13" s="903">
        <v>0</v>
      </c>
      <c r="AD13" s="904">
        <v>0</v>
      </c>
      <c r="AE13" s="904">
        <v>0</v>
      </c>
      <c r="AF13" s="904">
        <v>0</v>
      </c>
      <c r="AG13" s="904">
        <v>0</v>
      </c>
      <c r="AH13" s="905">
        <v>0</v>
      </c>
      <c r="AI13" s="906">
        <v>0</v>
      </c>
      <c r="AJ13" s="906">
        <v>0</v>
      </c>
      <c r="AK13" s="906" t="s">
        <v>382</v>
      </c>
    </row>
    <row r="14" spans="1:37" ht="30" x14ac:dyDescent="0.25">
      <c r="A14" s="898" t="s">
        <v>853</v>
      </c>
      <c r="B14" s="899">
        <v>0</v>
      </c>
      <c r="C14" s="899">
        <v>0</v>
      </c>
      <c r="D14" s="899">
        <v>0</v>
      </c>
      <c r="E14" s="899">
        <v>0</v>
      </c>
      <c r="F14" s="899">
        <v>0</v>
      </c>
      <c r="G14" s="899">
        <v>0</v>
      </c>
      <c r="H14" s="899">
        <v>0</v>
      </c>
      <c r="I14" s="899">
        <v>0</v>
      </c>
      <c r="J14" s="899">
        <v>0</v>
      </c>
      <c r="K14" s="899">
        <v>3</v>
      </c>
      <c r="L14" s="899">
        <v>0</v>
      </c>
      <c r="M14" s="899" t="s">
        <v>195</v>
      </c>
      <c r="N14" s="899">
        <v>0</v>
      </c>
      <c r="O14" s="899">
        <v>0</v>
      </c>
      <c r="P14" s="899">
        <v>0</v>
      </c>
      <c r="Q14" s="899" t="s">
        <v>195</v>
      </c>
      <c r="R14" s="899">
        <v>74</v>
      </c>
      <c r="S14" s="899">
        <v>82</v>
      </c>
      <c r="T14" s="899">
        <v>125</v>
      </c>
      <c r="U14" s="899">
        <v>141</v>
      </c>
      <c r="V14" s="899">
        <v>2</v>
      </c>
      <c r="W14" s="899">
        <v>1</v>
      </c>
      <c r="X14" s="3589" t="s">
        <v>382</v>
      </c>
      <c r="Y14" s="3589" t="s">
        <v>195</v>
      </c>
      <c r="Z14" s="899">
        <v>74</v>
      </c>
      <c r="AA14" s="900">
        <v>85</v>
      </c>
      <c r="AB14" s="900">
        <v>125</v>
      </c>
      <c r="AC14" s="900">
        <v>141</v>
      </c>
      <c r="AD14" s="900">
        <v>2</v>
      </c>
      <c r="AE14" s="900">
        <v>1</v>
      </c>
      <c r="AF14" s="900" t="s">
        <v>382</v>
      </c>
      <c r="AG14" s="900">
        <v>0</v>
      </c>
      <c r="AH14" s="907">
        <v>2.7027027027027029E-2</v>
      </c>
      <c r="AI14" s="901">
        <v>1.1764705882352941E-2</v>
      </c>
      <c r="AJ14" s="902">
        <v>0</v>
      </c>
      <c r="AK14" s="902">
        <v>0</v>
      </c>
    </row>
    <row r="15" spans="1:37" x14ac:dyDescent="0.25">
      <c r="A15" s="39" t="s">
        <v>854</v>
      </c>
      <c r="B15" s="903">
        <v>81</v>
      </c>
      <c r="C15" s="903">
        <v>90</v>
      </c>
      <c r="D15" s="903">
        <v>109</v>
      </c>
      <c r="E15" s="903">
        <v>92</v>
      </c>
      <c r="F15" s="903">
        <v>0</v>
      </c>
      <c r="G15" s="903">
        <v>0</v>
      </c>
      <c r="H15" s="903">
        <v>0</v>
      </c>
      <c r="I15" s="903">
        <v>0</v>
      </c>
      <c r="J15" s="903">
        <v>68</v>
      </c>
      <c r="K15" s="903">
        <v>54</v>
      </c>
      <c r="L15" s="903">
        <v>70</v>
      </c>
      <c r="M15" s="903">
        <v>61</v>
      </c>
      <c r="N15" s="903">
        <v>0</v>
      </c>
      <c r="O15" s="903">
        <v>0</v>
      </c>
      <c r="P15" s="903">
        <v>0</v>
      </c>
      <c r="Q15" s="903">
        <v>0</v>
      </c>
      <c r="R15" s="903">
        <v>55</v>
      </c>
      <c r="S15" s="903">
        <v>51</v>
      </c>
      <c r="T15" s="903">
        <v>78</v>
      </c>
      <c r="U15" s="903">
        <v>53</v>
      </c>
      <c r="V15" s="903">
        <v>2</v>
      </c>
      <c r="W15" s="903">
        <v>0</v>
      </c>
      <c r="X15" s="903">
        <v>0</v>
      </c>
      <c r="Y15" s="903">
        <v>0</v>
      </c>
      <c r="Z15" s="903">
        <v>204</v>
      </c>
      <c r="AA15" s="904">
        <v>195</v>
      </c>
      <c r="AB15" s="904">
        <v>257</v>
      </c>
      <c r="AC15" s="904">
        <v>206</v>
      </c>
      <c r="AD15" s="904">
        <v>2</v>
      </c>
      <c r="AE15" s="904">
        <v>0</v>
      </c>
      <c r="AF15" s="904">
        <v>0</v>
      </c>
      <c r="AG15" s="904">
        <v>0</v>
      </c>
      <c r="AH15" s="905">
        <v>9.8039215686274508E-3</v>
      </c>
      <c r="AI15" s="906">
        <v>0</v>
      </c>
      <c r="AJ15" s="906">
        <v>0</v>
      </c>
      <c r="AK15" s="906">
        <v>0</v>
      </c>
    </row>
    <row r="16" spans="1:37" x14ac:dyDescent="0.25">
      <c r="A16" s="898" t="s">
        <v>855</v>
      </c>
      <c r="B16" s="899">
        <v>0</v>
      </c>
      <c r="C16" s="899">
        <v>0</v>
      </c>
      <c r="D16" s="899">
        <v>0</v>
      </c>
      <c r="E16" s="899">
        <v>0</v>
      </c>
      <c r="F16" s="899">
        <v>0</v>
      </c>
      <c r="G16" s="899">
        <v>0</v>
      </c>
      <c r="H16" s="899">
        <v>0</v>
      </c>
      <c r="I16" s="899">
        <v>0</v>
      </c>
      <c r="J16" s="899">
        <v>0</v>
      </c>
      <c r="K16" s="899">
        <v>0</v>
      </c>
      <c r="L16" s="899">
        <v>0</v>
      </c>
      <c r="M16" s="899">
        <v>0</v>
      </c>
      <c r="N16" s="899">
        <v>0</v>
      </c>
      <c r="O16" s="899">
        <v>0</v>
      </c>
      <c r="P16" s="899">
        <v>0</v>
      </c>
      <c r="Q16" s="899">
        <v>0</v>
      </c>
      <c r="R16" s="899">
        <v>0</v>
      </c>
      <c r="S16" s="899">
        <v>0</v>
      </c>
      <c r="T16" s="899">
        <v>0</v>
      </c>
      <c r="U16" s="899">
        <v>0</v>
      </c>
      <c r="V16" s="899">
        <v>0</v>
      </c>
      <c r="W16" s="899">
        <v>0</v>
      </c>
      <c r="X16" s="899">
        <v>0</v>
      </c>
      <c r="Y16" s="899">
        <v>0</v>
      </c>
      <c r="Z16" s="899">
        <v>0</v>
      </c>
      <c r="AA16" s="900">
        <v>0</v>
      </c>
      <c r="AB16" s="900">
        <v>0</v>
      </c>
      <c r="AC16" s="900">
        <v>0</v>
      </c>
      <c r="AD16" s="900">
        <v>0</v>
      </c>
      <c r="AE16" s="900">
        <v>0</v>
      </c>
      <c r="AF16" s="900">
        <v>0</v>
      </c>
      <c r="AG16" s="900">
        <v>0</v>
      </c>
      <c r="AH16" s="907"/>
      <c r="AI16" s="901" t="s">
        <v>382</v>
      </c>
      <c r="AJ16" s="902">
        <v>0</v>
      </c>
      <c r="AK16" s="902" t="s">
        <v>382</v>
      </c>
    </row>
    <row r="17" spans="1:37" x14ac:dyDescent="0.25">
      <c r="A17" s="39" t="s">
        <v>856</v>
      </c>
      <c r="B17" s="903">
        <v>55</v>
      </c>
      <c r="C17" s="903">
        <v>89</v>
      </c>
      <c r="D17" s="903">
        <v>64</v>
      </c>
      <c r="E17" s="903">
        <v>84</v>
      </c>
      <c r="F17" s="903">
        <v>5</v>
      </c>
      <c r="G17" s="903">
        <v>5</v>
      </c>
      <c r="H17" s="903">
        <v>10</v>
      </c>
      <c r="I17" s="903">
        <v>11</v>
      </c>
      <c r="J17" s="903">
        <v>61</v>
      </c>
      <c r="K17" s="903">
        <v>70</v>
      </c>
      <c r="L17" s="903">
        <v>77</v>
      </c>
      <c r="M17" s="903">
        <v>85</v>
      </c>
      <c r="N17" s="903">
        <v>7</v>
      </c>
      <c r="O17" s="903">
        <v>9</v>
      </c>
      <c r="P17" s="903">
        <v>6</v>
      </c>
      <c r="Q17" s="903">
        <v>11</v>
      </c>
      <c r="R17" s="903">
        <v>486</v>
      </c>
      <c r="S17" s="903">
        <v>412</v>
      </c>
      <c r="T17" s="903">
        <v>764</v>
      </c>
      <c r="U17" s="903">
        <v>976</v>
      </c>
      <c r="V17" s="903">
        <v>32</v>
      </c>
      <c r="W17" s="903">
        <v>11</v>
      </c>
      <c r="X17" s="903">
        <v>19</v>
      </c>
      <c r="Y17" s="903">
        <v>16</v>
      </c>
      <c r="Z17" s="903">
        <v>602</v>
      </c>
      <c r="AA17" s="904">
        <v>571</v>
      </c>
      <c r="AB17" s="904">
        <v>905</v>
      </c>
      <c r="AC17" s="904">
        <v>1145</v>
      </c>
      <c r="AD17" s="904">
        <v>44</v>
      </c>
      <c r="AE17" s="904">
        <v>25</v>
      </c>
      <c r="AF17" s="904">
        <v>35</v>
      </c>
      <c r="AG17" s="904">
        <v>38</v>
      </c>
      <c r="AH17" s="905">
        <v>7.3089700996677748E-2</v>
      </c>
      <c r="AI17" s="906">
        <v>4.3782837127845885E-2</v>
      </c>
      <c r="AJ17" s="906">
        <v>3.8674033149171269E-2</v>
      </c>
      <c r="AK17" s="906">
        <v>3.3187772925764192E-2</v>
      </c>
    </row>
    <row r="18" spans="1:37" x14ac:dyDescent="0.25">
      <c r="A18" s="898" t="s">
        <v>857</v>
      </c>
      <c r="B18" s="899">
        <v>0</v>
      </c>
      <c r="C18" s="899">
        <v>1</v>
      </c>
      <c r="D18" s="899">
        <v>0</v>
      </c>
      <c r="E18" s="899">
        <v>0</v>
      </c>
      <c r="F18" s="899">
        <v>0</v>
      </c>
      <c r="G18" s="899">
        <v>0</v>
      </c>
      <c r="H18" s="899">
        <v>0</v>
      </c>
      <c r="I18" s="899">
        <v>0</v>
      </c>
      <c r="J18" s="899">
        <v>15</v>
      </c>
      <c r="K18" s="899">
        <v>13</v>
      </c>
      <c r="L18" s="899">
        <v>16</v>
      </c>
      <c r="M18" s="899">
        <v>12</v>
      </c>
      <c r="N18" s="899">
        <v>0</v>
      </c>
      <c r="O18" s="899">
        <v>1</v>
      </c>
      <c r="P18" s="899">
        <v>0</v>
      </c>
      <c r="Q18" s="899">
        <v>0</v>
      </c>
      <c r="R18" s="899">
        <v>274</v>
      </c>
      <c r="S18" s="899">
        <v>366</v>
      </c>
      <c r="T18" s="899">
        <v>581</v>
      </c>
      <c r="U18" s="899">
        <v>545</v>
      </c>
      <c r="V18" s="899">
        <v>7</v>
      </c>
      <c r="W18" s="899">
        <v>4</v>
      </c>
      <c r="X18" s="899">
        <v>14</v>
      </c>
      <c r="Y18" s="899">
        <v>8</v>
      </c>
      <c r="Z18" s="899">
        <v>289</v>
      </c>
      <c r="AA18" s="900">
        <v>380</v>
      </c>
      <c r="AB18" s="900">
        <v>597</v>
      </c>
      <c r="AC18" s="900">
        <v>557</v>
      </c>
      <c r="AD18" s="900">
        <v>7</v>
      </c>
      <c r="AE18" s="900">
        <v>5</v>
      </c>
      <c r="AF18" s="900">
        <v>14</v>
      </c>
      <c r="AG18" s="900">
        <v>8</v>
      </c>
      <c r="AH18" s="907">
        <v>2.4221453287197232E-2</v>
      </c>
      <c r="AI18" s="901">
        <v>1.3157894736842105E-2</v>
      </c>
      <c r="AJ18" s="902">
        <v>2.3450586264656615E-2</v>
      </c>
      <c r="AK18" s="902">
        <v>1.4362657091561939E-2</v>
      </c>
    </row>
    <row r="19" spans="1:37" x14ac:dyDescent="0.25">
      <c r="A19" s="39" t="s">
        <v>858</v>
      </c>
      <c r="B19" s="903">
        <v>404</v>
      </c>
      <c r="C19" s="903">
        <v>459</v>
      </c>
      <c r="D19" s="903">
        <v>488</v>
      </c>
      <c r="E19" s="903">
        <v>502</v>
      </c>
      <c r="F19" s="903">
        <v>3</v>
      </c>
      <c r="G19" s="903">
        <v>6</v>
      </c>
      <c r="H19" s="903">
        <v>6</v>
      </c>
      <c r="I19" s="903" t="s">
        <v>195</v>
      </c>
      <c r="J19" s="903">
        <v>113</v>
      </c>
      <c r="K19" s="903">
        <v>131</v>
      </c>
      <c r="L19" s="903">
        <v>128</v>
      </c>
      <c r="M19" s="903">
        <v>132</v>
      </c>
      <c r="N19" s="903">
        <v>2</v>
      </c>
      <c r="O19" s="903">
        <v>1</v>
      </c>
      <c r="P19" s="3589" t="s">
        <v>382</v>
      </c>
      <c r="Q19" s="3589" t="s">
        <v>195</v>
      </c>
      <c r="R19" s="903">
        <v>98</v>
      </c>
      <c r="S19" s="903">
        <v>124</v>
      </c>
      <c r="T19" s="903">
        <v>127</v>
      </c>
      <c r="U19" s="903">
        <v>129</v>
      </c>
      <c r="V19" s="903">
        <v>0</v>
      </c>
      <c r="W19" s="903">
        <v>1</v>
      </c>
      <c r="X19" s="3589" t="s">
        <v>382</v>
      </c>
      <c r="Y19" s="3589" t="s">
        <v>195</v>
      </c>
      <c r="Z19" s="903">
        <v>615</v>
      </c>
      <c r="AA19" s="904">
        <v>714</v>
      </c>
      <c r="AB19" s="904">
        <v>743</v>
      </c>
      <c r="AC19" s="904">
        <v>763</v>
      </c>
      <c r="AD19" s="904">
        <v>5</v>
      </c>
      <c r="AE19" s="904">
        <v>8</v>
      </c>
      <c r="AF19" s="904">
        <v>8</v>
      </c>
      <c r="AG19" s="904">
        <v>0</v>
      </c>
      <c r="AH19" s="905">
        <v>8.130081300813009E-3</v>
      </c>
      <c r="AI19" s="906">
        <v>1.1204481792717087E-2</v>
      </c>
      <c r="AJ19" s="906">
        <v>1.0767160161507403E-2</v>
      </c>
      <c r="AK19" s="906">
        <v>0</v>
      </c>
    </row>
    <row r="20" spans="1:37" x14ac:dyDescent="0.25">
      <c r="A20" s="898" t="s">
        <v>859</v>
      </c>
      <c r="B20" s="899">
        <v>41</v>
      </c>
      <c r="C20" s="899">
        <v>52</v>
      </c>
      <c r="D20" s="899">
        <v>59</v>
      </c>
      <c r="E20" s="899">
        <v>59</v>
      </c>
      <c r="F20" s="899">
        <v>0</v>
      </c>
      <c r="G20" s="899">
        <v>0</v>
      </c>
      <c r="H20" s="3589" t="s">
        <v>382</v>
      </c>
      <c r="I20" s="3589">
        <v>0</v>
      </c>
      <c r="J20" s="899">
        <v>18</v>
      </c>
      <c r="K20" s="899">
        <v>11</v>
      </c>
      <c r="L20" s="899">
        <v>0</v>
      </c>
      <c r="M20" s="899">
        <v>20</v>
      </c>
      <c r="N20" s="899">
        <v>1</v>
      </c>
      <c r="O20" s="899">
        <v>0</v>
      </c>
      <c r="P20" s="899">
        <v>0</v>
      </c>
      <c r="Q20" s="899" t="s">
        <v>195</v>
      </c>
      <c r="R20" s="899">
        <v>0</v>
      </c>
      <c r="S20" s="899">
        <v>1</v>
      </c>
      <c r="T20" s="3589" t="s">
        <v>382</v>
      </c>
      <c r="U20" s="3589">
        <v>22</v>
      </c>
      <c r="V20" s="899">
        <v>0</v>
      </c>
      <c r="W20" s="899">
        <v>0</v>
      </c>
      <c r="X20" s="899">
        <v>0</v>
      </c>
      <c r="Y20" s="899">
        <v>0</v>
      </c>
      <c r="Z20" s="899">
        <v>59</v>
      </c>
      <c r="AA20" s="900">
        <v>64</v>
      </c>
      <c r="AB20" s="900">
        <v>82</v>
      </c>
      <c r="AC20" s="900">
        <v>101</v>
      </c>
      <c r="AD20" s="900">
        <v>1</v>
      </c>
      <c r="AE20" s="900">
        <v>0</v>
      </c>
      <c r="AF20" s="900" t="s">
        <v>382</v>
      </c>
      <c r="AG20" s="900">
        <v>0</v>
      </c>
      <c r="AH20" s="907">
        <v>1.6949152542372881E-2</v>
      </c>
      <c r="AI20" s="901">
        <v>0</v>
      </c>
      <c r="AJ20" s="902">
        <v>0</v>
      </c>
      <c r="AK20" s="902">
        <v>0</v>
      </c>
    </row>
    <row r="21" spans="1:37" x14ac:dyDescent="0.25">
      <c r="A21" s="39" t="s">
        <v>860</v>
      </c>
      <c r="B21" s="903">
        <v>0</v>
      </c>
      <c r="C21" s="903">
        <v>0</v>
      </c>
      <c r="D21" s="903">
        <v>0</v>
      </c>
      <c r="E21" s="903">
        <v>0</v>
      </c>
      <c r="F21" s="903">
        <v>0</v>
      </c>
      <c r="G21" s="903">
        <v>0</v>
      </c>
      <c r="H21" s="903">
        <v>0</v>
      </c>
      <c r="I21" s="903">
        <v>0</v>
      </c>
      <c r="J21" s="903">
        <v>0</v>
      </c>
      <c r="K21" s="903">
        <v>0</v>
      </c>
      <c r="L21" s="903">
        <v>0</v>
      </c>
      <c r="M21" s="903">
        <v>0</v>
      </c>
      <c r="N21" s="903">
        <v>0</v>
      </c>
      <c r="O21" s="903">
        <v>0</v>
      </c>
      <c r="P21" s="903">
        <v>0</v>
      </c>
      <c r="Q21" s="903">
        <v>0</v>
      </c>
      <c r="R21" s="903">
        <v>0</v>
      </c>
      <c r="S21" s="903">
        <v>0</v>
      </c>
      <c r="T21" s="903">
        <v>0</v>
      </c>
      <c r="U21" s="903">
        <v>0</v>
      </c>
      <c r="V21" s="903">
        <v>0</v>
      </c>
      <c r="W21" s="903">
        <v>0</v>
      </c>
      <c r="X21" s="903">
        <v>0</v>
      </c>
      <c r="Y21" s="903">
        <v>0</v>
      </c>
      <c r="Z21" s="903">
        <v>0</v>
      </c>
      <c r="AA21" s="904">
        <v>0</v>
      </c>
      <c r="AB21" s="904">
        <v>0</v>
      </c>
      <c r="AC21" s="904">
        <v>0</v>
      </c>
      <c r="AD21" s="904">
        <v>0</v>
      </c>
      <c r="AE21" s="904">
        <v>0</v>
      </c>
      <c r="AF21" s="904">
        <v>0</v>
      </c>
      <c r="AG21" s="904">
        <v>0</v>
      </c>
      <c r="AH21" s="905" t="s">
        <v>382</v>
      </c>
      <c r="AI21" s="906" t="s">
        <v>382</v>
      </c>
      <c r="AJ21" s="906">
        <v>0</v>
      </c>
      <c r="AK21" s="906" t="s">
        <v>382</v>
      </c>
    </row>
    <row r="22" spans="1:37" x14ac:dyDescent="0.25">
      <c r="A22" s="898" t="s">
        <v>426</v>
      </c>
      <c r="B22" s="899">
        <v>1063</v>
      </c>
      <c r="C22" s="899">
        <v>802</v>
      </c>
      <c r="D22" s="899">
        <v>611</v>
      </c>
      <c r="E22" s="899">
        <v>654</v>
      </c>
      <c r="F22" s="899">
        <v>45</v>
      </c>
      <c r="G22" s="899">
        <v>43</v>
      </c>
      <c r="H22" s="899">
        <v>29</v>
      </c>
      <c r="I22" s="899">
        <v>26</v>
      </c>
      <c r="J22" s="899">
        <v>220</v>
      </c>
      <c r="K22" s="899">
        <v>206</v>
      </c>
      <c r="L22" s="899">
        <v>176</v>
      </c>
      <c r="M22" s="899">
        <v>169</v>
      </c>
      <c r="N22" s="899">
        <v>13</v>
      </c>
      <c r="O22" s="899">
        <v>15</v>
      </c>
      <c r="P22" s="899">
        <v>10</v>
      </c>
      <c r="Q22" s="899">
        <v>14</v>
      </c>
      <c r="R22" s="899">
        <v>81</v>
      </c>
      <c r="S22" s="899">
        <v>65</v>
      </c>
      <c r="T22" s="899">
        <v>77</v>
      </c>
      <c r="U22" s="899">
        <v>101</v>
      </c>
      <c r="V22" s="899">
        <v>3</v>
      </c>
      <c r="W22" s="899">
        <v>8</v>
      </c>
      <c r="X22" s="899">
        <v>8</v>
      </c>
      <c r="Y22" s="899">
        <v>8</v>
      </c>
      <c r="Z22" s="899">
        <v>1364</v>
      </c>
      <c r="AA22" s="900">
        <v>1073</v>
      </c>
      <c r="AB22" s="900">
        <v>864</v>
      </c>
      <c r="AC22" s="900">
        <v>924</v>
      </c>
      <c r="AD22" s="900">
        <v>61</v>
      </c>
      <c r="AE22" s="900">
        <v>66</v>
      </c>
      <c r="AF22" s="900">
        <v>47</v>
      </c>
      <c r="AG22" s="900">
        <v>48</v>
      </c>
      <c r="AH22" s="907">
        <v>4.4721407624633433E-2</v>
      </c>
      <c r="AI22" s="901">
        <v>6.1509785647716683E-2</v>
      </c>
      <c r="AJ22" s="902">
        <v>5.4398148148148147E-2</v>
      </c>
      <c r="AK22" s="902">
        <v>5.1948051948051951E-2</v>
      </c>
    </row>
    <row r="23" spans="1:37" x14ac:dyDescent="0.25">
      <c r="A23" s="39" t="s">
        <v>861</v>
      </c>
      <c r="B23" s="903">
        <v>30</v>
      </c>
      <c r="C23" s="903">
        <v>22</v>
      </c>
      <c r="D23" s="903">
        <v>10</v>
      </c>
      <c r="E23" s="903">
        <v>17</v>
      </c>
      <c r="F23" s="903">
        <v>2</v>
      </c>
      <c r="G23" s="903">
        <v>2</v>
      </c>
      <c r="H23" s="903" t="s">
        <v>382</v>
      </c>
      <c r="I23" s="903">
        <v>0</v>
      </c>
      <c r="J23" s="903">
        <v>16</v>
      </c>
      <c r="K23" s="903">
        <v>12</v>
      </c>
      <c r="L23" s="903">
        <v>7</v>
      </c>
      <c r="M23" s="903">
        <v>6</v>
      </c>
      <c r="N23" s="903">
        <v>2</v>
      </c>
      <c r="O23" s="903">
        <v>0</v>
      </c>
      <c r="P23" s="903">
        <v>0</v>
      </c>
      <c r="Q23" s="903">
        <v>0</v>
      </c>
      <c r="R23" s="903">
        <v>8</v>
      </c>
      <c r="S23" s="903">
        <v>4</v>
      </c>
      <c r="T23" s="3589" t="s">
        <v>382</v>
      </c>
      <c r="U23" s="3589">
        <v>6</v>
      </c>
      <c r="V23" s="903">
        <v>1</v>
      </c>
      <c r="W23" s="903">
        <v>0</v>
      </c>
      <c r="X23" s="903">
        <v>0</v>
      </c>
      <c r="Y23" s="903">
        <v>0</v>
      </c>
      <c r="Z23" s="903">
        <v>54</v>
      </c>
      <c r="AA23" s="904">
        <v>38</v>
      </c>
      <c r="AB23" s="904">
        <v>20</v>
      </c>
      <c r="AC23" s="904">
        <v>29</v>
      </c>
      <c r="AD23" s="904">
        <v>5</v>
      </c>
      <c r="AE23" s="904">
        <v>2</v>
      </c>
      <c r="AF23" s="904" t="s">
        <v>382</v>
      </c>
      <c r="AG23" s="904">
        <v>0</v>
      </c>
      <c r="AH23" s="905">
        <v>9.2592592592592587E-2</v>
      </c>
      <c r="AI23" s="906">
        <v>5.2631578947368418E-2</v>
      </c>
      <c r="AJ23" s="906">
        <v>0</v>
      </c>
      <c r="AK23" s="906">
        <v>0</v>
      </c>
    </row>
    <row r="24" spans="1:37" x14ac:dyDescent="0.25">
      <c r="A24" s="898" t="s">
        <v>862</v>
      </c>
      <c r="B24" s="899">
        <v>9</v>
      </c>
      <c r="C24" s="899">
        <v>2</v>
      </c>
      <c r="D24" s="899">
        <v>7</v>
      </c>
      <c r="E24" s="899">
        <v>0</v>
      </c>
      <c r="F24" s="899">
        <v>5</v>
      </c>
      <c r="G24" s="899">
        <v>0</v>
      </c>
      <c r="H24" s="3589" t="s">
        <v>382</v>
      </c>
      <c r="I24" s="3589">
        <v>0</v>
      </c>
      <c r="J24" s="899">
        <v>9</v>
      </c>
      <c r="K24" s="899">
        <v>18</v>
      </c>
      <c r="L24" s="899">
        <v>30</v>
      </c>
      <c r="M24" s="899">
        <v>10</v>
      </c>
      <c r="N24" s="899">
        <v>0</v>
      </c>
      <c r="O24" s="899">
        <v>2</v>
      </c>
      <c r="P24" s="3589" t="s">
        <v>382</v>
      </c>
      <c r="Q24" s="3589" t="s">
        <v>195</v>
      </c>
      <c r="R24" s="899">
        <v>101</v>
      </c>
      <c r="S24" s="899">
        <v>238</v>
      </c>
      <c r="T24" s="899">
        <v>233</v>
      </c>
      <c r="U24" s="899">
        <v>49</v>
      </c>
      <c r="V24" s="899">
        <v>0</v>
      </c>
      <c r="W24" s="899">
        <v>6</v>
      </c>
      <c r="X24" s="899">
        <v>9</v>
      </c>
      <c r="Y24" s="899" t="s">
        <v>195</v>
      </c>
      <c r="Z24" s="899">
        <v>119</v>
      </c>
      <c r="AA24" s="900">
        <v>258</v>
      </c>
      <c r="AB24" s="900">
        <v>270</v>
      </c>
      <c r="AC24" s="900">
        <v>59</v>
      </c>
      <c r="AD24" s="900">
        <v>5</v>
      </c>
      <c r="AE24" s="900">
        <v>8</v>
      </c>
      <c r="AF24" s="900">
        <v>14</v>
      </c>
      <c r="AG24" s="900">
        <v>0</v>
      </c>
      <c r="AH24" s="907">
        <v>4.2016806722689079E-2</v>
      </c>
      <c r="AI24" s="901">
        <v>3.1007751937984496E-2</v>
      </c>
      <c r="AJ24" s="902">
        <v>5.185185185185185E-2</v>
      </c>
      <c r="AK24" s="902">
        <v>0</v>
      </c>
    </row>
    <row r="25" spans="1:37" x14ac:dyDescent="0.25">
      <c r="A25" s="39" t="s">
        <v>863</v>
      </c>
      <c r="B25" s="903">
        <v>0</v>
      </c>
      <c r="C25" s="903">
        <v>0</v>
      </c>
      <c r="D25" s="903">
        <v>0</v>
      </c>
      <c r="E25" s="903">
        <v>0</v>
      </c>
      <c r="F25" s="903">
        <v>0</v>
      </c>
      <c r="G25" s="903">
        <v>0</v>
      </c>
      <c r="H25" s="903">
        <v>0</v>
      </c>
      <c r="I25" s="903">
        <v>0</v>
      </c>
      <c r="J25" s="903">
        <v>0</v>
      </c>
      <c r="K25" s="903">
        <v>0</v>
      </c>
      <c r="L25" s="903">
        <v>0</v>
      </c>
      <c r="M25" s="903">
        <v>0</v>
      </c>
      <c r="N25" s="903">
        <v>0</v>
      </c>
      <c r="O25" s="903">
        <v>0</v>
      </c>
      <c r="P25" s="903">
        <v>0</v>
      </c>
      <c r="Q25" s="903">
        <v>0</v>
      </c>
      <c r="R25" s="903">
        <v>0</v>
      </c>
      <c r="S25" s="903">
        <v>0</v>
      </c>
      <c r="T25" s="903">
        <v>0</v>
      </c>
      <c r="U25" s="903">
        <v>0</v>
      </c>
      <c r="V25" s="903">
        <v>0</v>
      </c>
      <c r="W25" s="903">
        <v>0</v>
      </c>
      <c r="X25" s="903">
        <v>0</v>
      </c>
      <c r="Y25" s="903">
        <v>0</v>
      </c>
      <c r="Z25" s="903">
        <v>0</v>
      </c>
      <c r="AA25" s="904">
        <v>0</v>
      </c>
      <c r="AB25" s="904">
        <v>0</v>
      </c>
      <c r="AC25" s="904">
        <v>0</v>
      </c>
      <c r="AD25" s="904">
        <v>0</v>
      </c>
      <c r="AE25" s="904">
        <v>0</v>
      </c>
      <c r="AF25" s="904">
        <v>0</v>
      </c>
      <c r="AG25" s="904">
        <v>0</v>
      </c>
      <c r="AH25" s="905"/>
      <c r="AI25" s="906" t="s">
        <v>382</v>
      </c>
      <c r="AJ25" s="906">
        <v>0</v>
      </c>
      <c r="AK25" s="906" t="s">
        <v>382</v>
      </c>
    </row>
    <row r="26" spans="1:37" x14ac:dyDescent="0.25">
      <c r="A26" s="898" t="s">
        <v>864</v>
      </c>
      <c r="B26" s="899">
        <v>24</v>
      </c>
      <c r="C26" s="899">
        <v>5</v>
      </c>
      <c r="D26" s="899">
        <v>29</v>
      </c>
      <c r="E26" s="899">
        <v>17</v>
      </c>
      <c r="F26" s="899">
        <v>0</v>
      </c>
      <c r="G26" s="899">
        <v>0</v>
      </c>
      <c r="H26" s="899">
        <v>0</v>
      </c>
      <c r="I26" s="899">
        <v>0</v>
      </c>
      <c r="J26" s="899">
        <v>4</v>
      </c>
      <c r="K26" s="899">
        <v>1</v>
      </c>
      <c r="L26" s="899">
        <v>5</v>
      </c>
      <c r="M26" s="899" t="s">
        <v>195</v>
      </c>
      <c r="N26" s="899">
        <v>0</v>
      </c>
      <c r="O26" s="899">
        <v>0</v>
      </c>
      <c r="P26" s="899">
        <v>0</v>
      </c>
      <c r="Q26" s="899" t="s">
        <v>195</v>
      </c>
      <c r="R26" s="899">
        <v>1</v>
      </c>
      <c r="S26" s="899">
        <v>0</v>
      </c>
      <c r="T26" s="3589" t="s">
        <v>382</v>
      </c>
      <c r="U26" s="3589">
        <v>0</v>
      </c>
      <c r="V26" s="899">
        <v>0</v>
      </c>
      <c r="W26" s="899">
        <v>0</v>
      </c>
      <c r="X26" s="899">
        <v>0</v>
      </c>
      <c r="Y26" s="899">
        <v>0</v>
      </c>
      <c r="Z26" s="899">
        <v>29</v>
      </c>
      <c r="AA26" s="900">
        <v>6</v>
      </c>
      <c r="AB26" s="900">
        <v>35</v>
      </c>
      <c r="AC26" s="900">
        <v>17</v>
      </c>
      <c r="AD26" s="900">
        <v>0</v>
      </c>
      <c r="AE26" s="900">
        <v>0</v>
      </c>
      <c r="AF26" s="900">
        <v>0</v>
      </c>
      <c r="AG26" s="900">
        <v>0</v>
      </c>
      <c r="AH26" s="907">
        <v>0</v>
      </c>
      <c r="AI26" s="901">
        <v>0</v>
      </c>
      <c r="AJ26" s="902">
        <v>0</v>
      </c>
      <c r="AK26" s="902">
        <v>0</v>
      </c>
    </row>
    <row r="27" spans="1:37" x14ac:dyDescent="0.25">
      <c r="A27" s="39" t="s">
        <v>865</v>
      </c>
      <c r="B27" s="903">
        <v>22</v>
      </c>
      <c r="C27" s="903">
        <v>32</v>
      </c>
      <c r="D27" s="903">
        <v>9</v>
      </c>
      <c r="E27" s="903">
        <v>40</v>
      </c>
      <c r="F27" s="903">
        <v>0</v>
      </c>
      <c r="G27" s="903">
        <v>0</v>
      </c>
      <c r="H27" s="903">
        <v>0</v>
      </c>
      <c r="I27" s="903">
        <v>0</v>
      </c>
      <c r="J27" s="903">
        <v>26</v>
      </c>
      <c r="K27" s="903">
        <v>20</v>
      </c>
      <c r="L27" s="903">
        <v>19</v>
      </c>
      <c r="M27" s="903">
        <v>49</v>
      </c>
      <c r="N27" s="903">
        <v>0</v>
      </c>
      <c r="O27" s="903">
        <v>0</v>
      </c>
      <c r="P27" s="903">
        <v>0</v>
      </c>
      <c r="Q27" s="903">
        <v>0</v>
      </c>
      <c r="R27" s="903">
        <v>150</v>
      </c>
      <c r="S27" s="903">
        <v>114</v>
      </c>
      <c r="T27" s="903">
        <v>94</v>
      </c>
      <c r="U27" s="903">
        <v>235</v>
      </c>
      <c r="V27" s="903">
        <v>0</v>
      </c>
      <c r="W27" s="903">
        <v>1</v>
      </c>
      <c r="X27" s="903">
        <v>0</v>
      </c>
      <c r="Y27" s="903" t="s">
        <v>195</v>
      </c>
      <c r="Z27" s="903">
        <v>198</v>
      </c>
      <c r="AA27" s="904">
        <v>166</v>
      </c>
      <c r="AB27" s="904">
        <v>122</v>
      </c>
      <c r="AC27" s="904">
        <v>324</v>
      </c>
      <c r="AD27" s="904">
        <v>0</v>
      </c>
      <c r="AE27" s="904">
        <v>1</v>
      </c>
      <c r="AF27" s="904">
        <v>0</v>
      </c>
      <c r="AG27" s="904">
        <v>0</v>
      </c>
      <c r="AH27" s="905">
        <v>0</v>
      </c>
      <c r="AI27" s="906">
        <v>6.024096385542169E-3</v>
      </c>
      <c r="AJ27" s="906">
        <v>0</v>
      </c>
      <c r="AK27" s="906">
        <v>0</v>
      </c>
    </row>
    <row r="28" spans="1:37" ht="30" x14ac:dyDescent="0.25">
      <c r="A28" s="898" t="s">
        <v>866</v>
      </c>
      <c r="B28" s="899">
        <v>66</v>
      </c>
      <c r="C28" s="899">
        <v>84</v>
      </c>
      <c r="D28" s="899">
        <v>59</v>
      </c>
      <c r="E28" s="899">
        <v>86</v>
      </c>
      <c r="F28" s="899">
        <v>0</v>
      </c>
      <c r="G28" s="899">
        <v>0</v>
      </c>
      <c r="H28" s="899">
        <v>0</v>
      </c>
      <c r="I28" s="899" t="s">
        <v>195</v>
      </c>
      <c r="J28" s="899">
        <v>12</v>
      </c>
      <c r="K28" s="899">
        <v>11</v>
      </c>
      <c r="L28" s="899">
        <v>20</v>
      </c>
      <c r="M28" s="899">
        <v>15</v>
      </c>
      <c r="N28" s="899">
        <v>0</v>
      </c>
      <c r="O28" s="899">
        <v>0</v>
      </c>
      <c r="P28" s="899">
        <v>0</v>
      </c>
      <c r="Q28" s="899">
        <v>0</v>
      </c>
      <c r="R28" s="899">
        <v>16</v>
      </c>
      <c r="S28" s="899">
        <v>4</v>
      </c>
      <c r="T28" s="899">
        <v>24</v>
      </c>
      <c r="U28" s="899">
        <v>12</v>
      </c>
      <c r="V28" s="899">
        <v>0</v>
      </c>
      <c r="W28" s="899">
        <v>1</v>
      </c>
      <c r="X28" s="899">
        <v>0</v>
      </c>
      <c r="Y28" s="899">
        <v>0</v>
      </c>
      <c r="Z28" s="899">
        <v>94</v>
      </c>
      <c r="AA28" s="900">
        <v>99</v>
      </c>
      <c r="AB28" s="900">
        <v>103</v>
      </c>
      <c r="AC28" s="900">
        <v>113</v>
      </c>
      <c r="AD28" s="900">
        <v>0</v>
      </c>
      <c r="AE28" s="900">
        <v>1</v>
      </c>
      <c r="AF28" s="900">
        <v>0</v>
      </c>
      <c r="AG28" s="900">
        <v>0</v>
      </c>
      <c r="AH28" s="907">
        <v>0</v>
      </c>
      <c r="AI28" s="901">
        <v>1.0101010101010102E-2</v>
      </c>
      <c r="AJ28" s="902">
        <v>0</v>
      </c>
      <c r="AK28" s="902">
        <v>0</v>
      </c>
    </row>
    <row r="29" spans="1:37" ht="30" x14ac:dyDescent="0.25">
      <c r="A29" s="39" t="s">
        <v>867</v>
      </c>
      <c r="B29" s="903">
        <v>49</v>
      </c>
      <c r="C29" s="903">
        <v>29</v>
      </c>
      <c r="D29" s="903" t="s">
        <v>382</v>
      </c>
      <c r="E29" s="903">
        <v>0</v>
      </c>
      <c r="F29" s="903">
        <v>7</v>
      </c>
      <c r="G29" s="903">
        <v>5</v>
      </c>
      <c r="H29" s="903" t="s">
        <v>382</v>
      </c>
      <c r="I29" s="903">
        <v>0</v>
      </c>
      <c r="J29" s="903">
        <v>35</v>
      </c>
      <c r="K29" s="903">
        <v>24</v>
      </c>
      <c r="L29" s="903">
        <v>5</v>
      </c>
      <c r="M29" s="903">
        <v>0</v>
      </c>
      <c r="N29" s="903">
        <v>5</v>
      </c>
      <c r="O29" s="903">
        <v>0</v>
      </c>
      <c r="P29" s="903">
        <v>0</v>
      </c>
      <c r="Q29" s="903">
        <v>0</v>
      </c>
      <c r="R29" s="903">
        <v>0</v>
      </c>
      <c r="S29" s="903">
        <v>3</v>
      </c>
      <c r="T29" s="903">
        <v>0</v>
      </c>
      <c r="U29" s="903">
        <v>0</v>
      </c>
      <c r="V29" s="903">
        <v>0</v>
      </c>
      <c r="W29" s="903">
        <v>0</v>
      </c>
      <c r="X29" s="903">
        <v>0</v>
      </c>
      <c r="Y29" s="903">
        <v>0</v>
      </c>
      <c r="Z29" s="903">
        <v>84</v>
      </c>
      <c r="AA29" s="904">
        <v>56</v>
      </c>
      <c r="AB29" s="904">
        <v>9</v>
      </c>
      <c r="AC29" s="904">
        <v>0</v>
      </c>
      <c r="AD29" s="904">
        <v>12</v>
      </c>
      <c r="AE29" s="904">
        <v>5</v>
      </c>
      <c r="AF29" s="904" t="s">
        <v>382</v>
      </c>
      <c r="AG29" s="904">
        <v>0</v>
      </c>
      <c r="AH29" s="905">
        <v>0.14285714285714285</v>
      </c>
      <c r="AI29" s="906">
        <v>8.9285714285714288E-2</v>
      </c>
      <c r="AJ29" s="906">
        <v>0</v>
      </c>
      <c r="AK29" s="906" t="s">
        <v>382</v>
      </c>
    </row>
    <row r="30" spans="1:37" x14ac:dyDescent="0.25">
      <c r="A30" s="898" t="s">
        <v>868</v>
      </c>
      <c r="B30" s="899">
        <v>284</v>
      </c>
      <c r="C30" s="899">
        <v>466</v>
      </c>
      <c r="D30" s="899">
        <v>418</v>
      </c>
      <c r="E30" s="899">
        <v>346</v>
      </c>
      <c r="F30" s="899">
        <v>20</v>
      </c>
      <c r="G30" s="899">
        <v>70</v>
      </c>
      <c r="H30" s="899">
        <v>56</v>
      </c>
      <c r="I30" s="899">
        <v>42</v>
      </c>
      <c r="J30" s="899">
        <v>161</v>
      </c>
      <c r="K30" s="899">
        <v>213</v>
      </c>
      <c r="L30" s="899">
        <v>256</v>
      </c>
      <c r="M30" s="899">
        <v>230</v>
      </c>
      <c r="N30" s="899">
        <v>22</v>
      </c>
      <c r="O30" s="899">
        <v>34</v>
      </c>
      <c r="P30" s="899">
        <v>38</v>
      </c>
      <c r="Q30" s="899">
        <v>26</v>
      </c>
      <c r="R30" s="899">
        <v>189</v>
      </c>
      <c r="S30" s="899">
        <v>192</v>
      </c>
      <c r="T30" s="899">
        <v>226</v>
      </c>
      <c r="U30" s="899">
        <v>476</v>
      </c>
      <c r="V30" s="899">
        <v>19</v>
      </c>
      <c r="W30" s="899">
        <v>29</v>
      </c>
      <c r="X30" s="899">
        <v>46</v>
      </c>
      <c r="Y30" s="899">
        <v>70</v>
      </c>
      <c r="Z30" s="899">
        <v>634</v>
      </c>
      <c r="AA30" s="900">
        <v>871</v>
      </c>
      <c r="AB30" s="900">
        <v>900</v>
      </c>
      <c r="AC30" s="900">
        <v>1052</v>
      </c>
      <c r="AD30" s="900">
        <v>61</v>
      </c>
      <c r="AE30" s="900">
        <v>133</v>
      </c>
      <c r="AF30" s="900">
        <v>140</v>
      </c>
      <c r="AG30" s="900">
        <v>138</v>
      </c>
      <c r="AH30" s="907">
        <v>9.6214511041009462E-2</v>
      </c>
      <c r="AI30" s="901">
        <v>0.15269804822043628</v>
      </c>
      <c r="AJ30" s="902">
        <v>0.15555555555555556</v>
      </c>
      <c r="AK30" s="902">
        <v>0.13117870722433461</v>
      </c>
    </row>
    <row r="31" spans="1:37" x14ac:dyDescent="0.25">
      <c r="A31" s="39" t="s">
        <v>869</v>
      </c>
      <c r="B31" s="903">
        <v>27</v>
      </c>
      <c r="C31" s="903">
        <v>24</v>
      </c>
      <c r="D31" s="903">
        <v>51</v>
      </c>
      <c r="E31" s="903">
        <v>36</v>
      </c>
      <c r="F31" s="903">
        <v>0</v>
      </c>
      <c r="G31" s="903">
        <v>0</v>
      </c>
      <c r="H31" s="903">
        <v>0</v>
      </c>
      <c r="I31" s="903">
        <v>0</v>
      </c>
      <c r="J31" s="903">
        <v>7</v>
      </c>
      <c r="K31" s="903">
        <v>7</v>
      </c>
      <c r="L31" s="903">
        <v>7</v>
      </c>
      <c r="M31" s="903">
        <v>6</v>
      </c>
      <c r="N31" s="903">
        <v>0</v>
      </c>
      <c r="O31" s="903">
        <v>0</v>
      </c>
      <c r="P31" s="903">
        <v>0</v>
      </c>
      <c r="Q31" s="903">
        <v>0</v>
      </c>
      <c r="R31" s="903">
        <v>0</v>
      </c>
      <c r="S31" s="903">
        <v>0</v>
      </c>
      <c r="T31" s="903" t="s">
        <v>382</v>
      </c>
      <c r="U31" s="903" t="s">
        <v>195</v>
      </c>
      <c r="V31" s="903">
        <v>0</v>
      </c>
      <c r="W31" s="903">
        <v>0</v>
      </c>
      <c r="X31" s="903">
        <v>0</v>
      </c>
      <c r="Y31" s="903" t="s">
        <v>195</v>
      </c>
      <c r="Z31" s="903">
        <v>34</v>
      </c>
      <c r="AA31" s="904">
        <v>31</v>
      </c>
      <c r="AB31" s="904">
        <v>59</v>
      </c>
      <c r="AC31" s="904">
        <v>42</v>
      </c>
      <c r="AD31" s="904">
        <v>0</v>
      </c>
      <c r="AE31" s="904">
        <v>0</v>
      </c>
      <c r="AF31" s="904">
        <v>0</v>
      </c>
      <c r="AG31" s="904">
        <v>0</v>
      </c>
      <c r="AH31" s="905">
        <v>0</v>
      </c>
      <c r="AI31" s="906">
        <v>0</v>
      </c>
      <c r="AJ31" s="906">
        <v>0</v>
      </c>
      <c r="AK31" s="906">
        <v>0</v>
      </c>
    </row>
    <row r="32" spans="1:37" x14ac:dyDescent="0.25">
      <c r="A32" s="898" t="s">
        <v>870</v>
      </c>
      <c r="B32" s="899">
        <v>87</v>
      </c>
      <c r="C32" s="899">
        <v>34</v>
      </c>
      <c r="D32" s="899">
        <v>9</v>
      </c>
      <c r="E32" s="899">
        <v>0</v>
      </c>
      <c r="F32" s="899">
        <v>5</v>
      </c>
      <c r="G32" s="899">
        <v>4</v>
      </c>
      <c r="H32" s="3589" t="s">
        <v>382</v>
      </c>
      <c r="I32" s="3589">
        <v>0</v>
      </c>
      <c r="J32" s="899">
        <v>31</v>
      </c>
      <c r="K32" s="899">
        <v>8</v>
      </c>
      <c r="L32" s="3589" t="s">
        <v>382</v>
      </c>
      <c r="M32" s="3589">
        <v>0</v>
      </c>
      <c r="N32" s="899">
        <v>1</v>
      </c>
      <c r="O32" s="899">
        <v>0</v>
      </c>
      <c r="P32" s="899">
        <v>0</v>
      </c>
      <c r="Q32" s="899">
        <v>0</v>
      </c>
      <c r="R32" s="899">
        <v>2</v>
      </c>
      <c r="S32" s="899">
        <v>1</v>
      </c>
      <c r="T32" s="3589" t="s">
        <v>382</v>
      </c>
      <c r="U32" s="3589">
        <v>0</v>
      </c>
      <c r="V32" s="899">
        <v>0</v>
      </c>
      <c r="W32" s="899">
        <v>0</v>
      </c>
      <c r="X32" s="3589" t="s">
        <v>382</v>
      </c>
      <c r="Y32" s="3589">
        <v>0</v>
      </c>
      <c r="Z32" s="899">
        <v>120</v>
      </c>
      <c r="AA32" s="900">
        <v>43</v>
      </c>
      <c r="AB32" s="900">
        <v>11</v>
      </c>
      <c r="AC32" s="900">
        <v>0</v>
      </c>
      <c r="AD32" s="900">
        <v>6</v>
      </c>
      <c r="AE32" s="900">
        <v>4</v>
      </c>
      <c r="AF32" s="900" t="s">
        <v>382</v>
      </c>
      <c r="AG32" s="900">
        <v>0</v>
      </c>
      <c r="AH32" s="907">
        <v>0.05</v>
      </c>
      <c r="AI32" s="901">
        <v>9.3023255813953487E-2</v>
      </c>
      <c r="AJ32" s="902">
        <v>0</v>
      </c>
      <c r="AK32" s="902" t="s">
        <v>382</v>
      </c>
    </row>
    <row r="33" spans="1:37" x14ac:dyDescent="0.25">
      <c r="A33" s="39" t="s">
        <v>871</v>
      </c>
      <c r="B33" s="903">
        <v>302</v>
      </c>
      <c r="C33" s="903">
        <v>305</v>
      </c>
      <c r="D33" s="903">
        <v>330</v>
      </c>
      <c r="E33" s="903">
        <v>0</v>
      </c>
      <c r="F33" s="903">
        <v>1</v>
      </c>
      <c r="G33" s="903">
        <v>3</v>
      </c>
      <c r="H33" s="903" t="s">
        <v>382</v>
      </c>
      <c r="I33" s="903">
        <v>0</v>
      </c>
      <c r="J33" s="903">
        <v>35</v>
      </c>
      <c r="K33" s="903">
        <v>52</v>
      </c>
      <c r="L33" s="903">
        <v>52</v>
      </c>
      <c r="M33" s="903">
        <v>0</v>
      </c>
      <c r="N33" s="903">
        <v>0</v>
      </c>
      <c r="O33" s="903">
        <v>1</v>
      </c>
      <c r="P33" s="903">
        <v>0</v>
      </c>
      <c r="Q33" s="903">
        <v>0</v>
      </c>
      <c r="R33" s="903">
        <v>19</v>
      </c>
      <c r="S33" s="903">
        <v>15</v>
      </c>
      <c r="T33" s="903">
        <v>16</v>
      </c>
      <c r="U33" s="903">
        <v>0</v>
      </c>
      <c r="V33" s="903">
        <v>2</v>
      </c>
      <c r="W33" s="903">
        <v>1</v>
      </c>
      <c r="X33" s="903">
        <v>0</v>
      </c>
      <c r="Y33" s="903">
        <v>0</v>
      </c>
      <c r="Z33" s="903">
        <v>356</v>
      </c>
      <c r="AA33" s="904">
        <v>372</v>
      </c>
      <c r="AB33" s="904">
        <v>398</v>
      </c>
      <c r="AC33" s="904">
        <v>0</v>
      </c>
      <c r="AD33" s="904">
        <v>3</v>
      </c>
      <c r="AE33" s="904">
        <v>5</v>
      </c>
      <c r="AF33" s="904" t="s">
        <v>382</v>
      </c>
      <c r="AG33" s="904">
        <v>0</v>
      </c>
      <c r="AH33" s="905">
        <v>8.4269662921348312E-3</v>
      </c>
      <c r="AI33" s="906">
        <v>1.3440860215053764E-2</v>
      </c>
      <c r="AJ33" s="906">
        <v>0</v>
      </c>
      <c r="AK33" s="906" t="s">
        <v>382</v>
      </c>
    </row>
    <row r="34" spans="1:37" x14ac:dyDescent="0.25">
      <c r="A34" s="898" t="s">
        <v>872</v>
      </c>
      <c r="B34" s="899">
        <v>0</v>
      </c>
      <c r="C34" s="899">
        <v>0</v>
      </c>
      <c r="D34" s="899">
        <v>0</v>
      </c>
      <c r="E34" s="899">
        <v>0</v>
      </c>
      <c r="F34" s="899">
        <v>0</v>
      </c>
      <c r="G34" s="899">
        <v>0</v>
      </c>
      <c r="H34" s="899">
        <v>0</v>
      </c>
      <c r="I34" s="899">
        <v>0</v>
      </c>
      <c r="J34" s="899">
        <v>0</v>
      </c>
      <c r="K34" s="899">
        <v>0</v>
      </c>
      <c r="L34" s="899">
        <v>0</v>
      </c>
      <c r="M34" s="899">
        <v>0</v>
      </c>
      <c r="N34" s="899">
        <v>0</v>
      </c>
      <c r="O34" s="899">
        <v>0</v>
      </c>
      <c r="P34" s="899">
        <v>0</v>
      </c>
      <c r="Q34" s="899">
        <v>0</v>
      </c>
      <c r="R34" s="899">
        <v>0</v>
      </c>
      <c r="S34" s="899">
        <v>0</v>
      </c>
      <c r="T34" s="899">
        <v>0</v>
      </c>
      <c r="U34" s="899">
        <v>0</v>
      </c>
      <c r="V34" s="899">
        <v>0</v>
      </c>
      <c r="W34" s="899">
        <v>0</v>
      </c>
      <c r="X34" s="899">
        <v>0</v>
      </c>
      <c r="Y34" s="899">
        <v>0</v>
      </c>
      <c r="Z34" s="899">
        <v>0</v>
      </c>
      <c r="AA34" s="900">
        <v>0</v>
      </c>
      <c r="AB34" s="900">
        <v>0</v>
      </c>
      <c r="AC34" s="900">
        <v>0</v>
      </c>
      <c r="AD34" s="900">
        <v>0</v>
      </c>
      <c r="AE34" s="900">
        <v>0</v>
      </c>
      <c r="AF34" s="900">
        <v>0</v>
      </c>
      <c r="AG34" s="900">
        <v>0</v>
      </c>
      <c r="AH34" s="907" t="s">
        <v>382</v>
      </c>
      <c r="AI34" s="901" t="s">
        <v>382</v>
      </c>
      <c r="AJ34" s="902">
        <v>0</v>
      </c>
      <c r="AK34" s="902" t="s">
        <v>382</v>
      </c>
    </row>
    <row r="35" spans="1:37" x14ac:dyDescent="0.25">
      <c r="A35" s="39" t="s">
        <v>873</v>
      </c>
      <c r="B35" s="903">
        <v>32</v>
      </c>
      <c r="C35" s="903">
        <v>26</v>
      </c>
      <c r="D35" s="903">
        <v>19</v>
      </c>
      <c r="E35" s="903">
        <v>10</v>
      </c>
      <c r="F35" s="903">
        <v>0</v>
      </c>
      <c r="G35" s="903">
        <v>1</v>
      </c>
      <c r="H35" s="903">
        <v>0</v>
      </c>
      <c r="I35" s="903">
        <v>0</v>
      </c>
      <c r="J35" s="903">
        <v>7</v>
      </c>
      <c r="K35" s="903">
        <v>12</v>
      </c>
      <c r="L35" s="903">
        <v>7</v>
      </c>
      <c r="M35" s="903">
        <v>10</v>
      </c>
      <c r="N35" s="903">
        <v>0</v>
      </c>
      <c r="O35" s="903">
        <v>0</v>
      </c>
      <c r="P35" s="903" t="s">
        <v>382</v>
      </c>
      <c r="Q35" s="903">
        <v>0</v>
      </c>
      <c r="R35" s="903">
        <v>2</v>
      </c>
      <c r="S35" s="903">
        <v>3</v>
      </c>
      <c r="T35" s="903" t="s">
        <v>382</v>
      </c>
      <c r="U35" s="903">
        <v>6</v>
      </c>
      <c r="V35" s="903">
        <v>0</v>
      </c>
      <c r="W35" s="903">
        <v>1</v>
      </c>
      <c r="X35" s="903">
        <v>0</v>
      </c>
      <c r="Y35" s="903">
        <v>0</v>
      </c>
      <c r="Z35" s="903">
        <v>41</v>
      </c>
      <c r="AA35" s="904">
        <v>41</v>
      </c>
      <c r="AB35" s="904">
        <v>28</v>
      </c>
      <c r="AC35" s="904">
        <v>26</v>
      </c>
      <c r="AD35" s="904">
        <v>0</v>
      </c>
      <c r="AE35" s="904">
        <v>2</v>
      </c>
      <c r="AF35" s="904" t="s">
        <v>382</v>
      </c>
      <c r="AG35" s="904">
        <v>0</v>
      </c>
      <c r="AH35" s="905">
        <v>0</v>
      </c>
      <c r="AI35" s="906">
        <v>4.878048780487805E-2</v>
      </c>
      <c r="AJ35" s="906">
        <v>0</v>
      </c>
      <c r="AK35" s="906">
        <v>0</v>
      </c>
    </row>
    <row r="36" spans="1:37" x14ac:dyDescent="0.25">
      <c r="A36" s="898" t="s">
        <v>874</v>
      </c>
      <c r="B36" s="899">
        <v>0</v>
      </c>
      <c r="C36" s="899">
        <v>0</v>
      </c>
      <c r="D36" s="899">
        <v>0</v>
      </c>
      <c r="E36" s="899">
        <v>0</v>
      </c>
      <c r="F36" s="899">
        <v>0</v>
      </c>
      <c r="G36" s="899">
        <v>0</v>
      </c>
      <c r="H36" s="899">
        <v>0</v>
      </c>
      <c r="I36" s="899">
        <v>0</v>
      </c>
      <c r="J36" s="899">
        <v>1</v>
      </c>
      <c r="K36" s="899">
        <v>1</v>
      </c>
      <c r="L36" s="899">
        <v>0</v>
      </c>
      <c r="M36" s="899">
        <v>0</v>
      </c>
      <c r="N36" s="899">
        <v>0</v>
      </c>
      <c r="O36" s="899">
        <v>0</v>
      </c>
      <c r="P36" s="899">
        <v>0</v>
      </c>
      <c r="Q36" s="899">
        <v>0</v>
      </c>
      <c r="R36" s="899">
        <v>0</v>
      </c>
      <c r="S36" s="899">
        <v>0</v>
      </c>
      <c r="T36" s="899">
        <v>0</v>
      </c>
      <c r="U36" s="899">
        <v>0</v>
      </c>
      <c r="V36" s="899">
        <v>0</v>
      </c>
      <c r="W36" s="899">
        <v>0</v>
      </c>
      <c r="X36" s="899">
        <v>0</v>
      </c>
      <c r="Y36" s="899">
        <v>0</v>
      </c>
      <c r="Z36" s="899">
        <v>1</v>
      </c>
      <c r="AA36" s="900">
        <v>1</v>
      </c>
      <c r="AB36" s="900">
        <v>0</v>
      </c>
      <c r="AC36" s="900">
        <v>0</v>
      </c>
      <c r="AD36" s="900">
        <v>0</v>
      </c>
      <c r="AE36" s="900">
        <v>0</v>
      </c>
      <c r="AF36" s="900">
        <v>0</v>
      </c>
      <c r="AG36" s="900">
        <v>0</v>
      </c>
      <c r="AH36" s="907">
        <v>0</v>
      </c>
      <c r="AI36" s="901">
        <v>0</v>
      </c>
      <c r="AJ36" s="902">
        <v>0</v>
      </c>
      <c r="AK36" s="902" t="s">
        <v>382</v>
      </c>
    </row>
    <row r="37" spans="1:37" x14ac:dyDescent="0.25">
      <c r="A37" s="39" t="s">
        <v>875</v>
      </c>
      <c r="B37" s="903">
        <v>35</v>
      </c>
      <c r="C37" s="903">
        <v>36</v>
      </c>
      <c r="D37" s="903">
        <v>23</v>
      </c>
      <c r="E37" s="903">
        <v>33</v>
      </c>
      <c r="F37" s="903">
        <v>1</v>
      </c>
      <c r="G37" s="903">
        <v>3</v>
      </c>
      <c r="H37" s="903" t="s">
        <v>382</v>
      </c>
      <c r="I37" s="903" t="s">
        <v>195</v>
      </c>
      <c r="J37" s="903">
        <v>8</v>
      </c>
      <c r="K37" s="903">
        <v>7</v>
      </c>
      <c r="L37" s="903" t="s">
        <v>382</v>
      </c>
      <c r="M37" s="903">
        <v>6</v>
      </c>
      <c r="N37" s="903">
        <v>1</v>
      </c>
      <c r="O37" s="903">
        <v>0</v>
      </c>
      <c r="P37" s="903" t="s">
        <v>382</v>
      </c>
      <c r="Q37" s="903" t="s">
        <v>195</v>
      </c>
      <c r="R37" s="903">
        <v>2</v>
      </c>
      <c r="S37" s="903">
        <v>1</v>
      </c>
      <c r="T37" s="903">
        <v>0</v>
      </c>
      <c r="U37" s="903">
        <v>10</v>
      </c>
      <c r="V37" s="903">
        <v>0</v>
      </c>
      <c r="W37" s="903">
        <v>0</v>
      </c>
      <c r="X37" s="903">
        <v>0</v>
      </c>
      <c r="Y37" s="903">
        <v>0</v>
      </c>
      <c r="Z37" s="903">
        <v>45</v>
      </c>
      <c r="AA37" s="904">
        <v>44</v>
      </c>
      <c r="AB37" s="904">
        <v>24</v>
      </c>
      <c r="AC37" s="904">
        <v>49</v>
      </c>
      <c r="AD37" s="904">
        <v>2</v>
      </c>
      <c r="AE37" s="904">
        <v>3</v>
      </c>
      <c r="AF37" s="904" t="s">
        <v>382</v>
      </c>
      <c r="AG37" s="904">
        <v>0</v>
      </c>
      <c r="AH37" s="905">
        <v>4.4444444444444446E-2</v>
      </c>
      <c r="AI37" s="906">
        <v>6.8181818181818177E-2</v>
      </c>
      <c r="AJ37" s="906">
        <v>0</v>
      </c>
      <c r="AK37" s="906">
        <v>0</v>
      </c>
    </row>
    <row r="38" spans="1:37" x14ac:dyDescent="0.25">
      <c r="A38" s="898" t="s">
        <v>876</v>
      </c>
      <c r="B38" s="899">
        <v>0</v>
      </c>
      <c r="C38" s="899">
        <v>0</v>
      </c>
      <c r="D38" s="899">
        <v>0</v>
      </c>
      <c r="E38" s="899">
        <v>0</v>
      </c>
      <c r="F38" s="899">
        <v>0</v>
      </c>
      <c r="G38" s="899">
        <v>0</v>
      </c>
      <c r="H38" s="899">
        <v>0</v>
      </c>
      <c r="I38" s="899">
        <v>0</v>
      </c>
      <c r="J38" s="899">
        <v>0</v>
      </c>
      <c r="K38" s="899">
        <v>0</v>
      </c>
      <c r="L38" s="899">
        <v>0</v>
      </c>
      <c r="M38" s="899">
        <v>0</v>
      </c>
      <c r="N38" s="899">
        <v>0</v>
      </c>
      <c r="O38" s="899">
        <v>0</v>
      </c>
      <c r="P38" s="899">
        <v>0</v>
      </c>
      <c r="Q38" s="899">
        <v>0</v>
      </c>
      <c r="R38" s="899">
        <v>0</v>
      </c>
      <c r="S38" s="899">
        <v>0</v>
      </c>
      <c r="T38" s="899">
        <v>0</v>
      </c>
      <c r="U38" s="899">
        <v>0</v>
      </c>
      <c r="V38" s="899">
        <v>0</v>
      </c>
      <c r="W38" s="899">
        <v>0</v>
      </c>
      <c r="X38" s="899">
        <v>0</v>
      </c>
      <c r="Y38" s="899">
        <v>0</v>
      </c>
      <c r="Z38" s="899">
        <v>0</v>
      </c>
      <c r="AA38" s="900">
        <v>0</v>
      </c>
      <c r="AB38" s="900">
        <v>0</v>
      </c>
      <c r="AC38" s="900">
        <v>0</v>
      </c>
      <c r="AD38" s="900">
        <v>0</v>
      </c>
      <c r="AE38" s="900">
        <v>0</v>
      </c>
      <c r="AF38" s="900">
        <v>0</v>
      </c>
      <c r="AG38" s="900">
        <v>0</v>
      </c>
      <c r="AH38" s="907" t="s">
        <v>382</v>
      </c>
      <c r="AI38" s="908" t="s">
        <v>382</v>
      </c>
      <c r="AJ38" s="902">
        <v>0</v>
      </c>
      <c r="AK38" s="902" t="s">
        <v>382</v>
      </c>
    </row>
    <row r="39" spans="1:37" x14ac:dyDescent="0.25">
      <c r="A39" s="39" t="s">
        <v>877</v>
      </c>
      <c r="B39" s="903">
        <v>0</v>
      </c>
      <c r="C39" s="903">
        <v>0</v>
      </c>
      <c r="D39" s="903">
        <v>0</v>
      </c>
      <c r="E39" s="903">
        <v>0</v>
      </c>
      <c r="F39" s="903">
        <v>0</v>
      </c>
      <c r="G39" s="903">
        <v>0</v>
      </c>
      <c r="H39" s="903">
        <v>0</v>
      </c>
      <c r="I39" s="903">
        <v>0</v>
      </c>
      <c r="J39" s="903">
        <v>0</v>
      </c>
      <c r="K39" s="903">
        <v>0</v>
      </c>
      <c r="L39" s="903">
        <v>0</v>
      </c>
      <c r="M39" s="903">
        <v>0</v>
      </c>
      <c r="N39" s="903">
        <v>0</v>
      </c>
      <c r="O39" s="903">
        <v>0</v>
      </c>
      <c r="P39" s="903">
        <v>0</v>
      </c>
      <c r="Q39" s="903">
        <v>0</v>
      </c>
      <c r="R39" s="903">
        <v>0</v>
      </c>
      <c r="S39" s="903">
        <v>0</v>
      </c>
      <c r="T39" s="903">
        <v>0</v>
      </c>
      <c r="U39" s="903">
        <v>0</v>
      </c>
      <c r="V39" s="903">
        <v>0</v>
      </c>
      <c r="W39" s="903">
        <v>0</v>
      </c>
      <c r="X39" s="903">
        <v>0</v>
      </c>
      <c r="Y39" s="903">
        <v>0</v>
      </c>
      <c r="Z39" s="903">
        <v>0</v>
      </c>
      <c r="AA39" s="904">
        <v>0</v>
      </c>
      <c r="AB39" s="904">
        <v>0</v>
      </c>
      <c r="AC39" s="904">
        <v>0</v>
      </c>
      <c r="AD39" s="904">
        <v>0</v>
      </c>
      <c r="AE39" s="904">
        <v>0</v>
      </c>
      <c r="AF39" s="904">
        <v>0</v>
      </c>
      <c r="AG39" s="904">
        <v>0</v>
      </c>
      <c r="AH39" s="905" t="s">
        <v>382</v>
      </c>
      <c r="AI39" s="906" t="s">
        <v>382</v>
      </c>
      <c r="AJ39" s="906">
        <v>0</v>
      </c>
      <c r="AK39" s="906" t="s">
        <v>382</v>
      </c>
    </row>
    <row r="40" spans="1:37" x14ac:dyDescent="0.25">
      <c r="A40" s="898" t="s">
        <v>878</v>
      </c>
      <c r="B40" s="899">
        <v>0</v>
      </c>
      <c r="C40" s="899">
        <v>0</v>
      </c>
      <c r="D40" s="899">
        <v>0</v>
      </c>
      <c r="E40" s="899">
        <v>0</v>
      </c>
      <c r="F40" s="899">
        <v>0</v>
      </c>
      <c r="G40" s="899">
        <v>0</v>
      </c>
      <c r="H40" s="899">
        <v>0</v>
      </c>
      <c r="I40" s="899">
        <v>0</v>
      </c>
      <c r="J40" s="899">
        <v>0</v>
      </c>
      <c r="K40" s="899">
        <v>0</v>
      </c>
      <c r="L40" s="899">
        <v>0</v>
      </c>
      <c r="M40" s="899">
        <v>0</v>
      </c>
      <c r="N40" s="899">
        <v>0</v>
      </c>
      <c r="O40" s="899">
        <v>0</v>
      </c>
      <c r="P40" s="899">
        <v>0</v>
      </c>
      <c r="Q40" s="899">
        <v>0</v>
      </c>
      <c r="R40" s="899">
        <v>0</v>
      </c>
      <c r="S40" s="899">
        <v>0</v>
      </c>
      <c r="T40" s="899">
        <v>0</v>
      </c>
      <c r="U40" s="899">
        <v>0</v>
      </c>
      <c r="V40" s="899">
        <v>0</v>
      </c>
      <c r="W40" s="899">
        <v>0</v>
      </c>
      <c r="X40" s="899">
        <v>0</v>
      </c>
      <c r="Y40" s="899">
        <v>0</v>
      </c>
      <c r="Z40" s="899">
        <v>0</v>
      </c>
      <c r="AA40" s="900">
        <v>0</v>
      </c>
      <c r="AB40" s="900">
        <v>0</v>
      </c>
      <c r="AC40" s="900">
        <v>0</v>
      </c>
      <c r="AD40" s="900">
        <v>0</v>
      </c>
      <c r="AE40" s="900">
        <v>0</v>
      </c>
      <c r="AF40" s="900">
        <v>0</v>
      </c>
      <c r="AG40" s="900">
        <v>0</v>
      </c>
      <c r="AH40" s="907" t="s">
        <v>382</v>
      </c>
      <c r="AI40" s="901" t="s">
        <v>382</v>
      </c>
      <c r="AJ40" s="902">
        <v>0</v>
      </c>
      <c r="AK40" s="902" t="s">
        <v>382</v>
      </c>
    </row>
    <row r="41" spans="1:37" x14ac:dyDescent="0.25">
      <c r="A41" s="39" t="s">
        <v>879</v>
      </c>
      <c r="B41" s="903">
        <v>3</v>
      </c>
      <c r="C41" s="903">
        <v>3</v>
      </c>
      <c r="D41" s="903">
        <v>24</v>
      </c>
      <c r="E41" s="903" t="s">
        <v>195</v>
      </c>
      <c r="F41" s="903">
        <v>0</v>
      </c>
      <c r="G41" s="903">
        <v>0</v>
      </c>
      <c r="H41" s="903" t="s">
        <v>382</v>
      </c>
      <c r="I41" s="903" t="s">
        <v>195</v>
      </c>
      <c r="J41" s="903">
        <v>3</v>
      </c>
      <c r="K41" s="903">
        <v>0</v>
      </c>
      <c r="L41" s="903">
        <v>8</v>
      </c>
      <c r="M41" s="903">
        <v>18</v>
      </c>
      <c r="N41" s="903">
        <v>0</v>
      </c>
      <c r="O41" s="903">
        <v>0</v>
      </c>
      <c r="P41" s="903" t="s">
        <v>382</v>
      </c>
      <c r="Q41" s="903">
        <v>6</v>
      </c>
      <c r="R41" s="903">
        <v>6</v>
      </c>
      <c r="S41" s="903">
        <v>5</v>
      </c>
      <c r="T41" s="903" t="s">
        <v>382</v>
      </c>
      <c r="U41" s="903">
        <v>17</v>
      </c>
      <c r="V41" s="903">
        <v>0</v>
      </c>
      <c r="W41" s="903">
        <v>0</v>
      </c>
      <c r="X41" s="903">
        <v>0</v>
      </c>
      <c r="Y41" s="903" t="s">
        <v>195</v>
      </c>
      <c r="Z41" s="903">
        <v>12</v>
      </c>
      <c r="AA41" s="904">
        <v>8</v>
      </c>
      <c r="AB41" s="904">
        <v>35</v>
      </c>
      <c r="AC41" s="904">
        <v>35</v>
      </c>
      <c r="AD41" s="904">
        <v>0</v>
      </c>
      <c r="AE41" s="904">
        <v>0</v>
      </c>
      <c r="AF41" s="904" t="s">
        <v>382</v>
      </c>
      <c r="AG41" s="904">
        <v>6</v>
      </c>
      <c r="AH41" s="905">
        <v>0</v>
      </c>
      <c r="AI41" s="906">
        <v>0</v>
      </c>
      <c r="AJ41" s="906">
        <v>0</v>
      </c>
      <c r="AK41" s="906">
        <v>0.17142857142857143</v>
      </c>
    </row>
    <row r="42" spans="1:37" ht="30" x14ac:dyDescent="0.25">
      <c r="A42" s="898" t="s">
        <v>880</v>
      </c>
      <c r="B42" s="899">
        <v>2</v>
      </c>
      <c r="C42" s="899">
        <v>2</v>
      </c>
      <c r="D42" s="899">
        <v>0</v>
      </c>
      <c r="E42" s="899">
        <v>0</v>
      </c>
      <c r="F42" s="899">
        <v>0</v>
      </c>
      <c r="G42" s="899">
        <v>0</v>
      </c>
      <c r="H42" s="899">
        <v>0</v>
      </c>
      <c r="I42" s="899">
        <v>0</v>
      </c>
      <c r="J42" s="899">
        <v>0</v>
      </c>
      <c r="K42" s="899">
        <v>0</v>
      </c>
      <c r="L42" s="899">
        <v>0</v>
      </c>
      <c r="M42" s="899">
        <v>0</v>
      </c>
      <c r="N42" s="899">
        <v>0</v>
      </c>
      <c r="O42" s="899">
        <v>0</v>
      </c>
      <c r="P42" s="899">
        <v>0</v>
      </c>
      <c r="Q42" s="899">
        <v>0</v>
      </c>
      <c r="R42" s="899">
        <v>0</v>
      </c>
      <c r="S42" s="899">
        <v>0</v>
      </c>
      <c r="T42" s="3589" t="s">
        <v>382</v>
      </c>
      <c r="U42" s="3589">
        <v>0</v>
      </c>
      <c r="V42" s="899">
        <v>0</v>
      </c>
      <c r="W42" s="899">
        <v>0</v>
      </c>
      <c r="X42" s="899">
        <v>0</v>
      </c>
      <c r="Y42" s="899">
        <v>0</v>
      </c>
      <c r="Z42" s="899">
        <v>2</v>
      </c>
      <c r="AA42" s="900">
        <v>2</v>
      </c>
      <c r="AB42" s="3589" t="s">
        <v>382</v>
      </c>
      <c r="AC42" s="3589">
        <v>0</v>
      </c>
      <c r="AD42" s="900">
        <v>0</v>
      </c>
      <c r="AE42" s="900">
        <v>0</v>
      </c>
      <c r="AF42" s="900">
        <v>0</v>
      </c>
      <c r="AG42" s="900">
        <v>0</v>
      </c>
      <c r="AH42" s="907">
        <v>0</v>
      </c>
      <c r="AI42" s="901">
        <v>0</v>
      </c>
      <c r="AJ42" s="902">
        <v>0</v>
      </c>
      <c r="AK42" s="902" t="s">
        <v>382</v>
      </c>
    </row>
    <row r="43" spans="1:37" ht="30" x14ac:dyDescent="0.25">
      <c r="A43" s="909" t="s">
        <v>888</v>
      </c>
      <c r="B43" s="910">
        <v>4818</v>
      </c>
      <c r="C43" s="910">
        <v>4968</v>
      </c>
      <c r="D43" s="910">
        <v>4614</v>
      </c>
      <c r="E43" s="910">
        <v>4279</v>
      </c>
      <c r="F43" s="910">
        <v>130</v>
      </c>
      <c r="G43" s="910">
        <v>178</v>
      </c>
      <c r="H43" s="910">
        <v>139</v>
      </c>
      <c r="I43" s="910">
        <v>122</v>
      </c>
      <c r="J43" s="910">
        <v>1269</v>
      </c>
      <c r="K43" s="910">
        <v>1379</v>
      </c>
      <c r="L43" s="910">
        <v>1468</v>
      </c>
      <c r="M43" s="910">
        <v>1420</v>
      </c>
      <c r="N43" s="910">
        <v>67</v>
      </c>
      <c r="O43" s="910">
        <v>78</v>
      </c>
      <c r="P43" s="910">
        <v>66</v>
      </c>
      <c r="Q43" s="910">
        <v>72</v>
      </c>
      <c r="R43" s="910">
        <v>1907</v>
      </c>
      <c r="S43" s="910">
        <v>2192</v>
      </c>
      <c r="T43" s="910">
        <v>3110</v>
      </c>
      <c r="U43" s="910">
        <v>3697</v>
      </c>
      <c r="V43" s="910">
        <v>74</v>
      </c>
      <c r="W43" s="910">
        <v>68</v>
      </c>
      <c r="X43" s="910">
        <v>101</v>
      </c>
      <c r="Y43" s="910">
        <v>102</v>
      </c>
      <c r="Z43" s="911">
        <v>7994</v>
      </c>
      <c r="AA43" s="911">
        <v>8539</v>
      </c>
      <c r="AB43" s="911">
        <v>9236</v>
      </c>
      <c r="AC43" s="911">
        <v>9396</v>
      </c>
      <c r="AD43" s="911">
        <v>271</v>
      </c>
      <c r="AE43" s="911">
        <v>324</v>
      </c>
      <c r="AF43" s="911">
        <v>315</v>
      </c>
      <c r="AG43" s="911">
        <v>296</v>
      </c>
      <c r="AH43" s="905">
        <v>3.3900425318989243E-2</v>
      </c>
      <c r="AI43" s="912">
        <v>3.7943553109263381E-2</v>
      </c>
      <c r="AJ43" s="913">
        <v>3.41056734517107E-2</v>
      </c>
      <c r="AK43" s="913">
        <v>3.1502767134951044E-2</v>
      </c>
    </row>
    <row r="44" spans="1:37" s="894" customFormat="1" x14ac:dyDescent="0.25">
      <c r="A44" s="914" t="s">
        <v>882</v>
      </c>
      <c r="B44" s="915">
        <v>13247</v>
      </c>
      <c r="C44" s="916">
        <v>12837</v>
      </c>
      <c r="D44" s="916">
        <v>12665</v>
      </c>
      <c r="E44" s="916">
        <v>12009</v>
      </c>
      <c r="F44" s="916">
        <v>5539</v>
      </c>
      <c r="G44" s="916">
        <v>5226</v>
      </c>
      <c r="H44" s="916">
        <v>5260</v>
      </c>
      <c r="I44" s="916">
        <v>4852</v>
      </c>
      <c r="J44" s="915">
        <v>6877</v>
      </c>
      <c r="K44" s="916">
        <v>7669</v>
      </c>
      <c r="L44" s="916">
        <v>7182</v>
      </c>
      <c r="M44" s="916">
        <v>6998</v>
      </c>
      <c r="N44" s="916">
        <v>3355</v>
      </c>
      <c r="O44" s="916">
        <v>3732</v>
      </c>
      <c r="P44" s="916">
        <v>3432</v>
      </c>
      <c r="Q44" s="916">
        <v>3374</v>
      </c>
      <c r="R44" s="916">
        <v>5123</v>
      </c>
      <c r="S44" s="916">
        <v>5312</v>
      </c>
      <c r="T44" s="916">
        <v>6415</v>
      </c>
      <c r="U44" s="916">
        <v>8138</v>
      </c>
      <c r="V44" s="916">
        <v>1275</v>
      </c>
      <c r="W44" s="916">
        <v>1547</v>
      </c>
      <c r="X44" s="916">
        <v>1748</v>
      </c>
      <c r="Y44" s="916">
        <v>2225</v>
      </c>
      <c r="Z44" s="915">
        <v>25247</v>
      </c>
      <c r="AA44" s="915">
        <v>25818</v>
      </c>
      <c r="AB44" s="915">
        <v>26262</v>
      </c>
      <c r="AC44" s="915">
        <v>27145</v>
      </c>
      <c r="AD44" s="915">
        <v>10169</v>
      </c>
      <c r="AE44" s="915">
        <v>10505</v>
      </c>
      <c r="AF44" s="915">
        <v>10440</v>
      </c>
      <c r="AG44" s="915">
        <v>10451</v>
      </c>
      <c r="AH44" s="917">
        <v>0.40278052837960948</v>
      </c>
      <c r="AI44" s="908">
        <v>0.40688666821597336</v>
      </c>
      <c r="AJ44" s="908">
        <v>0.39753255654557917</v>
      </c>
      <c r="AK44" s="908">
        <v>0.38500644685945845</v>
      </c>
    </row>
    <row r="45" spans="1:37" s="894" customFormat="1" ht="30" x14ac:dyDescent="0.25">
      <c r="A45" s="909" t="s">
        <v>883</v>
      </c>
      <c r="B45" s="918">
        <v>0.36370498980901333</v>
      </c>
      <c r="C45" s="918">
        <v>0.38700630988548729</v>
      </c>
      <c r="D45" s="918">
        <v>0.36431109356494273</v>
      </c>
      <c r="E45" s="918">
        <v>0.35631609626113747</v>
      </c>
      <c r="F45" s="918">
        <v>2.3469940422458927E-2</v>
      </c>
      <c r="G45" s="918">
        <v>3.4060466896287792E-2</v>
      </c>
      <c r="H45" s="918">
        <v>2.6425855513307984E-2</v>
      </c>
      <c r="I45" s="918">
        <v>2.5144270403957131E-2</v>
      </c>
      <c r="J45" s="918">
        <v>0.18452813726915807</v>
      </c>
      <c r="K45" s="918">
        <v>0.17981483896205502</v>
      </c>
      <c r="L45" s="918">
        <v>0.20439988861041491</v>
      </c>
      <c r="M45" s="918">
        <v>0.2029151186053158</v>
      </c>
      <c r="N45" s="918">
        <v>1.9970193740685545E-2</v>
      </c>
      <c r="O45" s="918">
        <v>2.0900321543408359E-2</v>
      </c>
      <c r="P45" s="918">
        <v>1.9230769230769232E-2</v>
      </c>
      <c r="Q45" s="918">
        <v>2.1339656194427979E-2</v>
      </c>
      <c r="R45" s="918">
        <v>0.37224282646886592</v>
      </c>
      <c r="S45" s="918">
        <v>0.41265060240963858</v>
      </c>
      <c r="T45" s="918">
        <v>0.48480124707716288</v>
      </c>
      <c r="U45" s="918">
        <v>0.45428852297861883</v>
      </c>
      <c r="V45" s="918">
        <v>5.8039215686274508E-2</v>
      </c>
      <c r="W45" s="918">
        <v>4.3956043956043959E-2</v>
      </c>
      <c r="X45" s="918">
        <v>5.7780320366132724E-2</v>
      </c>
      <c r="Y45" s="918">
        <v>4.5842696629213482E-2</v>
      </c>
      <c r="Z45" s="918">
        <v>0.31663167901136768</v>
      </c>
      <c r="AA45" s="918">
        <v>0.33073824463552559</v>
      </c>
      <c r="AB45" s="918">
        <v>0.35168684791714266</v>
      </c>
      <c r="AC45" s="918">
        <v>0.34614109412414812</v>
      </c>
      <c r="AD45" s="918">
        <v>2.6649621398367587E-2</v>
      </c>
      <c r="AE45" s="918">
        <v>3.0842455973346027E-2</v>
      </c>
      <c r="AF45" s="918">
        <v>3.017241379310345E-2</v>
      </c>
      <c r="AG45" s="918">
        <v>2.8322648550377954E-2</v>
      </c>
      <c r="AH45" s="919">
        <v>8.4165998429395358E-2</v>
      </c>
      <c r="AI45" s="920"/>
      <c r="AJ45" s="3524"/>
      <c r="AK45" s="3524"/>
    </row>
    <row r="46" spans="1:37" x14ac:dyDescent="0.25">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c r="Z46" s="894"/>
    </row>
    <row r="47" spans="1:37" x14ac:dyDescent="0.25">
      <c r="A47" s="3525" t="s">
        <v>2670</v>
      </c>
    </row>
    <row r="48" spans="1:37" x14ac:dyDescent="0.25">
      <c r="A48" s="3525" t="s">
        <v>2671</v>
      </c>
    </row>
    <row r="50" spans="1:2" s="688" customFormat="1" x14ac:dyDescent="0.25">
      <c r="A50" s="697" t="s">
        <v>135</v>
      </c>
      <c r="B50" s="697"/>
    </row>
    <row r="91" spans="1:1" x14ac:dyDescent="0.25">
      <c r="A91" s="36" t="s">
        <v>2621</v>
      </c>
    </row>
  </sheetData>
  <mergeCells count="13">
    <mergeCell ref="Z4:AC4"/>
    <mergeCell ref="AD4:AG4"/>
    <mergeCell ref="AH4:AK4"/>
    <mergeCell ref="B3:I3"/>
    <mergeCell ref="J3:Q3"/>
    <mergeCell ref="R3:Y3"/>
    <mergeCell ref="Z3:AG3"/>
    <mergeCell ref="B4:E4"/>
    <mergeCell ref="F4:I4"/>
    <mergeCell ref="J4:M4"/>
    <mergeCell ref="N4:Q4"/>
    <mergeCell ref="R4:U4"/>
    <mergeCell ref="V4:Y4"/>
  </mergeCells>
  <hyperlinks>
    <hyperlink ref="A50" location="Index!A1" display="Back to index" xr:uid="{247F2716-F245-4B4E-8EB1-53109AF30837}"/>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7062-97B4-4859-90C2-F6F5CC8E4F40}">
  <dimension ref="A1:AF91"/>
  <sheetViews>
    <sheetView showGridLines="0" workbookViewId="0">
      <pane xSplit="1" ySplit="4" topLeftCell="F5" activePane="bottomRight" state="frozen"/>
      <selection pane="topRight" activeCell="B1" sqref="B1"/>
      <selection pane="bottomLeft" activeCell="A5" sqref="A5"/>
      <selection pane="bottomRight" activeCell="A50" sqref="A50"/>
    </sheetView>
  </sheetViews>
  <sheetFormatPr defaultColWidth="9.140625" defaultRowHeight="15" x14ac:dyDescent="0.25"/>
  <cols>
    <col min="1" max="1" width="56.5703125" style="688" customWidth="1"/>
    <col min="2" max="26" width="10.7109375" style="688" customWidth="1"/>
    <col min="27" max="16384" width="9.140625" style="688"/>
  </cols>
  <sheetData>
    <row r="1" spans="1:32" x14ac:dyDescent="0.25">
      <c r="A1" s="721" t="s">
        <v>2672</v>
      </c>
    </row>
    <row r="2" spans="1:32" x14ac:dyDescent="0.25">
      <c r="A2" s="721"/>
    </row>
    <row r="3" spans="1:32" x14ac:dyDescent="0.25">
      <c r="A3" s="921"/>
      <c r="B3" s="3719" t="s">
        <v>840</v>
      </c>
      <c r="C3" s="3720"/>
      <c r="D3" s="3720"/>
      <c r="E3" s="3720"/>
      <c r="F3" s="3720"/>
      <c r="G3" s="3720" t="s">
        <v>841</v>
      </c>
      <c r="H3" s="3720"/>
      <c r="I3" s="3720"/>
      <c r="J3" s="3720"/>
      <c r="K3" s="3720"/>
      <c r="L3" s="3720" t="s">
        <v>842</v>
      </c>
      <c r="M3" s="3720"/>
      <c r="N3" s="3721"/>
      <c r="O3" s="3315"/>
      <c r="P3" s="3315"/>
      <c r="Q3" s="3719" t="s">
        <v>843</v>
      </c>
      <c r="R3" s="3720"/>
      <c r="S3" s="3721"/>
      <c r="T3" s="3315"/>
      <c r="U3" s="3315"/>
      <c r="V3" s="3719" t="s">
        <v>828</v>
      </c>
      <c r="W3" s="3719"/>
      <c r="X3" s="3719"/>
      <c r="Y3" s="3719"/>
      <c r="Z3" s="3719"/>
    </row>
    <row r="4" spans="1:32" s="3158" customFormat="1" ht="60" x14ac:dyDescent="0.25">
      <c r="A4" s="3157" t="s">
        <v>844</v>
      </c>
      <c r="B4" s="3167" t="s">
        <v>803</v>
      </c>
      <c r="C4" s="3167" t="s">
        <v>773</v>
      </c>
      <c r="D4" s="3167" t="s">
        <v>774</v>
      </c>
      <c r="E4" s="3167" t="s">
        <v>2628</v>
      </c>
      <c r="F4" s="3167" t="s">
        <v>889</v>
      </c>
      <c r="G4" s="3167" t="s">
        <v>803</v>
      </c>
      <c r="H4" s="3167" t="s">
        <v>773</v>
      </c>
      <c r="I4" s="3167" t="s">
        <v>774</v>
      </c>
      <c r="J4" s="3167" t="s">
        <v>2628</v>
      </c>
      <c r="K4" s="3167" t="s">
        <v>890</v>
      </c>
      <c r="L4" s="3167" t="s">
        <v>803</v>
      </c>
      <c r="M4" s="3167" t="s">
        <v>773</v>
      </c>
      <c r="N4" s="3167" t="s">
        <v>774</v>
      </c>
      <c r="O4" s="3167" t="s">
        <v>2628</v>
      </c>
      <c r="P4" s="3167" t="s">
        <v>891</v>
      </c>
      <c r="Q4" s="3167" t="s">
        <v>803</v>
      </c>
      <c r="R4" s="3167" t="s">
        <v>773</v>
      </c>
      <c r="S4" s="3167" t="s">
        <v>774</v>
      </c>
      <c r="T4" s="3167" t="s">
        <v>2628</v>
      </c>
      <c r="U4" s="3167" t="s">
        <v>892</v>
      </c>
      <c r="V4" s="3167" t="s">
        <v>803</v>
      </c>
      <c r="W4" s="3167" t="s">
        <v>773</v>
      </c>
      <c r="X4" s="3167" t="s">
        <v>774</v>
      </c>
      <c r="Y4" s="3167" t="s">
        <v>2628</v>
      </c>
      <c r="Z4" s="3167" t="s">
        <v>845</v>
      </c>
    </row>
    <row r="5" spans="1:32" x14ac:dyDescent="0.25">
      <c r="A5" s="716" t="s">
        <v>846</v>
      </c>
      <c r="B5" s="842">
        <v>51</v>
      </c>
      <c r="C5" s="842">
        <v>52</v>
      </c>
      <c r="D5" s="842">
        <v>56</v>
      </c>
      <c r="E5" s="842">
        <v>63</v>
      </c>
      <c r="F5" s="845">
        <v>0.125</v>
      </c>
      <c r="G5" s="842">
        <v>281</v>
      </c>
      <c r="H5" s="842">
        <v>465</v>
      </c>
      <c r="I5" s="842">
        <v>763</v>
      </c>
      <c r="J5" s="842">
        <v>724</v>
      </c>
      <c r="K5" s="3650">
        <f>(J5-I5)/I5</f>
        <v>-5.1114023591087812E-2</v>
      </c>
      <c r="L5" s="842">
        <v>0</v>
      </c>
      <c r="M5" s="842">
        <v>0</v>
      </c>
      <c r="N5" s="842">
        <v>0</v>
      </c>
      <c r="O5" s="842">
        <v>0</v>
      </c>
      <c r="P5" s="845" t="s">
        <v>382</v>
      </c>
      <c r="Q5" s="842">
        <v>0</v>
      </c>
      <c r="R5" s="842">
        <v>0</v>
      </c>
      <c r="S5" s="842">
        <v>0</v>
      </c>
      <c r="T5" s="842">
        <v>0</v>
      </c>
      <c r="U5" s="845" t="s">
        <v>382</v>
      </c>
      <c r="V5" s="842">
        <v>332</v>
      </c>
      <c r="W5" s="842">
        <v>517</v>
      </c>
      <c r="X5" s="842">
        <v>819</v>
      </c>
      <c r="Y5" s="842">
        <v>787</v>
      </c>
      <c r="Z5" s="845">
        <v>-3.9072039072039072E-2</v>
      </c>
    </row>
    <row r="6" spans="1:32" x14ac:dyDescent="0.25">
      <c r="A6" s="715" t="s">
        <v>847</v>
      </c>
      <c r="B6" s="797">
        <v>0</v>
      </c>
      <c r="C6" s="797">
        <v>0</v>
      </c>
      <c r="D6" s="797">
        <v>0</v>
      </c>
      <c r="E6" s="797">
        <v>0</v>
      </c>
      <c r="F6" s="923" t="s">
        <v>382</v>
      </c>
      <c r="G6" s="797">
        <v>0</v>
      </c>
      <c r="H6" s="797">
        <v>1</v>
      </c>
      <c r="I6" s="924" t="s">
        <v>382</v>
      </c>
      <c r="J6" s="924">
        <v>0</v>
      </c>
      <c r="K6" s="3651" t="s">
        <v>382</v>
      </c>
      <c r="L6" s="797">
        <v>0</v>
      </c>
      <c r="M6" s="797">
        <v>0</v>
      </c>
      <c r="N6" s="797">
        <v>0</v>
      </c>
      <c r="O6" s="797">
        <v>0</v>
      </c>
      <c r="P6" s="923" t="s">
        <v>382</v>
      </c>
      <c r="Q6" s="797">
        <v>0</v>
      </c>
      <c r="R6" s="797">
        <v>0</v>
      </c>
      <c r="S6" s="797">
        <v>0</v>
      </c>
      <c r="T6" s="797">
        <v>0</v>
      </c>
      <c r="U6" s="923" t="s">
        <v>382</v>
      </c>
      <c r="V6" s="797">
        <v>0</v>
      </c>
      <c r="W6" s="797">
        <v>1</v>
      </c>
      <c r="X6" s="924" t="s">
        <v>382</v>
      </c>
      <c r="Y6" s="924">
        <v>0</v>
      </c>
      <c r="Z6" s="923" t="s">
        <v>382</v>
      </c>
      <c r="AF6" s="894"/>
    </row>
    <row r="7" spans="1:32" x14ac:dyDescent="0.25">
      <c r="A7" s="716" t="s">
        <v>848</v>
      </c>
      <c r="B7" s="842">
        <v>0</v>
      </c>
      <c r="C7" s="842">
        <v>0</v>
      </c>
      <c r="D7" s="842">
        <v>0</v>
      </c>
      <c r="E7" s="842">
        <v>0</v>
      </c>
      <c r="F7" s="845" t="s">
        <v>382</v>
      </c>
      <c r="G7" s="842">
        <v>3</v>
      </c>
      <c r="H7" s="842">
        <v>3</v>
      </c>
      <c r="I7" s="842">
        <v>7</v>
      </c>
      <c r="J7" s="842">
        <v>24</v>
      </c>
      <c r="K7" s="3650">
        <f t="shared" ref="K7:K43" si="0">(J7-I7)/I7</f>
        <v>2.4285714285714284</v>
      </c>
      <c r="L7" s="842">
        <v>0</v>
      </c>
      <c r="M7" s="842">
        <v>0</v>
      </c>
      <c r="N7" s="842">
        <v>0</v>
      </c>
      <c r="O7" s="842">
        <v>0</v>
      </c>
      <c r="P7" s="845" t="s">
        <v>382</v>
      </c>
      <c r="Q7" s="842">
        <v>0</v>
      </c>
      <c r="R7" s="842">
        <v>0</v>
      </c>
      <c r="S7" s="842">
        <v>0</v>
      </c>
      <c r="T7" s="842">
        <v>0</v>
      </c>
      <c r="U7" s="845" t="s">
        <v>382</v>
      </c>
      <c r="V7" s="842">
        <v>3</v>
      </c>
      <c r="W7" s="842">
        <v>3</v>
      </c>
      <c r="X7" s="842">
        <v>7</v>
      </c>
      <c r="Y7" s="842">
        <v>24</v>
      </c>
      <c r="Z7" s="845">
        <v>2.4285714285714284</v>
      </c>
    </row>
    <row r="8" spans="1:32" x14ac:dyDescent="0.25">
      <c r="A8" s="715" t="s">
        <v>162</v>
      </c>
      <c r="B8" s="797">
        <v>16</v>
      </c>
      <c r="C8" s="797">
        <v>2</v>
      </c>
      <c r="D8" s="797">
        <v>0</v>
      </c>
      <c r="E8" s="797">
        <v>0</v>
      </c>
      <c r="F8" s="923" t="s">
        <v>382</v>
      </c>
      <c r="G8" s="797">
        <v>706</v>
      </c>
      <c r="H8" s="797">
        <v>621</v>
      </c>
      <c r="I8" s="797">
        <v>28</v>
      </c>
      <c r="J8" s="797">
        <v>6</v>
      </c>
      <c r="K8" s="3652">
        <f t="shared" si="0"/>
        <v>-0.7857142857142857</v>
      </c>
      <c r="L8" s="797">
        <v>2</v>
      </c>
      <c r="M8" s="797">
        <v>0</v>
      </c>
      <c r="N8" s="797">
        <v>0</v>
      </c>
      <c r="O8" s="797">
        <v>0</v>
      </c>
      <c r="P8" s="923" t="s">
        <v>382</v>
      </c>
      <c r="Q8" s="797">
        <v>0</v>
      </c>
      <c r="R8" s="797">
        <v>0</v>
      </c>
      <c r="S8" s="797">
        <v>0</v>
      </c>
      <c r="T8" s="797">
        <v>0</v>
      </c>
      <c r="U8" s="923" t="s">
        <v>382</v>
      </c>
      <c r="V8" s="797">
        <v>724</v>
      </c>
      <c r="W8" s="797">
        <v>623</v>
      </c>
      <c r="X8" s="797">
        <v>28</v>
      </c>
      <c r="Y8" s="797">
        <v>6</v>
      </c>
      <c r="Z8" s="923">
        <v>-0.7857142857142857</v>
      </c>
    </row>
    <row r="9" spans="1:32" x14ac:dyDescent="0.25">
      <c r="A9" s="716" t="s">
        <v>849</v>
      </c>
      <c r="B9" s="842">
        <v>6</v>
      </c>
      <c r="C9" s="842">
        <v>4</v>
      </c>
      <c r="D9" s="842">
        <v>21</v>
      </c>
      <c r="E9" s="842">
        <v>8</v>
      </c>
      <c r="F9" s="845">
        <v>-0.61904761904761907</v>
      </c>
      <c r="G9" s="842">
        <v>7</v>
      </c>
      <c r="H9" s="842">
        <v>75</v>
      </c>
      <c r="I9" s="842">
        <v>173</v>
      </c>
      <c r="J9" s="842">
        <v>875</v>
      </c>
      <c r="K9" s="3650">
        <f t="shared" si="0"/>
        <v>4.0578034682080926</v>
      </c>
      <c r="L9" s="842">
        <v>0</v>
      </c>
      <c r="M9" s="842">
        <v>0</v>
      </c>
      <c r="N9" s="842">
        <v>0</v>
      </c>
      <c r="O9" s="842">
        <v>0</v>
      </c>
      <c r="P9" s="845" t="s">
        <v>382</v>
      </c>
      <c r="Q9" s="842">
        <v>0</v>
      </c>
      <c r="R9" s="842">
        <v>0</v>
      </c>
      <c r="S9" s="842">
        <v>0</v>
      </c>
      <c r="T9" s="842">
        <v>0</v>
      </c>
      <c r="U9" s="845" t="s">
        <v>382</v>
      </c>
      <c r="V9" s="842">
        <v>13</v>
      </c>
      <c r="W9" s="842">
        <v>79</v>
      </c>
      <c r="X9" s="842">
        <v>194</v>
      </c>
      <c r="Y9" s="842">
        <v>883</v>
      </c>
      <c r="Z9" s="845">
        <v>3.5515463917525771</v>
      </c>
    </row>
    <row r="10" spans="1:32" x14ac:dyDescent="0.25">
      <c r="A10" s="715" t="s">
        <v>850</v>
      </c>
      <c r="B10" s="797">
        <v>323</v>
      </c>
      <c r="C10" s="797">
        <v>393</v>
      </c>
      <c r="D10" s="797">
        <v>597</v>
      </c>
      <c r="E10" s="797">
        <v>563</v>
      </c>
      <c r="F10" s="923">
        <v>-5.6951423785594639E-2</v>
      </c>
      <c r="G10" s="797">
        <v>0</v>
      </c>
      <c r="H10" s="797">
        <v>9</v>
      </c>
      <c r="I10" s="797">
        <v>35</v>
      </c>
      <c r="J10" s="797">
        <v>46</v>
      </c>
      <c r="K10" s="3652">
        <f t="shared" si="0"/>
        <v>0.31428571428571428</v>
      </c>
      <c r="L10" s="797">
        <v>0</v>
      </c>
      <c r="M10" s="797">
        <v>0</v>
      </c>
      <c r="N10" s="797">
        <v>0</v>
      </c>
      <c r="O10" s="797">
        <v>0</v>
      </c>
      <c r="P10" s="923" t="s">
        <v>382</v>
      </c>
      <c r="Q10" s="797">
        <v>0</v>
      </c>
      <c r="R10" s="797">
        <v>0</v>
      </c>
      <c r="S10" s="797">
        <v>0</v>
      </c>
      <c r="T10" s="797">
        <v>0</v>
      </c>
      <c r="U10" s="923" t="s">
        <v>382</v>
      </c>
      <c r="V10" s="797">
        <v>323</v>
      </c>
      <c r="W10" s="797">
        <v>402</v>
      </c>
      <c r="X10" s="797">
        <v>632</v>
      </c>
      <c r="Y10" s="797">
        <v>609</v>
      </c>
      <c r="Z10" s="923">
        <v>-3.6392405063291139E-2</v>
      </c>
    </row>
    <row r="11" spans="1:32" x14ac:dyDescent="0.25">
      <c r="A11" s="716" t="s">
        <v>851</v>
      </c>
      <c r="B11" s="842">
        <v>158</v>
      </c>
      <c r="C11" s="842">
        <v>5</v>
      </c>
      <c r="D11" s="842">
        <v>0</v>
      </c>
      <c r="E11" s="842">
        <v>0</v>
      </c>
      <c r="F11" s="922" t="s">
        <v>382</v>
      </c>
      <c r="G11" s="842">
        <v>0</v>
      </c>
      <c r="H11" s="842">
        <v>0</v>
      </c>
      <c r="I11" s="842">
        <v>0</v>
      </c>
      <c r="J11" s="842">
        <v>0</v>
      </c>
      <c r="K11" s="3650" t="s">
        <v>382</v>
      </c>
      <c r="L11" s="842">
        <v>0</v>
      </c>
      <c r="M11" s="842">
        <v>0</v>
      </c>
      <c r="N11" s="842">
        <v>0</v>
      </c>
      <c r="O11" s="842">
        <v>0</v>
      </c>
      <c r="P11" s="922" t="s">
        <v>382</v>
      </c>
      <c r="Q11" s="842">
        <v>0</v>
      </c>
      <c r="R11" s="842">
        <v>0</v>
      </c>
      <c r="S11" s="842">
        <v>0</v>
      </c>
      <c r="T11" s="842">
        <v>0</v>
      </c>
      <c r="U11" s="922" t="s">
        <v>382</v>
      </c>
      <c r="V11" s="842">
        <v>158</v>
      </c>
      <c r="W11" s="842">
        <v>5</v>
      </c>
      <c r="X11" s="842">
        <v>0</v>
      </c>
      <c r="Y11" s="842">
        <v>0</v>
      </c>
      <c r="Z11" s="922" t="s">
        <v>382</v>
      </c>
    </row>
    <row r="12" spans="1:32" x14ac:dyDescent="0.25">
      <c r="A12" s="715" t="s">
        <v>852</v>
      </c>
      <c r="B12" s="797">
        <v>0</v>
      </c>
      <c r="C12" s="797">
        <v>0</v>
      </c>
      <c r="D12" s="797">
        <v>0</v>
      </c>
      <c r="E12" s="797">
        <v>0</v>
      </c>
      <c r="F12" s="923" t="s">
        <v>382</v>
      </c>
      <c r="G12" s="797">
        <v>72</v>
      </c>
      <c r="H12" s="797">
        <v>133</v>
      </c>
      <c r="I12" s="797">
        <v>594</v>
      </c>
      <c r="J12" s="797">
        <v>22</v>
      </c>
      <c r="K12" s="3652">
        <f t="shared" si="0"/>
        <v>-0.96296296296296291</v>
      </c>
      <c r="L12" s="797">
        <v>0</v>
      </c>
      <c r="M12" s="797">
        <v>0</v>
      </c>
      <c r="N12" s="797">
        <v>0</v>
      </c>
      <c r="O12" s="797">
        <v>0</v>
      </c>
      <c r="P12" s="923" t="s">
        <v>382</v>
      </c>
      <c r="Q12" s="797">
        <v>0</v>
      </c>
      <c r="R12" s="797">
        <v>0</v>
      </c>
      <c r="S12" s="797">
        <v>0</v>
      </c>
      <c r="T12" s="797">
        <v>0</v>
      </c>
      <c r="U12" s="923" t="s">
        <v>382</v>
      </c>
      <c r="V12" s="797">
        <v>72</v>
      </c>
      <c r="W12" s="797">
        <v>133</v>
      </c>
      <c r="X12" s="797">
        <v>594</v>
      </c>
      <c r="Y12" s="797">
        <v>22</v>
      </c>
      <c r="Z12" s="923">
        <v>-0.96296296296296291</v>
      </c>
    </row>
    <row r="13" spans="1:32" x14ac:dyDescent="0.25">
      <c r="A13" s="716" t="s">
        <v>853</v>
      </c>
      <c r="B13" s="842">
        <v>0</v>
      </c>
      <c r="C13" s="842">
        <v>0</v>
      </c>
      <c r="D13" s="842">
        <v>0</v>
      </c>
      <c r="E13" s="842">
        <v>0</v>
      </c>
      <c r="F13" s="922" t="s">
        <v>382</v>
      </c>
      <c r="G13" s="842">
        <v>0</v>
      </c>
      <c r="H13" s="842">
        <v>0</v>
      </c>
      <c r="I13" s="842">
        <v>0</v>
      </c>
      <c r="J13" s="842">
        <v>0</v>
      </c>
      <c r="K13" s="3650" t="s">
        <v>382</v>
      </c>
      <c r="L13" s="842">
        <v>0</v>
      </c>
      <c r="M13" s="842">
        <v>0</v>
      </c>
      <c r="N13" s="842">
        <v>0</v>
      </c>
      <c r="O13" s="842">
        <v>0</v>
      </c>
      <c r="P13" s="922" t="s">
        <v>382</v>
      </c>
      <c r="Q13" s="842">
        <v>44</v>
      </c>
      <c r="R13" s="842">
        <v>79</v>
      </c>
      <c r="S13" s="842">
        <v>73</v>
      </c>
      <c r="T13" s="842">
        <v>111</v>
      </c>
      <c r="U13" s="922">
        <v>0.52054794520547942</v>
      </c>
      <c r="V13" s="842">
        <v>44</v>
      </c>
      <c r="W13" s="842">
        <v>79</v>
      </c>
      <c r="X13" s="842">
        <v>73</v>
      </c>
      <c r="Y13" s="842">
        <v>111</v>
      </c>
      <c r="Z13" s="922">
        <v>0.52054794520547942</v>
      </c>
    </row>
    <row r="14" spans="1:32" x14ac:dyDescent="0.25">
      <c r="A14" s="715" t="s">
        <v>854</v>
      </c>
      <c r="B14" s="797">
        <v>88</v>
      </c>
      <c r="C14" s="797">
        <v>151</v>
      </c>
      <c r="D14" s="797">
        <v>134</v>
      </c>
      <c r="E14" s="797">
        <v>111</v>
      </c>
      <c r="F14" s="923">
        <v>-0.17164179104477612</v>
      </c>
      <c r="G14" s="797">
        <v>2</v>
      </c>
      <c r="H14" s="797">
        <v>9</v>
      </c>
      <c r="I14" s="797">
        <v>10</v>
      </c>
      <c r="J14" s="797">
        <v>9</v>
      </c>
      <c r="K14" s="3652">
        <f t="shared" si="0"/>
        <v>-0.1</v>
      </c>
      <c r="L14" s="797">
        <v>0</v>
      </c>
      <c r="M14" s="797">
        <v>0</v>
      </c>
      <c r="N14" s="797">
        <v>0</v>
      </c>
      <c r="O14" s="797">
        <v>0</v>
      </c>
      <c r="P14" s="923" t="s">
        <v>382</v>
      </c>
      <c r="Q14" s="797">
        <v>0</v>
      </c>
      <c r="R14" s="797">
        <v>0</v>
      </c>
      <c r="S14" s="797">
        <v>0</v>
      </c>
      <c r="T14" s="797">
        <v>0</v>
      </c>
      <c r="U14" s="923" t="s">
        <v>382</v>
      </c>
      <c r="V14" s="797">
        <v>90</v>
      </c>
      <c r="W14" s="797">
        <v>160</v>
      </c>
      <c r="X14" s="797">
        <v>144</v>
      </c>
      <c r="Y14" s="797">
        <v>120</v>
      </c>
      <c r="Z14" s="923">
        <v>-0.16666666666666666</v>
      </c>
    </row>
    <row r="15" spans="1:32" x14ac:dyDescent="0.25">
      <c r="A15" s="716" t="s">
        <v>855</v>
      </c>
      <c r="B15" s="842">
        <v>0</v>
      </c>
      <c r="C15" s="842">
        <v>0</v>
      </c>
      <c r="D15" s="842">
        <v>0</v>
      </c>
      <c r="E15" s="842">
        <v>0</v>
      </c>
      <c r="F15" s="845" t="s">
        <v>382</v>
      </c>
      <c r="G15" s="842">
        <v>132</v>
      </c>
      <c r="H15" s="842">
        <v>50</v>
      </c>
      <c r="I15" s="842">
        <v>15</v>
      </c>
      <c r="J15" s="842" t="s">
        <v>195</v>
      </c>
      <c r="K15" s="3650" t="s">
        <v>382</v>
      </c>
      <c r="L15" s="842">
        <v>46</v>
      </c>
      <c r="M15" s="842">
        <v>13</v>
      </c>
      <c r="N15" s="925" t="s">
        <v>382</v>
      </c>
      <c r="O15" s="925" t="s">
        <v>195</v>
      </c>
      <c r="P15" s="845" t="s">
        <v>382</v>
      </c>
      <c r="Q15" s="842">
        <v>11</v>
      </c>
      <c r="R15" s="842">
        <v>1</v>
      </c>
      <c r="S15" s="842">
        <v>0</v>
      </c>
      <c r="T15" s="842">
        <v>0</v>
      </c>
      <c r="U15" s="845" t="s">
        <v>382</v>
      </c>
      <c r="V15" s="842">
        <v>189</v>
      </c>
      <c r="W15" s="842">
        <v>64</v>
      </c>
      <c r="X15" s="842">
        <v>16</v>
      </c>
      <c r="Y15" s="842" t="s">
        <v>382</v>
      </c>
      <c r="Z15" s="845" t="s">
        <v>382</v>
      </c>
    </row>
    <row r="16" spans="1:32" x14ac:dyDescent="0.25">
      <c r="A16" s="715" t="s">
        <v>856</v>
      </c>
      <c r="B16" s="797">
        <v>0</v>
      </c>
      <c r="C16" s="797">
        <v>0</v>
      </c>
      <c r="D16" s="797">
        <v>0</v>
      </c>
      <c r="E16" s="797">
        <v>0</v>
      </c>
      <c r="F16" s="923" t="s">
        <v>382</v>
      </c>
      <c r="G16" s="797">
        <v>245</v>
      </c>
      <c r="H16" s="797">
        <v>452</v>
      </c>
      <c r="I16" s="797">
        <v>616</v>
      </c>
      <c r="J16" s="797">
        <v>763</v>
      </c>
      <c r="K16" s="923">
        <f t="shared" si="0"/>
        <v>0.23863636363636365</v>
      </c>
      <c r="L16" s="797">
        <v>0</v>
      </c>
      <c r="M16" s="797">
        <v>0</v>
      </c>
      <c r="N16" s="797">
        <v>0</v>
      </c>
      <c r="O16" s="797">
        <v>0</v>
      </c>
      <c r="P16" s="923" t="s">
        <v>382</v>
      </c>
      <c r="Q16" s="797">
        <v>0</v>
      </c>
      <c r="R16" s="797">
        <v>0</v>
      </c>
      <c r="S16" s="797">
        <v>0</v>
      </c>
      <c r="T16" s="797">
        <v>0</v>
      </c>
      <c r="U16" s="923" t="s">
        <v>382</v>
      </c>
      <c r="V16" s="797">
        <v>245</v>
      </c>
      <c r="W16" s="797">
        <v>452</v>
      </c>
      <c r="X16" s="797">
        <v>616</v>
      </c>
      <c r="Y16" s="797">
        <v>763</v>
      </c>
      <c r="Z16" s="923">
        <v>0.23863636363636365</v>
      </c>
    </row>
    <row r="17" spans="1:26" x14ac:dyDescent="0.25">
      <c r="A17" s="716" t="s">
        <v>857</v>
      </c>
      <c r="B17" s="842">
        <v>0</v>
      </c>
      <c r="C17" s="842">
        <v>0</v>
      </c>
      <c r="D17" s="842">
        <v>0</v>
      </c>
      <c r="E17" s="842">
        <v>0</v>
      </c>
      <c r="F17" s="922" t="s">
        <v>382</v>
      </c>
      <c r="G17" s="842">
        <v>0</v>
      </c>
      <c r="H17" s="842">
        <v>0</v>
      </c>
      <c r="I17" s="842">
        <v>0</v>
      </c>
      <c r="J17" s="842">
        <v>0</v>
      </c>
      <c r="K17" s="922" t="s">
        <v>382</v>
      </c>
      <c r="L17" s="842">
        <v>198</v>
      </c>
      <c r="M17" s="842">
        <v>331</v>
      </c>
      <c r="N17" s="842">
        <v>468</v>
      </c>
      <c r="O17" s="842">
        <v>435</v>
      </c>
      <c r="P17" s="922">
        <v>-7.0512820512820512E-2</v>
      </c>
      <c r="Q17" s="842">
        <v>0</v>
      </c>
      <c r="R17" s="842">
        <v>0</v>
      </c>
      <c r="S17" s="842">
        <v>0</v>
      </c>
      <c r="T17" s="842">
        <v>0</v>
      </c>
      <c r="U17" s="922" t="s">
        <v>382</v>
      </c>
      <c r="V17" s="842">
        <v>198</v>
      </c>
      <c r="W17" s="842">
        <v>331</v>
      </c>
      <c r="X17" s="842">
        <v>468</v>
      </c>
      <c r="Y17" s="842">
        <v>435</v>
      </c>
      <c r="Z17" s="922">
        <v>-7.0512820512820512E-2</v>
      </c>
    </row>
    <row r="18" spans="1:26" x14ac:dyDescent="0.25">
      <c r="A18" s="715" t="s">
        <v>858</v>
      </c>
      <c r="B18" s="797">
        <v>0</v>
      </c>
      <c r="C18" s="797">
        <v>0</v>
      </c>
      <c r="D18" s="797">
        <v>0</v>
      </c>
      <c r="E18" s="797">
        <v>0</v>
      </c>
      <c r="F18" s="923" t="s">
        <v>382</v>
      </c>
      <c r="G18" s="797">
        <v>94</v>
      </c>
      <c r="H18" s="797">
        <v>56</v>
      </c>
      <c r="I18" s="797">
        <v>198</v>
      </c>
      <c r="J18" s="797">
        <v>522</v>
      </c>
      <c r="K18" s="923">
        <f t="shared" si="0"/>
        <v>1.6363636363636365</v>
      </c>
      <c r="L18" s="797">
        <v>0</v>
      </c>
      <c r="M18" s="797">
        <v>0</v>
      </c>
      <c r="N18" s="797">
        <v>0</v>
      </c>
      <c r="O18" s="797">
        <v>0</v>
      </c>
      <c r="P18" s="923" t="s">
        <v>382</v>
      </c>
      <c r="Q18" s="797">
        <v>0</v>
      </c>
      <c r="R18" s="797">
        <v>0</v>
      </c>
      <c r="S18" s="797">
        <v>0</v>
      </c>
      <c r="T18" s="797">
        <v>0</v>
      </c>
      <c r="U18" s="923" t="s">
        <v>382</v>
      </c>
      <c r="V18" s="797">
        <v>94</v>
      </c>
      <c r="W18" s="797">
        <v>56</v>
      </c>
      <c r="X18" s="797">
        <v>198</v>
      </c>
      <c r="Y18" s="797">
        <v>522</v>
      </c>
      <c r="Z18" s="923">
        <v>1.6363636363636365</v>
      </c>
    </row>
    <row r="19" spans="1:26" x14ac:dyDescent="0.25">
      <c r="A19" s="716" t="s">
        <v>859</v>
      </c>
      <c r="B19" s="842">
        <v>0</v>
      </c>
      <c r="C19" s="842">
        <v>0</v>
      </c>
      <c r="D19" s="842">
        <v>0</v>
      </c>
      <c r="E19" s="842">
        <v>0</v>
      </c>
      <c r="F19" s="845" t="s">
        <v>382</v>
      </c>
      <c r="G19" s="842">
        <v>0</v>
      </c>
      <c r="H19" s="842">
        <v>1</v>
      </c>
      <c r="I19" s="842">
        <v>25</v>
      </c>
      <c r="J19" s="842">
        <v>49</v>
      </c>
      <c r="K19" s="845">
        <f t="shared" si="0"/>
        <v>0.96</v>
      </c>
      <c r="L19" s="842">
        <v>0</v>
      </c>
      <c r="M19" s="842">
        <v>0</v>
      </c>
      <c r="N19" s="842">
        <v>0</v>
      </c>
      <c r="O19" s="842">
        <v>0</v>
      </c>
      <c r="P19" s="845" t="s">
        <v>382</v>
      </c>
      <c r="Q19" s="842">
        <v>0</v>
      </c>
      <c r="R19" s="842">
        <v>0</v>
      </c>
      <c r="S19" s="842">
        <v>0</v>
      </c>
      <c r="T19" s="842">
        <v>0</v>
      </c>
      <c r="U19" s="845" t="s">
        <v>382</v>
      </c>
      <c r="V19" s="842">
        <v>0</v>
      </c>
      <c r="W19" s="842">
        <v>1</v>
      </c>
      <c r="X19" s="842">
        <v>25</v>
      </c>
      <c r="Y19" s="842">
        <v>49</v>
      </c>
      <c r="Z19" s="845">
        <v>0.96</v>
      </c>
    </row>
    <row r="20" spans="1:26" x14ac:dyDescent="0.25">
      <c r="A20" s="715" t="s">
        <v>860</v>
      </c>
      <c r="B20" s="797">
        <v>0</v>
      </c>
      <c r="C20" s="797">
        <v>0</v>
      </c>
      <c r="D20" s="797">
        <v>0</v>
      </c>
      <c r="E20" s="797">
        <v>0</v>
      </c>
      <c r="F20" s="923" t="s">
        <v>382</v>
      </c>
      <c r="G20" s="797">
        <v>353</v>
      </c>
      <c r="H20" s="797">
        <v>232</v>
      </c>
      <c r="I20" s="797">
        <v>40</v>
      </c>
      <c r="J20" s="797">
        <v>15</v>
      </c>
      <c r="K20" s="923">
        <f t="shared" si="0"/>
        <v>-0.625</v>
      </c>
      <c r="L20" s="797">
        <v>0</v>
      </c>
      <c r="M20" s="797">
        <v>0</v>
      </c>
      <c r="N20" s="797">
        <v>0</v>
      </c>
      <c r="O20" s="797">
        <v>0</v>
      </c>
      <c r="P20" s="923" t="s">
        <v>382</v>
      </c>
      <c r="Q20" s="797">
        <v>0</v>
      </c>
      <c r="R20" s="797">
        <v>0</v>
      </c>
      <c r="S20" s="797">
        <v>0</v>
      </c>
      <c r="T20" s="797">
        <v>0</v>
      </c>
      <c r="U20" s="923" t="s">
        <v>382</v>
      </c>
      <c r="V20" s="797">
        <v>353</v>
      </c>
      <c r="W20" s="797">
        <v>232</v>
      </c>
      <c r="X20" s="797">
        <v>40</v>
      </c>
      <c r="Y20" s="797">
        <v>15</v>
      </c>
      <c r="Z20" s="923">
        <v>-0.625</v>
      </c>
    </row>
    <row r="21" spans="1:26" x14ac:dyDescent="0.25">
      <c r="A21" s="716" t="s">
        <v>426</v>
      </c>
      <c r="B21" s="842">
        <v>0</v>
      </c>
      <c r="C21" s="842">
        <v>0</v>
      </c>
      <c r="D21" s="842">
        <v>0</v>
      </c>
      <c r="E21" s="842">
        <v>0</v>
      </c>
      <c r="F21" s="845" t="s">
        <v>382</v>
      </c>
      <c r="G21" s="842">
        <v>862</v>
      </c>
      <c r="H21" s="842">
        <v>938</v>
      </c>
      <c r="I21" s="842">
        <v>1151</v>
      </c>
      <c r="J21" s="842">
        <v>1118</v>
      </c>
      <c r="K21" s="845">
        <f t="shared" si="0"/>
        <v>-2.8670721112076455E-2</v>
      </c>
      <c r="L21" s="842">
        <v>0</v>
      </c>
      <c r="M21" s="842">
        <v>0</v>
      </c>
      <c r="N21" s="842">
        <v>0</v>
      </c>
      <c r="O21" s="842" t="s">
        <v>195</v>
      </c>
      <c r="P21" s="845" t="s">
        <v>382</v>
      </c>
      <c r="Q21" s="842">
        <v>0</v>
      </c>
      <c r="R21" s="842">
        <v>0</v>
      </c>
      <c r="S21" s="842">
        <v>0</v>
      </c>
      <c r="T21" s="842">
        <v>0</v>
      </c>
      <c r="U21" s="845" t="s">
        <v>382</v>
      </c>
      <c r="V21" s="842">
        <v>862</v>
      </c>
      <c r="W21" s="842">
        <v>938</v>
      </c>
      <c r="X21" s="842">
        <v>1151</v>
      </c>
      <c r="Y21" s="842" t="s">
        <v>382</v>
      </c>
      <c r="Z21" s="845" t="s">
        <v>382</v>
      </c>
    </row>
    <row r="22" spans="1:26" x14ac:dyDescent="0.25">
      <c r="A22" s="715" t="s">
        <v>861</v>
      </c>
      <c r="B22" s="797">
        <v>0</v>
      </c>
      <c r="C22" s="797">
        <v>0</v>
      </c>
      <c r="D22" s="797">
        <v>0</v>
      </c>
      <c r="E22" s="797">
        <v>0</v>
      </c>
      <c r="F22" s="923" t="s">
        <v>382</v>
      </c>
      <c r="G22" s="797">
        <v>96</v>
      </c>
      <c r="H22" s="797">
        <v>70</v>
      </c>
      <c r="I22" s="797">
        <v>54</v>
      </c>
      <c r="J22" s="797">
        <v>59</v>
      </c>
      <c r="K22" s="923">
        <f t="shared" si="0"/>
        <v>9.2592592592592587E-2</v>
      </c>
      <c r="L22" s="797">
        <v>0</v>
      </c>
      <c r="M22" s="797">
        <v>0</v>
      </c>
      <c r="N22" s="797">
        <v>0</v>
      </c>
      <c r="O22" s="797">
        <v>0</v>
      </c>
      <c r="P22" s="923" t="s">
        <v>382</v>
      </c>
      <c r="Q22" s="797">
        <v>0</v>
      </c>
      <c r="R22" s="797">
        <v>0</v>
      </c>
      <c r="S22" s="797">
        <v>0</v>
      </c>
      <c r="T22" s="797">
        <v>0</v>
      </c>
      <c r="U22" s="923" t="s">
        <v>382</v>
      </c>
      <c r="V22" s="797">
        <v>96</v>
      </c>
      <c r="W22" s="797">
        <v>70</v>
      </c>
      <c r="X22" s="797">
        <v>54</v>
      </c>
      <c r="Y22" s="797">
        <v>59</v>
      </c>
      <c r="Z22" s="923">
        <v>9.2592592592592587E-2</v>
      </c>
    </row>
    <row r="23" spans="1:26" x14ac:dyDescent="0.25">
      <c r="A23" s="716" t="s">
        <v>862</v>
      </c>
      <c r="B23" s="842">
        <v>118</v>
      </c>
      <c r="C23" s="842">
        <v>119</v>
      </c>
      <c r="D23" s="842">
        <v>213</v>
      </c>
      <c r="E23" s="842">
        <v>79</v>
      </c>
      <c r="F23" s="845">
        <v>-0.62910798122065725</v>
      </c>
      <c r="G23" s="842">
        <v>38</v>
      </c>
      <c r="H23" s="842">
        <v>25</v>
      </c>
      <c r="I23" s="842">
        <v>35</v>
      </c>
      <c r="J23" s="842">
        <v>62</v>
      </c>
      <c r="K23" s="845">
        <f t="shared" si="0"/>
        <v>0.77142857142857146</v>
      </c>
      <c r="L23" s="842">
        <v>0</v>
      </c>
      <c r="M23" s="842">
        <v>0</v>
      </c>
      <c r="N23" s="842">
        <v>0</v>
      </c>
      <c r="O23" s="842">
        <v>0</v>
      </c>
      <c r="P23" s="845" t="s">
        <v>382</v>
      </c>
      <c r="Q23" s="842">
        <v>0</v>
      </c>
      <c r="R23" s="842">
        <v>0</v>
      </c>
      <c r="S23" s="842">
        <v>0</v>
      </c>
      <c r="T23" s="842">
        <v>0</v>
      </c>
      <c r="U23" s="845" t="s">
        <v>382</v>
      </c>
      <c r="V23" s="842">
        <v>156</v>
      </c>
      <c r="W23" s="842">
        <v>144</v>
      </c>
      <c r="X23" s="842">
        <v>248</v>
      </c>
      <c r="Y23" s="842">
        <v>141</v>
      </c>
      <c r="Z23" s="845">
        <v>-0.43145161290322581</v>
      </c>
    </row>
    <row r="24" spans="1:26" x14ac:dyDescent="0.25">
      <c r="A24" s="715" t="s">
        <v>863</v>
      </c>
      <c r="B24" s="797">
        <v>98</v>
      </c>
      <c r="C24" s="797">
        <v>2</v>
      </c>
      <c r="D24" s="797">
        <v>0</v>
      </c>
      <c r="E24" s="797">
        <v>0</v>
      </c>
      <c r="F24" s="923" t="s">
        <v>382</v>
      </c>
      <c r="G24" s="797">
        <v>45</v>
      </c>
      <c r="H24" s="797">
        <v>1</v>
      </c>
      <c r="I24" s="797">
        <v>0</v>
      </c>
      <c r="J24" s="797">
        <v>0</v>
      </c>
      <c r="K24" s="923" t="s">
        <v>382</v>
      </c>
      <c r="L24" s="797">
        <v>0</v>
      </c>
      <c r="M24" s="797">
        <v>0</v>
      </c>
      <c r="N24" s="797">
        <v>0</v>
      </c>
      <c r="O24" s="797">
        <v>0</v>
      </c>
      <c r="P24" s="923" t="s">
        <v>382</v>
      </c>
      <c r="Q24" s="797">
        <v>0</v>
      </c>
      <c r="R24" s="797">
        <v>0</v>
      </c>
      <c r="S24" s="797">
        <v>0</v>
      </c>
      <c r="T24" s="797">
        <v>0</v>
      </c>
      <c r="U24" s="923" t="s">
        <v>382</v>
      </c>
      <c r="V24" s="797">
        <v>143</v>
      </c>
      <c r="W24" s="797">
        <v>3</v>
      </c>
      <c r="X24" s="797">
        <v>0</v>
      </c>
      <c r="Y24" s="797">
        <v>0</v>
      </c>
      <c r="Z24" s="923" t="s">
        <v>382</v>
      </c>
    </row>
    <row r="25" spans="1:26" x14ac:dyDescent="0.25">
      <c r="A25" s="716" t="s">
        <v>864</v>
      </c>
      <c r="B25" s="842">
        <v>0</v>
      </c>
      <c r="C25" s="842">
        <v>0</v>
      </c>
      <c r="D25" s="842">
        <v>0</v>
      </c>
      <c r="E25" s="842">
        <v>0</v>
      </c>
      <c r="F25" s="845" t="s">
        <v>382</v>
      </c>
      <c r="G25" s="842">
        <v>15</v>
      </c>
      <c r="H25" s="842">
        <v>28</v>
      </c>
      <c r="I25" s="842">
        <v>29</v>
      </c>
      <c r="J25" s="842">
        <v>17</v>
      </c>
      <c r="K25" s="845">
        <f t="shared" si="0"/>
        <v>-0.41379310344827586</v>
      </c>
      <c r="L25" s="842">
        <v>0</v>
      </c>
      <c r="M25" s="842">
        <v>0</v>
      </c>
      <c r="N25" s="842">
        <v>0</v>
      </c>
      <c r="O25" s="842">
        <v>0</v>
      </c>
      <c r="P25" s="845" t="s">
        <v>382</v>
      </c>
      <c r="Q25" s="842">
        <v>0</v>
      </c>
      <c r="R25" s="842">
        <v>0</v>
      </c>
      <c r="S25" s="842">
        <v>0</v>
      </c>
      <c r="T25" s="842">
        <v>0</v>
      </c>
      <c r="U25" s="845" t="s">
        <v>382</v>
      </c>
      <c r="V25" s="842">
        <v>15</v>
      </c>
      <c r="W25" s="842">
        <v>28</v>
      </c>
      <c r="X25" s="842">
        <v>29</v>
      </c>
      <c r="Y25" s="842">
        <v>17</v>
      </c>
      <c r="Z25" s="845">
        <v>-0.41379310344827586</v>
      </c>
    </row>
    <row r="26" spans="1:26" x14ac:dyDescent="0.25">
      <c r="A26" s="715" t="s">
        <v>865</v>
      </c>
      <c r="B26" s="797">
        <v>157</v>
      </c>
      <c r="C26" s="797">
        <v>120</v>
      </c>
      <c r="D26" s="797">
        <v>121</v>
      </c>
      <c r="E26" s="797">
        <v>104</v>
      </c>
      <c r="F26" s="923">
        <v>-0.14049586776859505</v>
      </c>
      <c r="G26" s="797">
        <v>54</v>
      </c>
      <c r="H26" s="797">
        <v>30</v>
      </c>
      <c r="I26" s="797">
        <v>22</v>
      </c>
      <c r="J26" s="797">
        <v>52</v>
      </c>
      <c r="K26" s="923">
        <f t="shared" si="0"/>
        <v>1.3636363636363635</v>
      </c>
      <c r="L26" s="797">
        <v>0</v>
      </c>
      <c r="M26" s="797">
        <v>0</v>
      </c>
      <c r="N26" s="797">
        <v>0</v>
      </c>
      <c r="O26" s="797">
        <v>0</v>
      </c>
      <c r="P26" s="923" t="s">
        <v>382</v>
      </c>
      <c r="Q26" s="797">
        <v>0</v>
      </c>
      <c r="R26" s="797">
        <v>0</v>
      </c>
      <c r="S26" s="797">
        <v>0</v>
      </c>
      <c r="T26" s="797">
        <v>0</v>
      </c>
      <c r="U26" s="923" t="s">
        <v>382</v>
      </c>
      <c r="V26" s="797">
        <v>211</v>
      </c>
      <c r="W26" s="797">
        <v>150</v>
      </c>
      <c r="X26" s="797">
        <v>143</v>
      </c>
      <c r="Y26" s="797">
        <v>156</v>
      </c>
      <c r="Z26" s="923">
        <v>9.0909090909090912E-2</v>
      </c>
    </row>
    <row r="27" spans="1:26" x14ac:dyDescent="0.25">
      <c r="A27" s="716" t="s">
        <v>866</v>
      </c>
      <c r="B27" s="842">
        <v>0</v>
      </c>
      <c r="C27" s="842">
        <v>0</v>
      </c>
      <c r="D27" s="842">
        <v>0</v>
      </c>
      <c r="E27" s="842">
        <v>0</v>
      </c>
      <c r="F27" s="845" t="s">
        <v>382</v>
      </c>
      <c r="G27" s="842">
        <v>58</v>
      </c>
      <c r="H27" s="842">
        <v>60</v>
      </c>
      <c r="I27" s="842">
        <v>68</v>
      </c>
      <c r="J27" s="842">
        <v>75</v>
      </c>
      <c r="K27" s="845">
        <f t="shared" si="0"/>
        <v>0.10294117647058823</v>
      </c>
      <c r="L27" s="842">
        <v>0</v>
      </c>
      <c r="M27" s="842">
        <v>0</v>
      </c>
      <c r="N27" s="842">
        <v>0</v>
      </c>
      <c r="O27" s="842">
        <v>0</v>
      </c>
      <c r="P27" s="845" t="s">
        <v>382</v>
      </c>
      <c r="Q27" s="842">
        <v>0</v>
      </c>
      <c r="R27" s="842">
        <v>0</v>
      </c>
      <c r="S27" s="842">
        <v>0</v>
      </c>
      <c r="T27" s="842">
        <v>0</v>
      </c>
      <c r="U27" s="845" t="s">
        <v>382</v>
      </c>
      <c r="V27" s="842">
        <v>58</v>
      </c>
      <c r="W27" s="842">
        <v>60</v>
      </c>
      <c r="X27" s="842">
        <v>68</v>
      </c>
      <c r="Y27" s="842">
        <v>75</v>
      </c>
      <c r="Z27" s="845">
        <v>0.10294117647058823</v>
      </c>
    </row>
    <row r="28" spans="1:26" x14ac:dyDescent="0.25">
      <c r="A28" s="715" t="s">
        <v>867</v>
      </c>
      <c r="B28" s="797">
        <v>0</v>
      </c>
      <c r="C28" s="797">
        <v>0</v>
      </c>
      <c r="D28" s="797">
        <v>0</v>
      </c>
      <c r="E28" s="797">
        <v>0</v>
      </c>
      <c r="F28" s="923" t="s">
        <v>382</v>
      </c>
      <c r="G28" s="797">
        <v>100</v>
      </c>
      <c r="H28" s="797">
        <v>117</v>
      </c>
      <c r="I28" s="797">
        <v>40</v>
      </c>
      <c r="J28" s="797">
        <v>24</v>
      </c>
      <c r="K28" s="923">
        <f t="shared" si="0"/>
        <v>-0.4</v>
      </c>
      <c r="L28" s="797">
        <v>0</v>
      </c>
      <c r="M28" s="797">
        <v>0</v>
      </c>
      <c r="N28" s="797">
        <v>0</v>
      </c>
      <c r="O28" s="797">
        <v>0</v>
      </c>
      <c r="P28" s="923" t="s">
        <v>382</v>
      </c>
      <c r="Q28" s="797">
        <v>0</v>
      </c>
      <c r="R28" s="797">
        <v>0</v>
      </c>
      <c r="S28" s="797">
        <v>0</v>
      </c>
      <c r="T28" s="797">
        <v>0</v>
      </c>
      <c r="U28" s="923" t="s">
        <v>382</v>
      </c>
      <c r="V28" s="797">
        <v>100</v>
      </c>
      <c r="W28" s="797">
        <v>117</v>
      </c>
      <c r="X28" s="797">
        <v>40</v>
      </c>
      <c r="Y28" s="797">
        <v>24</v>
      </c>
      <c r="Z28" s="923">
        <v>-0.4</v>
      </c>
    </row>
    <row r="29" spans="1:26" x14ac:dyDescent="0.25">
      <c r="A29" s="716" t="s">
        <v>868</v>
      </c>
      <c r="B29" s="842">
        <v>1</v>
      </c>
      <c r="C29" s="842">
        <v>4</v>
      </c>
      <c r="D29" s="842">
        <v>8</v>
      </c>
      <c r="E29" s="842" t="s">
        <v>195</v>
      </c>
      <c r="F29" s="845" t="s">
        <v>382</v>
      </c>
      <c r="G29" s="842">
        <v>229</v>
      </c>
      <c r="H29" s="842">
        <v>465</v>
      </c>
      <c r="I29" s="842">
        <v>551</v>
      </c>
      <c r="J29" s="842">
        <v>642</v>
      </c>
      <c r="K29" s="845">
        <f t="shared" si="0"/>
        <v>0.16515426497277677</v>
      </c>
      <c r="L29" s="842">
        <v>0</v>
      </c>
      <c r="M29" s="842">
        <v>12</v>
      </c>
      <c r="N29" s="842">
        <v>92</v>
      </c>
      <c r="O29" s="842">
        <v>156</v>
      </c>
      <c r="P29" s="845">
        <v>0.69565217391304346</v>
      </c>
      <c r="Q29" s="842">
        <v>0</v>
      </c>
      <c r="R29" s="842">
        <v>0</v>
      </c>
      <c r="S29" s="842">
        <v>0</v>
      </c>
      <c r="T29" s="842">
        <v>0</v>
      </c>
      <c r="U29" s="845" t="s">
        <v>382</v>
      </c>
      <c r="V29" s="842">
        <v>230</v>
      </c>
      <c r="W29" s="842">
        <v>481</v>
      </c>
      <c r="X29" s="842">
        <v>651</v>
      </c>
      <c r="Y29" s="842" t="s">
        <v>382</v>
      </c>
      <c r="Z29" s="845" t="s">
        <v>382</v>
      </c>
    </row>
    <row r="30" spans="1:26" x14ac:dyDescent="0.25">
      <c r="A30" s="715" t="s">
        <v>869</v>
      </c>
      <c r="B30" s="797">
        <v>37</v>
      </c>
      <c r="C30" s="797">
        <v>33</v>
      </c>
      <c r="D30" s="797">
        <v>18</v>
      </c>
      <c r="E30" s="797">
        <v>24</v>
      </c>
      <c r="F30" s="923">
        <v>0.33333333333333331</v>
      </c>
      <c r="G30" s="797">
        <v>26</v>
      </c>
      <c r="H30" s="797">
        <v>43</v>
      </c>
      <c r="I30" s="797">
        <v>24</v>
      </c>
      <c r="J30" s="797">
        <v>24</v>
      </c>
      <c r="K30" s="923">
        <f t="shared" si="0"/>
        <v>0</v>
      </c>
      <c r="L30" s="797">
        <v>0</v>
      </c>
      <c r="M30" s="797">
        <v>0</v>
      </c>
      <c r="N30" s="797">
        <v>0</v>
      </c>
      <c r="O30" s="797">
        <v>0</v>
      </c>
      <c r="P30" s="923" t="s">
        <v>382</v>
      </c>
      <c r="Q30" s="797">
        <v>0</v>
      </c>
      <c r="R30" s="797">
        <v>0</v>
      </c>
      <c r="S30" s="797">
        <v>0</v>
      </c>
      <c r="T30" s="797">
        <v>0</v>
      </c>
      <c r="U30" s="923" t="s">
        <v>382</v>
      </c>
      <c r="V30" s="797">
        <v>63</v>
      </c>
      <c r="W30" s="797">
        <v>76</v>
      </c>
      <c r="X30" s="797">
        <v>42</v>
      </c>
      <c r="Y30" s="797">
        <v>48</v>
      </c>
      <c r="Z30" s="923">
        <v>0.14285714285714285</v>
      </c>
    </row>
    <row r="31" spans="1:26" x14ac:dyDescent="0.25">
      <c r="A31" s="716" t="s">
        <v>870</v>
      </c>
      <c r="B31" s="842">
        <v>0</v>
      </c>
      <c r="C31" s="842">
        <v>0</v>
      </c>
      <c r="D31" s="842">
        <v>0</v>
      </c>
      <c r="E31" s="842">
        <v>0</v>
      </c>
      <c r="F31" s="845" t="s">
        <v>382</v>
      </c>
      <c r="G31" s="842">
        <v>102</v>
      </c>
      <c r="H31" s="842">
        <v>108</v>
      </c>
      <c r="I31" s="842">
        <v>110</v>
      </c>
      <c r="J31" s="842">
        <v>109</v>
      </c>
      <c r="K31" s="845">
        <f t="shared" si="0"/>
        <v>-9.0909090909090905E-3</v>
      </c>
      <c r="L31" s="842">
        <v>0</v>
      </c>
      <c r="M31" s="842">
        <v>0</v>
      </c>
      <c r="N31" s="842">
        <v>0</v>
      </c>
      <c r="O31" s="842">
        <v>0</v>
      </c>
      <c r="P31" s="845" t="s">
        <v>382</v>
      </c>
      <c r="Q31" s="842">
        <v>0</v>
      </c>
      <c r="R31" s="842">
        <v>0</v>
      </c>
      <c r="S31" s="842">
        <v>0</v>
      </c>
      <c r="T31" s="842">
        <v>0</v>
      </c>
      <c r="U31" s="845" t="s">
        <v>382</v>
      </c>
      <c r="V31" s="842">
        <v>102</v>
      </c>
      <c r="W31" s="842">
        <v>108</v>
      </c>
      <c r="X31" s="842">
        <v>110</v>
      </c>
      <c r="Y31" s="842">
        <v>109</v>
      </c>
      <c r="Z31" s="845">
        <v>-9.0909090909090905E-3</v>
      </c>
    </row>
    <row r="32" spans="1:26" x14ac:dyDescent="0.25">
      <c r="A32" s="715" t="s">
        <v>871</v>
      </c>
      <c r="B32" s="797">
        <v>0</v>
      </c>
      <c r="C32" s="797">
        <v>0</v>
      </c>
      <c r="D32" s="797">
        <v>0</v>
      </c>
      <c r="E32" s="797">
        <v>0</v>
      </c>
      <c r="F32" s="923" t="s">
        <v>382</v>
      </c>
      <c r="G32" s="797">
        <v>238</v>
      </c>
      <c r="H32" s="797">
        <v>248</v>
      </c>
      <c r="I32" s="797">
        <v>234</v>
      </c>
      <c r="J32" s="797">
        <v>290</v>
      </c>
      <c r="K32" s="923">
        <f t="shared" si="0"/>
        <v>0.23931623931623933</v>
      </c>
      <c r="L32" s="797">
        <v>0</v>
      </c>
      <c r="M32" s="797">
        <v>0</v>
      </c>
      <c r="N32" s="797">
        <v>0</v>
      </c>
      <c r="O32" s="797">
        <v>0</v>
      </c>
      <c r="P32" s="923" t="s">
        <v>382</v>
      </c>
      <c r="Q32" s="797">
        <v>0</v>
      </c>
      <c r="R32" s="797">
        <v>0</v>
      </c>
      <c r="S32" s="797">
        <v>0</v>
      </c>
      <c r="T32" s="797">
        <v>0</v>
      </c>
      <c r="U32" s="923" t="s">
        <v>382</v>
      </c>
      <c r="V32" s="797">
        <v>238</v>
      </c>
      <c r="W32" s="797">
        <v>248</v>
      </c>
      <c r="X32" s="797">
        <v>234</v>
      </c>
      <c r="Y32" s="797">
        <v>290</v>
      </c>
      <c r="Z32" s="923">
        <v>0.23931623931623933</v>
      </c>
    </row>
    <row r="33" spans="1:27" x14ac:dyDescent="0.25">
      <c r="A33" s="716" t="s">
        <v>872</v>
      </c>
      <c r="B33" s="842">
        <v>0</v>
      </c>
      <c r="C33" s="842">
        <v>0</v>
      </c>
      <c r="D33" s="842">
        <v>0</v>
      </c>
      <c r="E33" s="842">
        <v>0</v>
      </c>
      <c r="F33" s="845" t="s">
        <v>382</v>
      </c>
      <c r="G33" s="842">
        <v>0</v>
      </c>
      <c r="H33" s="842">
        <v>2</v>
      </c>
      <c r="I33" s="842">
        <v>0</v>
      </c>
      <c r="J33" s="842">
        <v>0</v>
      </c>
      <c r="K33" s="845" t="s">
        <v>382</v>
      </c>
      <c r="L33" s="842">
        <v>0</v>
      </c>
      <c r="M33" s="842">
        <v>0</v>
      </c>
      <c r="N33" s="842">
        <v>0</v>
      </c>
      <c r="O33" s="842">
        <v>0</v>
      </c>
      <c r="P33" s="845" t="s">
        <v>382</v>
      </c>
      <c r="Q33" s="842">
        <v>0</v>
      </c>
      <c r="R33" s="842">
        <v>0</v>
      </c>
      <c r="S33" s="842">
        <v>0</v>
      </c>
      <c r="T33" s="842">
        <v>0</v>
      </c>
      <c r="U33" s="845" t="s">
        <v>382</v>
      </c>
      <c r="V33" s="842">
        <v>0</v>
      </c>
      <c r="W33" s="842">
        <v>2</v>
      </c>
      <c r="X33" s="842">
        <v>0</v>
      </c>
      <c r="Y33" s="842">
        <v>0</v>
      </c>
      <c r="Z33" s="845" t="s">
        <v>382</v>
      </c>
    </row>
    <row r="34" spans="1:27" x14ac:dyDescent="0.25">
      <c r="A34" s="715" t="s">
        <v>873</v>
      </c>
      <c r="B34" s="797">
        <v>0</v>
      </c>
      <c r="C34" s="797">
        <v>10</v>
      </c>
      <c r="D34" s="797">
        <v>40</v>
      </c>
      <c r="E34" s="797">
        <v>42</v>
      </c>
      <c r="F34" s="923">
        <v>0.05</v>
      </c>
      <c r="G34" s="797">
        <v>0</v>
      </c>
      <c r="H34" s="797">
        <v>0</v>
      </c>
      <c r="I34" s="797">
        <v>0</v>
      </c>
      <c r="J34" s="797">
        <v>0</v>
      </c>
      <c r="K34" s="923" t="s">
        <v>382</v>
      </c>
      <c r="L34" s="797">
        <v>0</v>
      </c>
      <c r="M34" s="797">
        <v>0</v>
      </c>
      <c r="N34" s="797">
        <v>0</v>
      </c>
      <c r="O34" s="797">
        <v>0</v>
      </c>
      <c r="P34" s="923" t="s">
        <v>382</v>
      </c>
      <c r="Q34" s="797">
        <v>0</v>
      </c>
      <c r="R34" s="797">
        <v>0</v>
      </c>
      <c r="S34" s="797">
        <v>0</v>
      </c>
      <c r="T34" s="797">
        <v>0</v>
      </c>
      <c r="U34" s="923" t="s">
        <v>382</v>
      </c>
      <c r="V34" s="797">
        <v>0</v>
      </c>
      <c r="W34" s="797">
        <v>10</v>
      </c>
      <c r="X34" s="797">
        <v>40</v>
      </c>
      <c r="Y34" s="797">
        <v>42</v>
      </c>
      <c r="Z34" s="923">
        <v>0.05</v>
      </c>
    </row>
    <row r="35" spans="1:27" x14ac:dyDescent="0.25">
      <c r="A35" s="716" t="s">
        <v>874</v>
      </c>
      <c r="B35" s="842">
        <v>2</v>
      </c>
      <c r="C35" s="842">
        <v>1</v>
      </c>
      <c r="D35" s="842">
        <v>0</v>
      </c>
      <c r="E35" s="842">
        <v>0</v>
      </c>
      <c r="F35" s="922" t="s">
        <v>382</v>
      </c>
      <c r="G35" s="842">
        <v>4</v>
      </c>
      <c r="H35" s="842">
        <v>0</v>
      </c>
      <c r="I35" s="925" t="s">
        <v>382</v>
      </c>
      <c r="J35" s="925" t="s">
        <v>195</v>
      </c>
      <c r="K35" s="922" t="s">
        <v>382</v>
      </c>
      <c r="L35" s="842">
        <v>0</v>
      </c>
      <c r="M35" s="842">
        <v>0</v>
      </c>
      <c r="N35" s="842">
        <v>0</v>
      </c>
      <c r="O35" s="842">
        <v>0</v>
      </c>
      <c r="P35" s="922" t="s">
        <v>382</v>
      </c>
      <c r="Q35" s="842">
        <v>0</v>
      </c>
      <c r="R35" s="842">
        <v>0</v>
      </c>
      <c r="S35" s="842">
        <v>0</v>
      </c>
      <c r="T35" s="842">
        <v>0</v>
      </c>
      <c r="U35" s="922" t="s">
        <v>382</v>
      </c>
      <c r="V35" s="842">
        <v>6</v>
      </c>
      <c r="W35" s="842">
        <v>1</v>
      </c>
      <c r="X35" s="925" t="s">
        <v>382</v>
      </c>
      <c r="Y35" s="925" t="s">
        <v>382</v>
      </c>
      <c r="Z35" s="922" t="s">
        <v>382</v>
      </c>
    </row>
    <row r="36" spans="1:27" x14ac:dyDescent="0.25">
      <c r="A36" s="715" t="s">
        <v>875</v>
      </c>
      <c r="B36" s="797">
        <v>0</v>
      </c>
      <c r="C36" s="797">
        <v>0</v>
      </c>
      <c r="D36" s="797">
        <v>0</v>
      </c>
      <c r="E36" s="797">
        <v>0</v>
      </c>
      <c r="F36" s="923" t="s">
        <v>382</v>
      </c>
      <c r="G36" s="797">
        <v>17</v>
      </c>
      <c r="H36" s="797">
        <v>30</v>
      </c>
      <c r="I36" s="797">
        <v>41</v>
      </c>
      <c r="J36" s="797">
        <v>42</v>
      </c>
      <c r="K36" s="923">
        <f t="shared" si="0"/>
        <v>2.4390243902439025E-2</v>
      </c>
      <c r="L36" s="797">
        <v>0</v>
      </c>
      <c r="M36" s="797">
        <v>0</v>
      </c>
      <c r="N36" s="797">
        <v>0</v>
      </c>
      <c r="O36" s="797">
        <v>0</v>
      </c>
      <c r="P36" s="923" t="s">
        <v>382</v>
      </c>
      <c r="Q36" s="797">
        <v>0</v>
      </c>
      <c r="R36" s="797">
        <v>0</v>
      </c>
      <c r="S36" s="797">
        <v>0</v>
      </c>
      <c r="T36" s="797">
        <v>0</v>
      </c>
      <c r="U36" s="923" t="s">
        <v>382</v>
      </c>
      <c r="V36" s="797">
        <v>17</v>
      </c>
      <c r="W36" s="797">
        <v>30</v>
      </c>
      <c r="X36" s="797">
        <v>41</v>
      </c>
      <c r="Y36" s="797">
        <v>42</v>
      </c>
      <c r="Z36" s="923">
        <v>2.4390243902439025E-2</v>
      </c>
    </row>
    <row r="37" spans="1:27" x14ac:dyDescent="0.25">
      <c r="A37" s="716" t="s">
        <v>876</v>
      </c>
      <c r="B37" s="842">
        <v>0</v>
      </c>
      <c r="C37" s="842">
        <v>0</v>
      </c>
      <c r="D37" s="842">
        <v>0</v>
      </c>
      <c r="E37" s="842">
        <v>0</v>
      </c>
      <c r="F37" s="922" t="s">
        <v>382</v>
      </c>
      <c r="G37" s="842">
        <v>2</v>
      </c>
      <c r="H37" s="842">
        <v>0</v>
      </c>
      <c r="I37" s="842">
        <v>0</v>
      </c>
      <c r="J37" s="842">
        <v>0</v>
      </c>
      <c r="K37" s="922" t="s">
        <v>382</v>
      </c>
      <c r="L37" s="842">
        <v>0</v>
      </c>
      <c r="M37" s="842">
        <v>0</v>
      </c>
      <c r="N37" s="842">
        <v>0</v>
      </c>
      <c r="O37" s="842">
        <v>0</v>
      </c>
      <c r="P37" s="922" t="s">
        <v>382</v>
      </c>
      <c r="Q37" s="842">
        <v>0</v>
      </c>
      <c r="R37" s="842">
        <v>0</v>
      </c>
      <c r="S37" s="842">
        <v>0</v>
      </c>
      <c r="T37" s="842">
        <v>0</v>
      </c>
      <c r="U37" s="922" t="s">
        <v>382</v>
      </c>
      <c r="V37" s="842">
        <v>2</v>
      </c>
      <c r="W37" s="842">
        <v>0</v>
      </c>
      <c r="X37" s="842">
        <v>0</v>
      </c>
      <c r="Y37" s="842">
        <v>0</v>
      </c>
      <c r="Z37" s="922" t="s">
        <v>382</v>
      </c>
    </row>
    <row r="38" spans="1:27" x14ac:dyDescent="0.25">
      <c r="A38" s="715" t="s">
        <v>877</v>
      </c>
      <c r="B38" s="797">
        <v>0</v>
      </c>
      <c r="C38" s="797">
        <v>0</v>
      </c>
      <c r="D38" s="797">
        <v>0</v>
      </c>
      <c r="E38" s="797">
        <v>0</v>
      </c>
      <c r="F38" s="923" t="s">
        <v>382</v>
      </c>
      <c r="G38" s="797">
        <v>21</v>
      </c>
      <c r="H38" s="797">
        <v>0</v>
      </c>
      <c r="I38" s="797">
        <v>0</v>
      </c>
      <c r="J38" s="797">
        <v>0</v>
      </c>
      <c r="K38" s="923" t="s">
        <v>382</v>
      </c>
      <c r="L38" s="797">
        <v>0</v>
      </c>
      <c r="M38" s="797">
        <v>0</v>
      </c>
      <c r="N38" s="797">
        <v>0</v>
      </c>
      <c r="O38" s="797">
        <v>0</v>
      </c>
      <c r="P38" s="923" t="s">
        <v>382</v>
      </c>
      <c r="Q38" s="797">
        <v>0</v>
      </c>
      <c r="R38" s="797">
        <v>0</v>
      </c>
      <c r="S38" s="797">
        <v>0</v>
      </c>
      <c r="T38" s="797">
        <v>0</v>
      </c>
      <c r="U38" s="923" t="s">
        <v>382</v>
      </c>
      <c r="V38" s="797">
        <v>21</v>
      </c>
      <c r="W38" s="797">
        <v>0</v>
      </c>
      <c r="X38" s="797">
        <v>0</v>
      </c>
      <c r="Y38" s="797">
        <v>0</v>
      </c>
      <c r="Z38" s="923" t="s">
        <v>382</v>
      </c>
    </row>
    <row r="39" spans="1:27" x14ac:dyDescent="0.25">
      <c r="A39" s="716" t="s">
        <v>878</v>
      </c>
      <c r="B39" s="842">
        <v>1</v>
      </c>
      <c r="C39" s="842">
        <v>1</v>
      </c>
      <c r="D39" s="842">
        <v>0</v>
      </c>
      <c r="E39" s="842">
        <v>0</v>
      </c>
      <c r="F39" s="922" t="s">
        <v>382</v>
      </c>
      <c r="G39" s="842">
        <v>165</v>
      </c>
      <c r="H39" s="842">
        <v>4</v>
      </c>
      <c r="I39" s="925" t="s">
        <v>382</v>
      </c>
      <c r="J39" s="925">
        <v>0</v>
      </c>
      <c r="K39" s="922" t="s">
        <v>382</v>
      </c>
      <c r="L39" s="842">
        <v>0</v>
      </c>
      <c r="M39" s="842">
        <v>0</v>
      </c>
      <c r="N39" s="842">
        <v>0</v>
      </c>
      <c r="O39" s="842">
        <v>0</v>
      </c>
      <c r="P39" s="922" t="s">
        <v>382</v>
      </c>
      <c r="Q39" s="842">
        <v>0</v>
      </c>
      <c r="R39" s="842">
        <v>0</v>
      </c>
      <c r="S39" s="842">
        <v>0</v>
      </c>
      <c r="T39" s="842">
        <v>0</v>
      </c>
      <c r="U39" s="922" t="s">
        <v>382</v>
      </c>
      <c r="V39" s="842">
        <v>166</v>
      </c>
      <c r="W39" s="842">
        <v>5</v>
      </c>
      <c r="X39" s="925" t="s">
        <v>382</v>
      </c>
      <c r="Y39" s="925">
        <v>0</v>
      </c>
      <c r="Z39" s="922" t="s">
        <v>382</v>
      </c>
    </row>
    <row r="40" spans="1:27" x14ac:dyDescent="0.25">
      <c r="A40" s="715" t="s">
        <v>879</v>
      </c>
      <c r="B40" s="797">
        <v>0</v>
      </c>
      <c r="C40" s="797">
        <v>2</v>
      </c>
      <c r="D40" s="924" t="s">
        <v>382</v>
      </c>
      <c r="E40" s="924" t="s">
        <v>195</v>
      </c>
      <c r="F40" s="923" t="s">
        <v>382</v>
      </c>
      <c r="G40" s="797">
        <v>11</v>
      </c>
      <c r="H40" s="797">
        <v>14</v>
      </c>
      <c r="I40" s="924" t="s">
        <v>382</v>
      </c>
      <c r="J40" s="924">
        <v>11</v>
      </c>
      <c r="K40" s="923" t="s">
        <v>382</v>
      </c>
      <c r="L40" s="797">
        <v>0</v>
      </c>
      <c r="M40" s="797">
        <v>0</v>
      </c>
      <c r="N40" s="797">
        <v>0</v>
      </c>
      <c r="O40" s="797">
        <v>0</v>
      </c>
      <c r="P40" s="923" t="s">
        <v>382</v>
      </c>
      <c r="Q40" s="797">
        <v>0</v>
      </c>
      <c r="R40" s="797">
        <v>0</v>
      </c>
      <c r="S40" s="797">
        <v>0</v>
      </c>
      <c r="T40" s="797">
        <v>0</v>
      </c>
      <c r="U40" s="923" t="s">
        <v>382</v>
      </c>
      <c r="V40" s="797">
        <v>11</v>
      </c>
      <c r="W40" s="797">
        <v>16</v>
      </c>
      <c r="X40" s="924" t="s">
        <v>382</v>
      </c>
      <c r="Y40" s="924" t="s">
        <v>382</v>
      </c>
      <c r="Z40" s="923" t="s">
        <v>382</v>
      </c>
    </row>
    <row r="41" spans="1:27" x14ac:dyDescent="0.25">
      <c r="A41" s="716" t="s">
        <v>880</v>
      </c>
      <c r="B41" s="842">
        <v>0</v>
      </c>
      <c r="C41" s="842">
        <v>0</v>
      </c>
      <c r="D41" s="842">
        <v>0</v>
      </c>
      <c r="E41" s="842">
        <v>0</v>
      </c>
      <c r="F41" s="845" t="s">
        <v>382</v>
      </c>
      <c r="G41" s="842">
        <v>4</v>
      </c>
      <c r="H41" s="842">
        <v>14</v>
      </c>
      <c r="I41" s="842">
        <v>12</v>
      </c>
      <c r="J41" s="842" t="s">
        <v>195</v>
      </c>
      <c r="K41" s="845" t="s">
        <v>382</v>
      </c>
      <c r="L41" s="842">
        <v>0</v>
      </c>
      <c r="M41" s="842">
        <v>0</v>
      </c>
      <c r="N41" s="842">
        <v>0</v>
      </c>
      <c r="O41" s="842">
        <v>0</v>
      </c>
      <c r="P41" s="845" t="s">
        <v>382</v>
      </c>
      <c r="Q41" s="842">
        <v>0</v>
      </c>
      <c r="R41" s="842">
        <v>0</v>
      </c>
      <c r="S41" s="842">
        <v>0</v>
      </c>
      <c r="T41" s="842">
        <v>0</v>
      </c>
      <c r="U41" s="845" t="s">
        <v>382</v>
      </c>
      <c r="V41" s="842">
        <v>4</v>
      </c>
      <c r="W41" s="842">
        <v>14</v>
      </c>
      <c r="X41" s="842">
        <v>12</v>
      </c>
      <c r="Y41" s="842" t="s">
        <v>382</v>
      </c>
      <c r="Z41" s="845" t="s">
        <v>382</v>
      </c>
    </row>
    <row r="42" spans="1:27" s="728" customFormat="1" x14ac:dyDescent="0.25">
      <c r="A42" s="836" t="s">
        <v>893</v>
      </c>
      <c r="B42" s="802">
        <v>1056</v>
      </c>
      <c r="C42" s="802">
        <v>899</v>
      </c>
      <c r="D42" s="802">
        <v>1208</v>
      </c>
      <c r="E42" s="802">
        <v>994</v>
      </c>
      <c r="F42" s="3526">
        <v>-0.17715231788079469</v>
      </c>
      <c r="G42" s="802">
        <v>3982</v>
      </c>
      <c r="H42" s="802">
        <v>4304</v>
      </c>
      <c r="I42" s="802">
        <v>4875</v>
      </c>
      <c r="J42" s="802">
        <v>5580</v>
      </c>
      <c r="K42" s="3526">
        <f t="shared" si="0"/>
        <v>0.14461538461538462</v>
      </c>
      <c r="L42" s="802">
        <v>246</v>
      </c>
      <c r="M42" s="802">
        <v>356</v>
      </c>
      <c r="N42" s="802">
        <v>560</v>
      </c>
      <c r="O42" s="802">
        <v>591</v>
      </c>
      <c r="P42" s="3526">
        <v>5.5357142857142855E-2</v>
      </c>
      <c r="Q42" s="802">
        <v>55</v>
      </c>
      <c r="R42" s="802">
        <v>80</v>
      </c>
      <c r="S42" s="802">
        <v>73</v>
      </c>
      <c r="T42" s="802">
        <v>111</v>
      </c>
      <c r="U42" s="3526">
        <v>0.52054794520547942</v>
      </c>
      <c r="V42" s="802">
        <v>5339</v>
      </c>
      <c r="W42" s="802">
        <v>5639</v>
      </c>
      <c r="X42" s="802">
        <v>6717</v>
      </c>
      <c r="Y42" s="802">
        <v>7276</v>
      </c>
      <c r="Z42" s="3526">
        <v>8.3221676343605777E-2</v>
      </c>
      <c r="AA42" s="688"/>
    </row>
    <row r="43" spans="1:27" x14ac:dyDescent="0.25">
      <c r="A43" s="893" t="s">
        <v>894</v>
      </c>
      <c r="B43" s="812">
        <v>7434</v>
      </c>
      <c r="C43" s="812">
        <v>6745</v>
      </c>
      <c r="D43" s="812">
        <v>6901</v>
      </c>
      <c r="E43" s="812">
        <v>6148</v>
      </c>
      <c r="F43" s="3527">
        <v>-0.10911462106941024</v>
      </c>
      <c r="G43" s="812">
        <v>11438</v>
      </c>
      <c r="H43" s="812">
        <v>12002</v>
      </c>
      <c r="I43" s="812">
        <v>12584</v>
      </c>
      <c r="J43" s="812">
        <v>13103</v>
      </c>
      <c r="K43" s="3527">
        <f t="shared" si="0"/>
        <v>4.1242848061029881E-2</v>
      </c>
      <c r="L43" s="812">
        <v>437</v>
      </c>
      <c r="M43" s="812">
        <v>546</v>
      </c>
      <c r="N43" s="812">
        <v>830</v>
      </c>
      <c r="O43" s="812">
        <v>939</v>
      </c>
      <c r="P43" s="3527">
        <v>0.13132530120481928</v>
      </c>
      <c r="Q43" s="812">
        <v>78</v>
      </c>
      <c r="R43" s="812">
        <v>101</v>
      </c>
      <c r="S43" s="812">
        <v>89</v>
      </c>
      <c r="T43" s="812">
        <v>119</v>
      </c>
      <c r="U43" s="3527">
        <v>0.33707865168539325</v>
      </c>
      <c r="V43" s="812">
        <v>19387</v>
      </c>
      <c r="W43" s="812">
        <v>19394</v>
      </c>
      <c r="X43" s="812">
        <v>20404</v>
      </c>
      <c r="Y43" s="812">
        <v>20309</v>
      </c>
      <c r="Z43" s="3527">
        <v>-4.6559498137620078E-3</v>
      </c>
    </row>
    <row r="44" spans="1:27" s="728" customFormat="1" x14ac:dyDescent="0.25">
      <c r="A44" s="836" t="s">
        <v>895</v>
      </c>
      <c r="B44" s="805">
        <v>0.14205004035512511</v>
      </c>
      <c r="C44" s="805">
        <v>0.13328391401037806</v>
      </c>
      <c r="D44" s="805">
        <v>0.17504709462396753</v>
      </c>
      <c r="E44" s="805">
        <v>0.16167859466493167</v>
      </c>
      <c r="F44" s="849" t="s">
        <v>521</v>
      </c>
      <c r="G44" s="805">
        <v>0.34813778632628084</v>
      </c>
      <c r="H44" s="805">
        <v>0.35860689885019165</v>
      </c>
      <c r="I44" s="805">
        <v>0.38739669421487605</v>
      </c>
      <c r="J44" s="805">
        <v>0.42585667404411204</v>
      </c>
      <c r="K44" s="849" t="s">
        <v>2739</v>
      </c>
      <c r="L44" s="805">
        <v>0.56292906178489699</v>
      </c>
      <c r="M44" s="805">
        <v>0.65201465201465203</v>
      </c>
      <c r="N44" s="805">
        <v>0.67469879518072284</v>
      </c>
      <c r="O44" s="805">
        <v>0.62939297124600635</v>
      </c>
      <c r="P44" s="849" t="s">
        <v>522</v>
      </c>
      <c r="Q44" s="805">
        <v>0.70512820512820518</v>
      </c>
      <c r="R44" s="805">
        <v>0.79207920792079212</v>
      </c>
      <c r="S44" s="805">
        <v>0.8202247191011236</v>
      </c>
      <c r="T44" s="805">
        <v>0.9327731092436975</v>
      </c>
      <c r="U44" s="849" t="s">
        <v>2673</v>
      </c>
      <c r="V44" s="805">
        <v>0.27539072574405532</v>
      </c>
      <c r="W44" s="805">
        <v>0.29076002887490976</v>
      </c>
      <c r="X44" s="805">
        <v>0.32920015683199372</v>
      </c>
      <c r="Y44" s="805">
        <v>0.35826480870550004</v>
      </c>
      <c r="Z44" s="849" t="s">
        <v>766</v>
      </c>
      <c r="AA44" s="688"/>
    </row>
    <row r="45" spans="1:27" x14ac:dyDescent="0.25">
      <c r="K45" s="766"/>
    </row>
    <row r="46" spans="1:27" x14ac:dyDescent="0.25">
      <c r="A46" s="727" t="s">
        <v>2666</v>
      </c>
    </row>
    <row r="47" spans="1:27" x14ac:dyDescent="0.25">
      <c r="A47" s="727" t="s">
        <v>2674</v>
      </c>
    </row>
    <row r="48" spans="1:27" x14ac:dyDescent="0.25">
      <c r="A48" s="727" t="s">
        <v>2675</v>
      </c>
    </row>
    <row r="50" spans="1:2" x14ac:dyDescent="0.25">
      <c r="A50" s="697" t="s">
        <v>135</v>
      </c>
      <c r="B50" s="697"/>
    </row>
    <row r="91" spans="1:1" x14ac:dyDescent="0.25">
      <c r="A91" s="688" t="s">
        <v>2621</v>
      </c>
    </row>
  </sheetData>
  <mergeCells count="5">
    <mergeCell ref="B3:F3"/>
    <mergeCell ref="G3:K3"/>
    <mergeCell ref="L3:N3"/>
    <mergeCell ref="Q3:S3"/>
    <mergeCell ref="V3:Z3"/>
  </mergeCells>
  <hyperlinks>
    <hyperlink ref="A50" location="Index!A1" display="Back to index" xr:uid="{38112446-0F1D-4FB3-B321-EF8C75D6FAEB}"/>
  </hyperlinks>
  <pageMargins left="0.70000000000000007" right="0.70000000000000007" top="0.75" bottom="0.75" header="0.30000000000000004" footer="0.30000000000000004"/>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68DA-E0B9-48E2-A42A-1743814D71C8}">
  <dimension ref="A1:M91"/>
  <sheetViews>
    <sheetView showGridLines="0" workbookViewId="0"/>
  </sheetViews>
  <sheetFormatPr defaultColWidth="15.85546875" defaultRowHeight="15" x14ac:dyDescent="0.25"/>
  <cols>
    <col min="1" max="1" width="51.5703125" style="687" customWidth="1"/>
    <col min="2" max="2" width="15.85546875" style="687" customWidth="1"/>
    <col min="3" max="16384" width="15.85546875" style="687"/>
  </cols>
  <sheetData>
    <row r="1" spans="1:13" x14ac:dyDescent="0.25">
      <c r="A1" s="686" t="s">
        <v>2676</v>
      </c>
    </row>
    <row r="3" spans="1:13" x14ac:dyDescent="0.25">
      <c r="A3" s="926"/>
      <c r="B3" s="3725" t="s">
        <v>753</v>
      </c>
      <c r="C3" s="3725"/>
      <c r="D3" s="3725"/>
      <c r="E3" s="3726" t="s">
        <v>754</v>
      </c>
      <c r="F3" s="3726"/>
      <c r="G3" s="3726"/>
      <c r="H3" s="3726" t="s">
        <v>415</v>
      </c>
      <c r="I3" s="3726"/>
      <c r="J3" s="3726"/>
      <c r="K3" s="3726" t="s">
        <v>2623</v>
      </c>
      <c r="L3" s="3726"/>
      <c r="M3" s="3726"/>
    </row>
    <row r="4" spans="1:13" s="3159" customFormat="1" ht="60" x14ac:dyDescent="0.25">
      <c r="A4" s="3177" t="s">
        <v>844</v>
      </c>
      <c r="B4" s="3178" t="s">
        <v>896</v>
      </c>
      <c r="C4" s="3178" t="s">
        <v>897</v>
      </c>
      <c r="D4" s="3178" t="s">
        <v>898</v>
      </c>
      <c r="E4" s="3178" t="s">
        <v>896</v>
      </c>
      <c r="F4" s="3178" t="s">
        <v>897</v>
      </c>
      <c r="G4" s="3178" t="s">
        <v>898</v>
      </c>
      <c r="H4" s="3178" t="s">
        <v>896</v>
      </c>
      <c r="I4" s="3178" t="s">
        <v>897</v>
      </c>
      <c r="J4" s="3178" t="s">
        <v>898</v>
      </c>
      <c r="K4" s="3178" t="s">
        <v>896</v>
      </c>
      <c r="L4" s="3178" t="s">
        <v>897</v>
      </c>
      <c r="M4" s="3178" t="s">
        <v>898</v>
      </c>
    </row>
    <row r="5" spans="1:13" x14ac:dyDescent="0.25">
      <c r="A5" s="927" t="s">
        <v>846</v>
      </c>
      <c r="B5" s="928">
        <v>332</v>
      </c>
      <c r="C5" s="929">
        <v>1</v>
      </c>
      <c r="D5" s="930">
        <v>3.0120481927710845E-3</v>
      </c>
      <c r="E5" s="928">
        <v>517</v>
      </c>
      <c r="F5" s="929">
        <v>6</v>
      </c>
      <c r="G5" s="931">
        <v>1.160541586073501E-2</v>
      </c>
      <c r="H5" s="928">
        <v>819</v>
      </c>
      <c r="I5" s="929">
        <v>17</v>
      </c>
      <c r="J5" s="931">
        <v>2.0757020757020756E-2</v>
      </c>
      <c r="K5" s="928">
        <v>787</v>
      </c>
      <c r="L5" s="929">
        <v>18</v>
      </c>
      <c r="M5" s="3528">
        <v>2.2871664548919948E-2</v>
      </c>
    </row>
    <row r="6" spans="1:13" x14ac:dyDescent="0.25">
      <c r="A6" s="932" t="s">
        <v>847</v>
      </c>
      <c r="B6" s="933">
        <v>0</v>
      </c>
      <c r="C6" s="934">
        <v>0</v>
      </c>
      <c r="D6" s="935" t="s">
        <v>382</v>
      </c>
      <c r="E6" s="933">
        <v>1</v>
      </c>
      <c r="F6" s="934">
        <v>0</v>
      </c>
      <c r="G6" s="936">
        <v>0</v>
      </c>
      <c r="H6" s="937" t="s">
        <v>382</v>
      </c>
      <c r="I6" s="934">
        <v>0</v>
      </c>
      <c r="J6" s="937" t="s">
        <v>382</v>
      </c>
      <c r="K6" s="937">
        <v>0</v>
      </c>
      <c r="L6" s="934">
        <v>0</v>
      </c>
      <c r="M6" s="3529" t="s">
        <v>382</v>
      </c>
    </row>
    <row r="7" spans="1:13" x14ac:dyDescent="0.25">
      <c r="A7" s="927" t="s">
        <v>848</v>
      </c>
      <c r="B7" s="928">
        <v>3</v>
      </c>
      <c r="C7" s="929">
        <v>0</v>
      </c>
      <c r="D7" s="930">
        <v>0</v>
      </c>
      <c r="E7" s="928">
        <v>3</v>
      </c>
      <c r="F7" s="929">
        <v>0</v>
      </c>
      <c r="G7" s="931">
        <v>0</v>
      </c>
      <c r="H7" s="928">
        <v>7</v>
      </c>
      <c r="I7" s="929">
        <v>0</v>
      </c>
      <c r="J7" s="931">
        <v>0</v>
      </c>
      <c r="K7" s="928">
        <v>24</v>
      </c>
      <c r="L7" s="929">
        <v>0</v>
      </c>
      <c r="M7" s="3528">
        <v>0</v>
      </c>
    </row>
    <row r="8" spans="1:13" x14ac:dyDescent="0.25">
      <c r="A8" s="932" t="s">
        <v>162</v>
      </c>
      <c r="B8" s="933">
        <v>724</v>
      </c>
      <c r="C8" s="934">
        <v>11</v>
      </c>
      <c r="D8" s="935">
        <v>1.5193370165745856E-2</v>
      </c>
      <c r="E8" s="933">
        <v>623</v>
      </c>
      <c r="F8" s="934">
        <v>3</v>
      </c>
      <c r="G8" s="936">
        <v>4.815409309791332E-3</v>
      </c>
      <c r="H8" s="933">
        <v>28</v>
      </c>
      <c r="I8" s="934">
        <v>0</v>
      </c>
      <c r="J8" s="936">
        <v>0</v>
      </c>
      <c r="K8" s="933">
        <v>6</v>
      </c>
      <c r="L8" s="934" t="s">
        <v>195</v>
      </c>
      <c r="M8" s="3529" t="s">
        <v>382</v>
      </c>
    </row>
    <row r="9" spans="1:13" x14ac:dyDescent="0.25">
      <c r="A9" s="927" t="s">
        <v>849</v>
      </c>
      <c r="B9" s="928">
        <v>13</v>
      </c>
      <c r="C9" s="929">
        <v>1</v>
      </c>
      <c r="D9" s="930">
        <v>7.6923076923076927E-2</v>
      </c>
      <c r="E9" s="928">
        <v>79</v>
      </c>
      <c r="F9" s="929">
        <v>3</v>
      </c>
      <c r="G9" s="931">
        <v>3.7974683544303799E-2</v>
      </c>
      <c r="H9" s="928">
        <v>194</v>
      </c>
      <c r="I9" s="938" t="s">
        <v>382</v>
      </c>
      <c r="J9" s="939" t="s">
        <v>382</v>
      </c>
      <c r="K9" s="928">
        <v>883</v>
      </c>
      <c r="L9" s="938">
        <v>13</v>
      </c>
      <c r="M9" s="3530">
        <v>1.4722536806342015E-2</v>
      </c>
    </row>
    <row r="10" spans="1:13" x14ac:dyDescent="0.25">
      <c r="A10" s="932" t="s">
        <v>850</v>
      </c>
      <c r="B10" s="933">
        <v>323</v>
      </c>
      <c r="C10" s="934">
        <v>1</v>
      </c>
      <c r="D10" s="935">
        <v>3.0959752321981426E-3</v>
      </c>
      <c r="E10" s="933">
        <v>402</v>
      </c>
      <c r="F10" s="934">
        <v>3</v>
      </c>
      <c r="G10" s="936">
        <v>7.462686567164179E-3</v>
      </c>
      <c r="H10" s="933">
        <v>632</v>
      </c>
      <c r="I10" s="940" t="s">
        <v>382</v>
      </c>
      <c r="J10" s="937" t="s">
        <v>382</v>
      </c>
      <c r="K10" s="933">
        <v>609</v>
      </c>
      <c r="L10" s="940" t="s">
        <v>195</v>
      </c>
      <c r="M10" s="3531" t="s">
        <v>382</v>
      </c>
    </row>
    <row r="11" spans="1:13" x14ac:dyDescent="0.25">
      <c r="A11" s="927" t="s">
        <v>851</v>
      </c>
      <c r="B11" s="928">
        <v>158</v>
      </c>
      <c r="C11" s="929">
        <v>1</v>
      </c>
      <c r="D11" s="930">
        <v>6.3291139240506328E-3</v>
      </c>
      <c r="E11" s="928">
        <v>5</v>
      </c>
      <c r="F11" s="929">
        <v>0</v>
      </c>
      <c r="G11" s="931">
        <v>0</v>
      </c>
      <c r="H11" s="928">
        <v>0</v>
      </c>
      <c r="I11" s="929">
        <v>0</v>
      </c>
      <c r="J11" s="939" t="s">
        <v>382</v>
      </c>
      <c r="K11" s="928">
        <v>0</v>
      </c>
      <c r="L11" s="929">
        <v>0</v>
      </c>
      <c r="M11" s="3528" t="s">
        <v>382</v>
      </c>
    </row>
    <row r="12" spans="1:13" x14ac:dyDescent="0.25">
      <c r="A12" s="932" t="s">
        <v>852</v>
      </c>
      <c r="B12" s="933">
        <v>72</v>
      </c>
      <c r="C12" s="934">
        <v>3</v>
      </c>
      <c r="D12" s="935">
        <v>4.1666666666666664E-2</v>
      </c>
      <c r="E12" s="933">
        <v>133</v>
      </c>
      <c r="F12" s="934">
        <v>3</v>
      </c>
      <c r="G12" s="936">
        <v>2.2556390977443608E-2</v>
      </c>
      <c r="H12" s="933">
        <v>594</v>
      </c>
      <c r="I12" s="934">
        <v>6</v>
      </c>
      <c r="J12" s="936">
        <v>1.0101010101010102E-2</v>
      </c>
      <c r="K12" s="933">
        <v>22</v>
      </c>
      <c r="L12" s="934" t="s">
        <v>195</v>
      </c>
      <c r="M12" s="3529" t="s">
        <v>382</v>
      </c>
    </row>
    <row r="13" spans="1:13" x14ac:dyDescent="0.25">
      <c r="A13" s="927" t="s">
        <v>853</v>
      </c>
      <c r="B13" s="928">
        <v>44</v>
      </c>
      <c r="C13" s="929">
        <v>2</v>
      </c>
      <c r="D13" s="930">
        <v>4.5454545454545456E-2</v>
      </c>
      <c r="E13" s="928">
        <v>79</v>
      </c>
      <c r="F13" s="929">
        <v>1</v>
      </c>
      <c r="G13" s="931">
        <v>1.2658227848101266E-2</v>
      </c>
      <c r="H13" s="928">
        <v>73</v>
      </c>
      <c r="I13" s="929">
        <v>0</v>
      </c>
      <c r="J13" s="931">
        <v>0</v>
      </c>
      <c r="K13" s="928">
        <v>111</v>
      </c>
      <c r="L13" s="929" t="s">
        <v>195</v>
      </c>
      <c r="M13" s="3528" t="s">
        <v>382</v>
      </c>
    </row>
    <row r="14" spans="1:13" x14ac:dyDescent="0.25">
      <c r="A14" s="932" t="s">
        <v>854</v>
      </c>
      <c r="B14" s="933">
        <v>90</v>
      </c>
      <c r="C14" s="934">
        <v>1</v>
      </c>
      <c r="D14" s="935">
        <v>1.1111111111111112E-2</v>
      </c>
      <c r="E14" s="933">
        <v>160</v>
      </c>
      <c r="F14" s="934">
        <v>0</v>
      </c>
      <c r="G14" s="936">
        <v>0</v>
      </c>
      <c r="H14" s="933">
        <v>144</v>
      </c>
      <c r="I14" s="940" t="s">
        <v>382</v>
      </c>
      <c r="J14" s="937" t="s">
        <v>382</v>
      </c>
      <c r="K14" s="933">
        <v>120</v>
      </c>
      <c r="L14" s="940">
        <v>0</v>
      </c>
      <c r="M14" s="3531">
        <v>0</v>
      </c>
    </row>
    <row r="15" spans="1:13" x14ac:dyDescent="0.25">
      <c r="A15" s="927" t="s">
        <v>855</v>
      </c>
      <c r="B15" s="928">
        <v>189</v>
      </c>
      <c r="C15" s="929">
        <v>10</v>
      </c>
      <c r="D15" s="930">
        <v>5.2910052910052907E-2</v>
      </c>
      <c r="E15" s="928">
        <v>64</v>
      </c>
      <c r="F15" s="929">
        <v>10</v>
      </c>
      <c r="G15" s="931">
        <v>0.15625</v>
      </c>
      <c r="H15" s="928">
        <v>16</v>
      </c>
      <c r="I15" s="929">
        <v>0</v>
      </c>
      <c r="J15" s="931">
        <v>0</v>
      </c>
      <c r="K15" s="928">
        <v>5</v>
      </c>
      <c r="L15" s="929">
        <v>0</v>
      </c>
      <c r="M15" s="3528">
        <v>0</v>
      </c>
    </row>
    <row r="16" spans="1:13" x14ac:dyDescent="0.25">
      <c r="A16" s="932" t="s">
        <v>856</v>
      </c>
      <c r="B16" s="933">
        <v>245</v>
      </c>
      <c r="C16" s="934">
        <v>5</v>
      </c>
      <c r="D16" s="935">
        <v>2.0408163265306121E-2</v>
      </c>
      <c r="E16" s="933">
        <v>452</v>
      </c>
      <c r="F16" s="934">
        <v>16</v>
      </c>
      <c r="G16" s="936">
        <v>3.5398230088495575E-2</v>
      </c>
      <c r="H16" s="933">
        <v>616</v>
      </c>
      <c r="I16" s="934">
        <v>31</v>
      </c>
      <c r="J16" s="936">
        <v>5.0324675324675328E-2</v>
      </c>
      <c r="K16" s="933">
        <v>763</v>
      </c>
      <c r="L16" s="934">
        <v>24</v>
      </c>
      <c r="M16" s="3529">
        <v>3.1454783748361727E-2</v>
      </c>
    </row>
    <row r="17" spans="1:13" x14ac:dyDescent="0.25">
      <c r="A17" s="927" t="s">
        <v>857</v>
      </c>
      <c r="B17" s="928">
        <v>198</v>
      </c>
      <c r="C17" s="929">
        <v>4</v>
      </c>
      <c r="D17" s="930">
        <v>2.0202020202020204E-2</v>
      </c>
      <c r="E17" s="928">
        <v>331</v>
      </c>
      <c r="F17" s="929">
        <v>8</v>
      </c>
      <c r="G17" s="931">
        <v>2.4169184290030211E-2</v>
      </c>
      <c r="H17" s="928">
        <v>468</v>
      </c>
      <c r="I17" s="929">
        <v>9</v>
      </c>
      <c r="J17" s="931">
        <v>1.9230769230769232E-2</v>
      </c>
      <c r="K17" s="928">
        <v>435</v>
      </c>
      <c r="L17" s="929">
        <v>11</v>
      </c>
      <c r="M17" s="3528">
        <v>2.528735632183908E-2</v>
      </c>
    </row>
    <row r="18" spans="1:13" x14ac:dyDescent="0.25">
      <c r="A18" s="932" t="s">
        <v>858</v>
      </c>
      <c r="B18" s="933">
        <v>94</v>
      </c>
      <c r="C18" s="934">
        <v>0</v>
      </c>
      <c r="D18" s="935">
        <v>0</v>
      </c>
      <c r="E18" s="933">
        <v>56</v>
      </c>
      <c r="F18" s="934">
        <v>0</v>
      </c>
      <c r="G18" s="936">
        <v>0</v>
      </c>
      <c r="H18" s="933">
        <v>198</v>
      </c>
      <c r="I18" s="940" t="s">
        <v>382</v>
      </c>
      <c r="J18" s="937" t="s">
        <v>382</v>
      </c>
      <c r="K18" s="933">
        <v>522</v>
      </c>
      <c r="L18" s="940">
        <v>7</v>
      </c>
      <c r="M18" s="3531">
        <v>1.3409961685823755E-2</v>
      </c>
    </row>
    <row r="19" spans="1:13" x14ac:dyDescent="0.25">
      <c r="A19" s="927" t="s">
        <v>859</v>
      </c>
      <c r="B19" s="928">
        <v>0</v>
      </c>
      <c r="C19" s="929">
        <v>0</v>
      </c>
      <c r="D19" s="930" t="s">
        <v>382</v>
      </c>
      <c r="E19" s="928">
        <v>1</v>
      </c>
      <c r="F19" s="929">
        <v>0</v>
      </c>
      <c r="G19" s="931">
        <v>0</v>
      </c>
      <c r="H19" s="928">
        <v>25</v>
      </c>
      <c r="I19" s="929">
        <v>0</v>
      </c>
      <c r="J19" s="931">
        <v>0</v>
      </c>
      <c r="K19" s="928">
        <v>49</v>
      </c>
      <c r="L19" s="929" t="s">
        <v>195</v>
      </c>
      <c r="M19" s="3528" t="s">
        <v>382</v>
      </c>
    </row>
    <row r="20" spans="1:13" x14ac:dyDescent="0.25">
      <c r="A20" s="932" t="s">
        <v>860</v>
      </c>
      <c r="B20" s="933">
        <v>353</v>
      </c>
      <c r="C20" s="934">
        <v>3</v>
      </c>
      <c r="D20" s="935">
        <v>8.4985835694051E-3</v>
      </c>
      <c r="E20" s="933">
        <v>232</v>
      </c>
      <c r="F20" s="934">
        <v>6</v>
      </c>
      <c r="G20" s="936">
        <v>2.5862068965517241E-2</v>
      </c>
      <c r="H20" s="933">
        <v>40</v>
      </c>
      <c r="I20" s="934">
        <v>0</v>
      </c>
      <c r="J20" s="936">
        <v>0</v>
      </c>
      <c r="K20" s="933">
        <v>15</v>
      </c>
      <c r="L20" s="934">
        <v>0</v>
      </c>
      <c r="M20" s="3529">
        <v>0</v>
      </c>
    </row>
    <row r="21" spans="1:13" x14ac:dyDescent="0.25">
      <c r="A21" s="927" t="s">
        <v>426</v>
      </c>
      <c r="B21" s="928">
        <v>862</v>
      </c>
      <c r="C21" s="929">
        <v>24</v>
      </c>
      <c r="D21" s="930">
        <v>2.7842227378190254E-2</v>
      </c>
      <c r="E21" s="928">
        <v>938</v>
      </c>
      <c r="F21" s="929">
        <v>27</v>
      </c>
      <c r="G21" s="931">
        <v>2.8784648187633263E-2</v>
      </c>
      <c r="H21" s="928">
        <v>1151</v>
      </c>
      <c r="I21" s="929">
        <v>36</v>
      </c>
      <c r="J21" s="931">
        <v>3.1277150304083408E-2</v>
      </c>
      <c r="K21" s="928">
        <v>1119</v>
      </c>
      <c r="L21" s="929">
        <v>56</v>
      </c>
      <c r="M21" s="3528">
        <v>5.0044682752457555E-2</v>
      </c>
    </row>
    <row r="22" spans="1:13" x14ac:dyDescent="0.25">
      <c r="A22" s="932" t="s">
        <v>861</v>
      </c>
      <c r="B22" s="933">
        <v>96</v>
      </c>
      <c r="C22" s="934">
        <v>5</v>
      </c>
      <c r="D22" s="935">
        <v>5.2083333333333336E-2</v>
      </c>
      <c r="E22" s="933">
        <v>70</v>
      </c>
      <c r="F22" s="934">
        <v>9</v>
      </c>
      <c r="G22" s="936">
        <v>0.12857142857142856</v>
      </c>
      <c r="H22" s="933">
        <v>54</v>
      </c>
      <c r="I22" s="934">
        <v>5</v>
      </c>
      <c r="J22" s="936">
        <v>9.2592592592592587E-2</v>
      </c>
      <c r="K22" s="933">
        <v>59</v>
      </c>
      <c r="L22" s="934" t="s">
        <v>195</v>
      </c>
      <c r="M22" s="3529" t="s">
        <v>382</v>
      </c>
    </row>
    <row r="23" spans="1:13" x14ac:dyDescent="0.25">
      <c r="A23" s="927" t="s">
        <v>862</v>
      </c>
      <c r="B23" s="928">
        <v>156</v>
      </c>
      <c r="C23" s="929">
        <v>6</v>
      </c>
      <c r="D23" s="930">
        <v>3.8461538461538464E-2</v>
      </c>
      <c r="E23" s="928">
        <v>144</v>
      </c>
      <c r="F23" s="929">
        <v>5</v>
      </c>
      <c r="G23" s="931">
        <v>3.4722222222222224E-2</v>
      </c>
      <c r="H23" s="928">
        <v>248</v>
      </c>
      <c r="I23" s="929">
        <v>9</v>
      </c>
      <c r="J23" s="931">
        <v>3.6290322580645164E-2</v>
      </c>
      <c r="K23" s="928">
        <v>141</v>
      </c>
      <c r="L23" s="929">
        <v>11</v>
      </c>
      <c r="M23" s="3528">
        <v>7.8014184397163122E-2</v>
      </c>
    </row>
    <row r="24" spans="1:13" x14ac:dyDescent="0.25">
      <c r="A24" s="932" t="s">
        <v>863</v>
      </c>
      <c r="B24" s="933">
        <v>143</v>
      </c>
      <c r="C24" s="934">
        <v>34</v>
      </c>
      <c r="D24" s="935">
        <v>0.23776223776223776</v>
      </c>
      <c r="E24" s="933">
        <v>3</v>
      </c>
      <c r="F24" s="934">
        <v>1</v>
      </c>
      <c r="G24" s="936">
        <v>0.33333333333333331</v>
      </c>
      <c r="H24" s="933">
        <v>0</v>
      </c>
      <c r="I24" s="934">
        <v>0</v>
      </c>
      <c r="J24" s="937" t="s">
        <v>382</v>
      </c>
      <c r="K24" s="933">
        <v>0</v>
      </c>
      <c r="L24" s="934">
        <v>0</v>
      </c>
      <c r="M24" s="3529" t="s">
        <v>382</v>
      </c>
    </row>
    <row r="25" spans="1:13" x14ac:dyDescent="0.25">
      <c r="A25" s="927" t="s">
        <v>864</v>
      </c>
      <c r="B25" s="928">
        <v>15</v>
      </c>
      <c r="C25" s="929">
        <v>0</v>
      </c>
      <c r="D25" s="930">
        <v>0</v>
      </c>
      <c r="E25" s="928">
        <v>28</v>
      </c>
      <c r="F25" s="929">
        <v>1</v>
      </c>
      <c r="G25" s="931">
        <v>3.5714285714285712E-2</v>
      </c>
      <c r="H25" s="928">
        <v>29</v>
      </c>
      <c r="I25" s="929">
        <v>0</v>
      </c>
      <c r="J25" s="931">
        <v>0</v>
      </c>
      <c r="K25" s="928">
        <v>17</v>
      </c>
      <c r="L25" s="929">
        <v>0</v>
      </c>
      <c r="M25" s="3528">
        <v>0</v>
      </c>
    </row>
    <row r="26" spans="1:13" x14ac:dyDescent="0.25">
      <c r="A26" s="932" t="s">
        <v>865</v>
      </c>
      <c r="B26" s="933">
        <v>211</v>
      </c>
      <c r="C26" s="934">
        <v>1</v>
      </c>
      <c r="D26" s="935">
        <v>4.7393364928909956E-3</v>
      </c>
      <c r="E26" s="933">
        <v>150</v>
      </c>
      <c r="F26" s="934">
        <v>0</v>
      </c>
      <c r="G26" s="936">
        <v>0</v>
      </c>
      <c r="H26" s="933">
        <v>143</v>
      </c>
      <c r="I26" s="940" t="s">
        <v>382</v>
      </c>
      <c r="J26" s="937" t="s">
        <v>382</v>
      </c>
      <c r="K26" s="933">
        <v>156</v>
      </c>
      <c r="L26" s="940">
        <v>0</v>
      </c>
      <c r="M26" s="3531">
        <v>0</v>
      </c>
    </row>
    <row r="27" spans="1:13" x14ac:dyDescent="0.25">
      <c r="A27" s="927" t="s">
        <v>866</v>
      </c>
      <c r="B27" s="928">
        <v>58</v>
      </c>
      <c r="C27" s="929">
        <v>0</v>
      </c>
      <c r="D27" s="930">
        <v>0</v>
      </c>
      <c r="E27" s="928">
        <v>60</v>
      </c>
      <c r="F27" s="929">
        <v>0</v>
      </c>
      <c r="G27" s="931">
        <v>0</v>
      </c>
      <c r="H27" s="928">
        <v>68</v>
      </c>
      <c r="I27" s="929">
        <v>0</v>
      </c>
      <c r="J27" s="931">
        <v>0</v>
      </c>
      <c r="K27" s="928">
        <v>75</v>
      </c>
      <c r="L27" s="929">
        <v>0</v>
      </c>
      <c r="M27" s="3528">
        <v>0</v>
      </c>
    </row>
    <row r="28" spans="1:13" ht="30" x14ac:dyDescent="0.25">
      <c r="A28" s="932" t="s">
        <v>867</v>
      </c>
      <c r="B28" s="933">
        <v>100</v>
      </c>
      <c r="C28" s="934">
        <v>16</v>
      </c>
      <c r="D28" s="935">
        <v>0.16</v>
      </c>
      <c r="E28" s="933">
        <v>117</v>
      </c>
      <c r="F28" s="934">
        <v>21</v>
      </c>
      <c r="G28" s="936">
        <v>0.17948717948717949</v>
      </c>
      <c r="H28" s="933">
        <v>40</v>
      </c>
      <c r="I28" s="940" t="s">
        <v>382</v>
      </c>
      <c r="J28" s="937" t="s">
        <v>382</v>
      </c>
      <c r="K28" s="933">
        <v>24</v>
      </c>
      <c r="L28" s="940">
        <v>0</v>
      </c>
      <c r="M28" s="3531">
        <v>0</v>
      </c>
    </row>
    <row r="29" spans="1:13" x14ac:dyDescent="0.25">
      <c r="A29" s="927" t="s">
        <v>868</v>
      </c>
      <c r="B29" s="928">
        <v>230</v>
      </c>
      <c r="C29" s="929">
        <v>28</v>
      </c>
      <c r="D29" s="930">
        <v>0.12173913043478261</v>
      </c>
      <c r="E29" s="928">
        <v>481</v>
      </c>
      <c r="F29" s="929">
        <v>58</v>
      </c>
      <c r="G29" s="931">
        <v>0.12058212058212059</v>
      </c>
      <c r="H29" s="928">
        <v>651</v>
      </c>
      <c r="I29" s="929">
        <v>84</v>
      </c>
      <c r="J29" s="931">
        <v>0.12903225806451613</v>
      </c>
      <c r="K29" s="928">
        <v>801</v>
      </c>
      <c r="L29" s="929">
        <v>90</v>
      </c>
      <c r="M29" s="3528">
        <v>0.11235955056179775</v>
      </c>
    </row>
    <row r="30" spans="1:13" x14ac:dyDescent="0.25">
      <c r="A30" s="932" t="s">
        <v>869</v>
      </c>
      <c r="B30" s="933">
        <v>63</v>
      </c>
      <c r="C30" s="934">
        <v>0</v>
      </c>
      <c r="D30" s="935">
        <v>0</v>
      </c>
      <c r="E30" s="933">
        <v>76</v>
      </c>
      <c r="F30" s="934">
        <v>0</v>
      </c>
      <c r="G30" s="936">
        <v>0</v>
      </c>
      <c r="H30" s="933">
        <v>42</v>
      </c>
      <c r="I30" s="934">
        <v>0</v>
      </c>
      <c r="J30" s="936">
        <v>0</v>
      </c>
      <c r="K30" s="933">
        <v>48</v>
      </c>
      <c r="L30" s="934">
        <v>0</v>
      </c>
      <c r="M30" s="3529">
        <v>0</v>
      </c>
    </row>
    <row r="31" spans="1:13" x14ac:dyDescent="0.25">
      <c r="A31" s="927" t="s">
        <v>870</v>
      </c>
      <c r="B31" s="928">
        <v>102</v>
      </c>
      <c r="C31" s="929">
        <v>4</v>
      </c>
      <c r="D31" s="930">
        <v>3.9215686274509803E-2</v>
      </c>
      <c r="E31" s="928">
        <v>108</v>
      </c>
      <c r="F31" s="929">
        <v>7</v>
      </c>
      <c r="G31" s="931">
        <v>6.4814814814814811E-2</v>
      </c>
      <c r="H31" s="928">
        <v>110</v>
      </c>
      <c r="I31" s="929">
        <v>9</v>
      </c>
      <c r="J31" s="931">
        <v>8.1818181818181818E-2</v>
      </c>
      <c r="K31" s="928">
        <v>109</v>
      </c>
      <c r="L31" s="929">
        <v>12</v>
      </c>
      <c r="M31" s="3528">
        <v>0.11009174311926606</v>
      </c>
    </row>
    <row r="32" spans="1:13" x14ac:dyDescent="0.25">
      <c r="A32" s="932" t="s">
        <v>871</v>
      </c>
      <c r="B32" s="933">
        <v>238</v>
      </c>
      <c r="C32" s="934">
        <v>3</v>
      </c>
      <c r="D32" s="935">
        <v>1.2605042016806723E-2</v>
      </c>
      <c r="E32" s="933">
        <v>248</v>
      </c>
      <c r="F32" s="934">
        <v>2</v>
      </c>
      <c r="G32" s="936">
        <v>8.0645161290322578E-3</v>
      </c>
      <c r="H32" s="933">
        <v>234</v>
      </c>
      <c r="I32" s="940" t="s">
        <v>382</v>
      </c>
      <c r="J32" s="937" t="s">
        <v>382</v>
      </c>
      <c r="K32" s="933">
        <v>290</v>
      </c>
      <c r="L32" s="940" t="s">
        <v>195</v>
      </c>
      <c r="M32" s="3531" t="s">
        <v>382</v>
      </c>
    </row>
    <row r="33" spans="1:13" x14ac:dyDescent="0.25">
      <c r="A33" s="927" t="s">
        <v>872</v>
      </c>
      <c r="B33" s="928">
        <v>0</v>
      </c>
      <c r="C33" s="929">
        <v>0</v>
      </c>
      <c r="D33" s="930" t="s">
        <v>382</v>
      </c>
      <c r="E33" s="928">
        <v>2</v>
      </c>
      <c r="F33" s="929">
        <v>0</v>
      </c>
      <c r="G33" s="931">
        <v>0</v>
      </c>
      <c r="H33" s="928">
        <v>0</v>
      </c>
      <c r="I33" s="929">
        <v>0</v>
      </c>
      <c r="J33" s="939" t="s">
        <v>382</v>
      </c>
      <c r="K33" s="928">
        <v>0</v>
      </c>
      <c r="L33" s="929">
        <v>0</v>
      </c>
      <c r="M33" s="3528" t="s">
        <v>382</v>
      </c>
    </row>
    <row r="34" spans="1:13" x14ac:dyDescent="0.25">
      <c r="A34" s="932" t="s">
        <v>873</v>
      </c>
      <c r="B34" s="933">
        <v>0</v>
      </c>
      <c r="C34" s="934">
        <v>0</v>
      </c>
      <c r="D34" s="935" t="s">
        <v>382</v>
      </c>
      <c r="E34" s="933">
        <v>10</v>
      </c>
      <c r="F34" s="934">
        <v>0</v>
      </c>
      <c r="G34" s="936">
        <v>0</v>
      </c>
      <c r="H34" s="933">
        <v>40</v>
      </c>
      <c r="I34" s="934">
        <v>0</v>
      </c>
      <c r="J34" s="936">
        <v>0</v>
      </c>
      <c r="K34" s="933">
        <v>42</v>
      </c>
      <c r="L34" s="934" t="s">
        <v>195</v>
      </c>
      <c r="M34" s="3529" t="s">
        <v>382</v>
      </c>
    </row>
    <row r="35" spans="1:13" x14ac:dyDescent="0.25">
      <c r="A35" s="927" t="s">
        <v>874</v>
      </c>
      <c r="B35" s="928">
        <v>6</v>
      </c>
      <c r="C35" s="929">
        <v>0</v>
      </c>
      <c r="D35" s="930">
        <v>0</v>
      </c>
      <c r="E35" s="928">
        <v>1</v>
      </c>
      <c r="F35" s="929">
        <v>0</v>
      </c>
      <c r="G35" s="931">
        <v>0</v>
      </c>
      <c r="H35" s="941" t="s">
        <v>382</v>
      </c>
      <c r="I35" s="929">
        <v>0</v>
      </c>
      <c r="J35" s="939" t="s">
        <v>382</v>
      </c>
      <c r="K35" s="941" t="s">
        <v>195</v>
      </c>
      <c r="L35" s="929" t="s">
        <v>195</v>
      </c>
      <c r="M35" s="3528" t="s">
        <v>382</v>
      </c>
    </row>
    <row r="36" spans="1:13" x14ac:dyDescent="0.25">
      <c r="A36" s="932" t="s">
        <v>875</v>
      </c>
      <c r="B36" s="933">
        <v>17</v>
      </c>
      <c r="C36" s="934">
        <v>2</v>
      </c>
      <c r="D36" s="935">
        <v>0.11764705882352941</v>
      </c>
      <c r="E36" s="933">
        <v>30</v>
      </c>
      <c r="F36" s="934">
        <v>3</v>
      </c>
      <c r="G36" s="936">
        <v>0.1</v>
      </c>
      <c r="H36" s="933">
        <v>41</v>
      </c>
      <c r="I36" s="940" t="s">
        <v>382</v>
      </c>
      <c r="J36" s="937" t="s">
        <v>382</v>
      </c>
      <c r="K36" s="933">
        <v>42</v>
      </c>
      <c r="L36" s="940" t="s">
        <v>195</v>
      </c>
      <c r="M36" s="3531" t="s">
        <v>382</v>
      </c>
    </row>
    <row r="37" spans="1:13" x14ac:dyDescent="0.25">
      <c r="A37" s="927" t="s">
        <v>876</v>
      </c>
      <c r="B37" s="928">
        <v>2</v>
      </c>
      <c r="C37" s="929">
        <v>0</v>
      </c>
      <c r="D37" s="930">
        <v>0</v>
      </c>
      <c r="E37" s="928">
        <v>0</v>
      </c>
      <c r="F37" s="929">
        <v>0</v>
      </c>
      <c r="G37" s="931" t="s">
        <v>382</v>
      </c>
      <c r="H37" s="928">
        <v>0</v>
      </c>
      <c r="I37" s="929">
        <v>0</v>
      </c>
      <c r="J37" s="939" t="s">
        <v>382</v>
      </c>
      <c r="K37" s="928">
        <v>0</v>
      </c>
      <c r="L37" s="929">
        <v>0</v>
      </c>
      <c r="M37" s="3528" t="s">
        <v>382</v>
      </c>
    </row>
    <row r="38" spans="1:13" x14ac:dyDescent="0.25">
      <c r="A38" s="932" t="s">
        <v>877</v>
      </c>
      <c r="B38" s="933">
        <v>21</v>
      </c>
      <c r="C38" s="934">
        <v>0</v>
      </c>
      <c r="D38" s="935">
        <v>0</v>
      </c>
      <c r="E38" s="933">
        <v>0</v>
      </c>
      <c r="F38" s="934">
        <v>0</v>
      </c>
      <c r="G38" s="936" t="s">
        <v>382</v>
      </c>
      <c r="H38" s="933">
        <v>0</v>
      </c>
      <c r="I38" s="934">
        <v>0</v>
      </c>
      <c r="J38" s="937" t="s">
        <v>382</v>
      </c>
      <c r="K38" s="933">
        <v>0</v>
      </c>
      <c r="L38" s="934">
        <v>0</v>
      </c>
      <c r="M38" s="3529" t="s">
        <v>382</v>
      </c>
    </row>
    <row r="39" spans="1:13" x14ac:dyDescent="0.25">
      <c r="A39" s="927" t="s">
        <v>878</v>
      </c>
      <c r="B39" s="928">
        <v>166</v>
      </c>
      <c r="C39" s="929">
        <v>2</v>
      </c>
      <c r="D39" s="930">
        <v>1.2048192771084338E-2</v>
      </c>
      <c r="E39" s="928">
        <v>5</v>
      </c>
      <c r="F39" s="929">
        <v>0</v>
      </c>
      <c r="G39" s="931">
        <v>0</v>
      </c>
      <c r="H39" s="941" t="s">
        <v>382</v>
      </c>
      <c r="I39" s="929">
        <v>0</v>
      </c>
      <c r="J39" s="939" t="s">
        <v>382</v>
      </c>
      <c r="K39" s="941">
        <v>0</v>
      </c>
      <c r="L39" s="929">
        <v>0</v>
      </c>
      <c r="M39" s="3528" t="s">
        <v>382</v>
      </c>
    </row>
    <row r="40" spans="1:13" x14ac:dyDescent="0.25">
      <c r="A40" s="932" t="s">
        <v>879</v>
      </c>
      <c r="B40" s="933">
        <v>11</v>
      </c>
      <c r="C40" s="934">
        <v>0</v>
      </c>
      <c r="D40" s="935">
        <v>0</v>
      </c>
      <c r="E40" s="933">
        <v>16</v>
      </c>
      <c r="F40" s="934">
        <v>0</v>
      </c>
      <c r="G40" s="936">
        <v>0</v>
      </c>
      <c r="H40" s="937" t="s">
        <v>382</v>
      </c>
      <c r="I40" s="934">
        <v>0</v>
      </c>
      <c r="J40" s="937" t="s">
        <v>382</v>
      </c>
      <c r="K40" s="937">
        <v>16</v>
      </c>
      <c r="L40" s="934">
        <v>0</v>
      </c>
      <c r="M40" s="3529">
        <v>0</v>
      </c>
    </row>
    <row r="41" spans="1:13" x14ac:dyDescent="0.25">
      <c r="A41" s="927" t="s">
        <v>880</v>
      </c>
      <c r="B41" s="929">
        <v>4</v>
      </c>
      <c r="C41" s="929">
        <v>0</v>
      </c>
      <c r="D41" s="930">
        <v>0</v>
      </c>
      <c r="E41" s="929">
        <v>14</v>
      </c>
      <c r="F41" s="929">
        <v>0</v>
      </c>
      <c r="G41" s="931">
        <v>0</v>
      </c>
      <c r="H41" s="928">
        <v>12</v>
      </c>
      <c r="I41" s="938" t="s">
        <v>382</v>
      </c>
      <c r="J41" s="939" t="s">
        <v>382</v>
      </c>
      <c r="K41" s="928" t="s">
        <v>195</v>
      </c>
      <c r="L41" s="938" t="s">
        <v>195</v>
      </c>
      <c r="M41" s="3530" t="s">
        <v>382</v>
      </c>
    </row>
    <row r="42" spans="1:13" x14ac:dyDescent="0.25">
      <c r="A42" s="942" t="s">
        <v>899</v>
      </c>
      <c r="B42" s="943">
        <v>5339</v>
      </c>
      <c r="C42" s="943">
        <v>168</v>
      </c>
      <c r="D42" s="944">
        <v>3.1466566772803899E-2</v>
      </c>
      <c r="E42" s="945">
        <v>5639</v>
      </c>
      <c r="F42" s="945">
        <v>193</v>
      </c>
      <c r="G42" s="946">
        <v>3.4225926582727398E-2</v>
      </c>
      <c r="H42" s="945">
        <v>6717</v>
      </c>
      <c r="I42" s="945">
        <v>206</v>
      </c>
      <c r="J42" s="946">
        <v>3.0668453178502308E-2</v>
      </c>
      <c r="K42" s="945">
        <v>7290</v>
      </c>
      <c r="L42" s="945">
        <v>242</v>
      </c>
      <c r="M42" s="3532">
        <v>3.3196159122085046E-2</v>
      </c>
    </row>
    <row r="43" spans="1:13" x14ac:dyDescent="0.25">
      <c r="A43" s="947" t="s">
        <v>894</v>
      </c>
      <c r="B43" s="948">
        <v>19387</v>
      </c>
      <c r="C43" s="948">
        <v>8402</v>
      </c>
      <c r="D43" s="949">
        <v>0.43338319492443389</v>
      </c>
      <c r="E43" s="948">
        <v>19394</v>
      </c>
      <c r="F43" s="948">
        <v>8152</v>
      </c>
      <c r="G43" s="950">
        <v>0.42033618644941734</v>
      </c>
      <c r="H43" s="951">
        <v>20404</v>
      </c>
      <c r="I43" s="951">
        <v>8429</v>
      </c>
      <c r="J43" s="950">
        <v>0.41310527347578907</v>
      </c>
      <c r="K43" s="951">
        <v>20309</v>
      </c>
      <c r="L43" s="951">
        <v>7986</v>
      </c>
      <c r="M43" s="3533">
        <v>0.39322467871387068</v>
      </c>
    </row>
    <row r="44" spans="1:13" ht="30" x14ac:dyDescent="0.25">
      <c r="A44" s="942" t="s">
        <v>895</v>
      </c>
      <c r="B44" s="944">
        <v>0.27539072574405532</v>
      </c>
      <c r="C44" s="944">
        <v>1.9995239228755058E-2</v>
      </c>
      <c r="D44" s="944"/>
      <c r="E44" s="944">
        <v>0.29076002887490976</v>
      </c>
      <c r="F44" s="944">
        <v>2.3675171736997055E-2</v>
      </c>
      <c r="G44" s="952"/>
      <c r="H44" s="944">
        <v>0.32920015683199372</v>
      </c>
      <c r="I44" s="944">
        <v>2.4439435282951713E-2</v>
      </c>
      <c r="J44" s="952"/>
      <c r="K44" s="944">
        <v>0.35895415825496085</v>
      </c>
      <c r="L44" s="944">
        <v>3.0303030303030304E-2</v>
      </c>
      <c r="M44" s="3534"/>
    </row>
    <row r="46" spans="1:13" x14ac:dyDescent="0.25">
      <c r="A46" s="696" t="s">
        <v>2666</v>
      </c>
    </row>
    <row r="47" spans="1:13" x14ac:dyDescent="0.25">
      <c r="F47" s="953"/>
    </row>
    <row r="48" spans="1:13" s="688" customFormat="1" x14ac:dyDescent="0.25">
      <c r="A48" s="697" t="s">
        <v>135</v>
      </c>
      <c r="B48" s="697"/>
    </row>
    <row r="91" spans="1:1" ht="30" x14ac:dyDescent="0.25">
      <c r="A91" s="687" t="s">
        <v>2621</v>
      </c>
    </row>
  </sheetData>
  <mergeCells count="4">
    <mergeCell ref="B3:D3"/>
    <mergeCell ref="E3:G3"/>
    <mergeCell ref="H3:J3"/>
    <mergeCell ref="K3:M3"/>
  </mergeCells>
  <hyperlinks>
    <hyperlink ref="A48" location="Index!A1" display="Back to index" xr:uid="{507FF51B-34B7-4ADD-A5D9-88C1C51D9F83}"/>
  </hyperlinks>
  <pageMargins left="0.70000000000000007" right="0.70000000000000007" top="0.75" bottom="0.75" header="0.30000000000000004" footer="0.3000000000000000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C91D-AF35-41BF-B29A-FE1810140B01}">
  <dimension ref="A1:K93"/>
  <sheetViews>
    <sheetView showGridLines="0" workbookViewId="0"/>
  </sheetViews>
  <sheetFormatPr defaultColWidth="9.140625" defaultRowHeight="15" x14ac:dyDescent="0.25"/>
  <cols>
    <col min="1" max="1" width="60.140625" style="37" customWidth="1"/>
    <col min="2" max="2" width="9.140625" style="37" customWidth="1"/>
    <col min="3" max="16384" width="9.140625" style="37"/>
  </cols>
  <sheetData>
    <row r="1" spans="1:10" x14ac:dyDescent="0.25">
      <c r="A1" s="954" t="s">
        <v>2677</v>
      </c>
    </row>
    <row r="3" spans="1:10" x14ac:dyDescent="0.25">
      <c r="A3" s="3535">
        <v>2018</v>
      </c>
      <c r="B3" s="3727" t="s">
        <v>900</v>
      </c>
      <c r="C3" s="3728"/>
      <c r="D3" s="3727" t="s">
        <v>901</v>
      </c>
      <c r="E3" s="3728"/>
      <c r="F3" s="3727" t="s">
        <v>804</v>
      </c>
      <c r="G3" s="3728"/>
      <c r="H3" s="3536" t="s">
        <v>396</v>
      </c>
    </row>
    <row r="4" spans="1:10" x14ac:dyDescent="0.25">
      <c r="A4" s="955" t="s">
        <v>902</v>
      </c>
      <c r="B4" s="956" t="s">
        <v>151</v>
      </c>
      <c r="C4" s="956" t="s">
        <v>150</v>
      </c>
      <c r="D4" s="956" t="s">
        <v>151</v>
      </c>
      <c r="E4" s="956" t="s">
        <v>150</v>
      </c>
      <c r="F4" s="956" t="s">
        <v>151</v>
      </c>
      <c r="G4" s="956" t="s">
        <v>150</v>
      </c>
      <c r="H4" s="957" t="s">
        <v>417</v>
      </c>
    </row>
    <row r="5" spans="1:10" x14ac:dyDescent="0.25">
      <c r="A5" s="958" t="s">
        <v>846</v>
      </c>
      <c r="B5" s="959">
        <v>642</v>
      </c>
      <c r="C5" s="961">
        <v>0.8157560355781448</v>
      </c>
      <c r="D5" s="959">
        <v>97</v>
      </c>
      <c r="E5" s="961">
        <v>0.12325285895806862</v>
      </c>
      <c r="F5" s="959">
        <v>48</v>
      </c>
      <c r="G5" s="961">
        <v>6.0991105463786534E-2</v>
      </c>
      <c r="H5" s="962">
        <v>787</v>
      </c>
      <c r="I5" s="964"/>
      <c r="J5" s="964"/>
    </row>
    <row r="6" spans="1:10" x14ac:dyDescent="0.25">
      <c r="A6" s="965" t="s">
        <v>847</v>
      </c>
      <c r="B6" s="966">
        <v>0</v>
      </c>
      <c r="C6" s="966" t="s">
        <v>382</v>
      </c>
      <c r="D6" s="966">
        <v>0</v>
      </c>
      <c r="E6" s="966" t="s">
        <v>382</v>
      </c>
      <c r="F6" s="966">
        <v>0</v>
      </c>
      <c r="G6" s="966" t="s">
        <v>382</v>
      </c>
      <c r="H6" s="968">
        <v>0</v>
      </c>
      <c r="I6" s="964"/>
      <c r="J6" s="964"/>
    </row>
    <row r="7" spans="1:10" x14ac:dyDescent="0.25">
      <c r="A7" s="958" t="s">
        <v>903</v>
      </c>
      <c r="B7" s="959">
        <v>16</v>
      </c>
      <c r="C7" s="961">
        <v>0.66666666666666663</v>
      </c>
      <c r="D7" s="959">
        <v>6</v>
      </c>
      <c r="E7" s="961">
        <v>0.25</v>
      </c>
      <c r="F7" s="959" t="s">
        <v>195</v>
      </c>
      <c r="G7" s="961" t="s">
        <v>382</v>
      </c>
      <c r="H7" s="962">
        <v>24</v>
      </c>
      <c r="I7" s="964"/>
      <c r="J7" s="964"/>
    </row>
    <row r="8" spans="1:10" x14ac:dyDescent="0.25">
      <c r="A8" s="965" t="s">
        <v>162</v>
      </c>
      <c r="B8" s="966" t="s">
        <v>195</v>
      </c>
      <c r="C8" s="966" t="s">
        <v>382</v>
      </c>
      <c r="D8" s="966" t="s">
        <v>195</v>
      </c>
      <c r="E8" s="966" t="s">
        <v>382</v>
      </c>
      <c r="F8" s="966" t="s">
        <v>195</v>
      </c>
      <c r="G8" s="966" t="s">
        <v>382</v>
      </c>
      <c r="H8" s="971">
        <v>6</v>
      </c>
      <c r="I8" s="964"/>
      <c r="J8" s="964"/>
    </row>
    <row r="9" spans="1:10" x14ac:dyDescent="0.25">
      <c r="A9" s="958" t="s">
        <v>904</v>
      </c>
      <c r="B9" s="959">
        <v>632</v>
      </c>
      <c r="C9" s="961">
        <v>0.71574178935447341</v>
      </c>
      <c r="D9" s="959">
        <v>187</v>
      </c>
      <c r="E9" s="961">
        <v>0.21177802944507362</v>
      </c>
      <c r="F9" s="959">
        <v>64</v>
      </c>
      <c r="G9" s="961">
        <v>7.2480181200453006E-2</v>
      </c>
      <c r="H9" s="962">
        <v>883</v>
      </c>
      <c r="I9" s="964"/>
      <c r="J9" s="964"/>
    </row>
    <row r="10" spans="1:10" x14ac:dyDescent="0.25">
      <c r="A10" s="965" t="s">
        <v>905</v>
      </c>
      <c r="B10" s="966">
        <v>191</v>
      </c>
      <c r="C10" s="970">
        <v>0.31362889983579639</v>
      </c>
      <c r="D10" s="966">
        <v>86</v>
      </c>
      <c r="E10" s="970">
        <v>0.14121510673234811</v>
      </c>
      <c r="F10" s="966">
        <v>332</v>
      </c>
      <c r="G10" s="970">
        <v>0.5451559934318555</v>
      </c>
      <c r="H10" s="971">
        <v>609</v>
      </c>
      <c r="I10" s="964"/>
      <c r="J10" s="964"/>
    </row>
    <row r="11" spans="1:10" x14ac:dyDescent="0.25">
      <c r="A11" s="958" t="s">
        <v>906</v>
      </c>
      <c r="B11" s="959">
        <v>0</v>
      </c>
      <c r="C11" s="972" t="s">
        <v>382</v>
      </c>
      <c r="D11" s="959">
        <v>0</v>
      </c>
      <c r="E11" s="972" t="s">
        <v>382</v>
      </c>
      <c r="F11" s="959">
        <v>0</v>
      </c>
      <c r="G11" s="972" t="s">
        <v>382</v>
      </c>
      <c r="H11" s="962">
        <v>0</v>
      </c>
      <c r="I11" s="964"/>
      <c r="J11" s="964"/>
    </row>
    <row r="12" spans="1:10" x14ac:dyDescent="0.25">
      <c r="A12" s="965" t="s">
        <v>907</v>
      </c>
      <c r="B12" s="966">
        <v>20</v>
      </c>
      <c r="C12" s="970">
        <v>0.90909090909090906</v>
      </c>
      <c r="D12" s="966" t="s">
        <v>195</v>
      </c>
      <c r="E12" s="970" t="s">
        <v>382</v>
      </c>
      <c r="F12" s="966" t="s">
        <v>195</v>
      </c>
      <c r="G12" s="970" t="s">
        <v>382</v>
      </c>
      <c r="H12" s="971">
        <v>22</v>
      </c>
      <c r="I12" s="964"/>
      <c r="J12" s="964"/>
    </row>
    <row r="13" spans="1:10" x14ac:dyDescent="0.25">
      <c r="A13" s="958" t="s">
        <v>908</v>
      </c>
      <c r="B13" s="959">
        <v>0</v>
      </c>
      <c r="C13" s="961">
        <v>0</v>
      </c>
      <c r="D13" s="959">
        <v>0</v>
      </c>
      <c r="E13" s="961">
        <v>0</v>
      </c>
      <c r="F13" s="959">
        <v>111</v>
      </c>
      <c r="G13" s="961">
        <v>1</v>
      </c>
      <c r="H13" s="962">
        <v>111</v>
      </c>
      <c r="I13" s="964"/>
      <c r="J13" s="964"/>
    </row>
    <row r="14" spans="1:10" x14ac:dyDescent="0.25">
      <c r="A14" s="965" t="s">
        <v>909</v>
      </c>
      <c r="B14" s="966">
        <v>57</v>
      </c>
      <c r="C14" s="970">
        <v>0.47499999999999998</v>
      </c>
      <c r="D14" s="966">
        <v>31</v>
      </c>
      <c r="E14" s="970">
        <v>0.25833333333333336</v>
      </c>
      <c r="F14" s="966">
        <v>32</v>
      </c>
      <c r="G14" s="970">
        <v>0.26666666666666666</v>
      </c>
      <c r="H14" s="971">
        <v>120</v>
      </c>
      <c r="I14" s="964"/>
      <c r="J14" s="964"/>
    </row>
    <row r="15" spans="1:10" x14ac:dyDescent="0.25">
      <c r="A15" s="958" t="s">
        <v>910</v>
      </c>
      <c r="B15" s="959" t="s">
        <v>195</v>
      </c>
      <c r="C15" s="961" t="s">
        <v>382</v>
      </c>
      <c r="D15" s="959" t="s">
        <v>195</v>
      </c>
      <c r="E15" s="961" t="s">
        <v>382</v>
      </c>
      <c r="F15" s="959" t="s">
        <v>195</v>
      </c>
      <c r="G15" s="961" t="s">
        <v>382</v>
      </c>
      <c r="H15" s="962">
        <v>5</v>
      </c>
      <c r="I15" s="964"/>
      <c r="J15" s="964"/>
    </row>
    <row r="16" spans="1:10" x14ac:dyDescent="0.25">
      <c r="A16" s="965" t="s">
        <v>911</v>
      </c>
      <c r="B16" s="966">
        <v>71</v>
      </c>
      <c r="C16" s="970">
        <v>9.3053735255570119E-2</v>
      </c>
      <c r="D16" s="966">
        <v>86</v>
      </c>
      <c r="E16" s="970">
        <v>0.1127129750982962</v>
      </c>
      <c r="F16" s="966">
        <v>606</v>
      </c>
      <c r="G16" s="970">
        <v>0.79423328964613371</v>
      </c>
      <c r="H16" s="971">
        <v>763</v>
      </c>
      <c r="I16" s="964"/>
      <c r="J16" s="964"/>
    </row>
    <row r="17" spans="1:10" x14ac:dyDescent="0.25">
      <c r="A17" s="958" t="s">
        <v>912</v>
      </c>
      <c r="B17" s="959">
        <v>0</v>
      </c>
      <c r="C17" s="961">
        <v>0</v>
      </c>
      <c r="D17" s="959">
        <v>13</v>
      </c>
      <c r="E17" s="961">
        <v>2.9885057471264367E-2</v>
      </c>
      <c r="F17" s="959">
        <v>422</v>
      </c>
      <c r="G17" s="961">
        <v>0.97011494252873565</v>
      </c>
      <c r="H17" s="962">
        <v>435</v>
      </c>
      <c r="I17" s="964"/>
      <c r="J17" s="964"/>
    </row>
    <row r="18" spans="1:10" x14ac:dyDescent="0.25">
      <c r="A18" s="965" t="s">
        <v>913</v>
      </c>
      <c r="B18" s="966">
        <v>368</v>
      </c>
      <c r="C18" s="970">
        <v>0.70498084291187735</v>
      </c>
      <c r="D18" s="966">
        <v>82</v>
      </c>
      <c r="E18" s="970">
        <v>0.15708812260536398</v>
      </c>
      <c r="F18" s="966">
        <v>72</v>
      </c>
      <c r="G18" s="970">
        <v>0.13793103448275862</v>
      </c>
      <c r="H18" s="971">
        <v>522</v>
      </c>
      <c r="I18" s="964"/>
      <c r="J18" s="964"/>
    </row>
    <row r="19" spans="1:10" x14ac:dyDescent="0.25">
      <c r="A19" s="965" t="s">
        <v>915</v>
      </c>
      <c r="B19" s="966">
        <v>35</v>
      </c>
      <c r="C19" s="970">
        <v>0.7142857142857143</v>
      </c>
      <c r="D19" s="966">
        <v>14</v>
      </c>
      <c r="E19" s="970">
        <v>0.2857142857142857</v>
      </c>
      <c r="F19" s="966">
        <v>0</v>
      </c>
      <c r="G19" s="970">
        <v>0</v>
      </c>
      <c r="H19" s="971">
        <v>49</v>
      </c>
      <c r="I19" s="964"/>
      <c r="J19" s="964"/>
    </row>
    <row r="20" spans="1:10" x14ac:dyDescent="0.25">
      <c r="A20" s="958" t="s">
        <v>916</v>
      </c>
      <c r="B20" s="959">
        <v>15</v>
      </c>
      <c r="C20" s="972">
        <v>1</v>
      </c>
      <c r="D20" s="959">
        <v>0</v>
      </c>
      <c r="E20" s="972">
        <v>0</v>
      </c>
      <c r="F20" s="959">
        <v>0</v>
      </c>
      <c r="G20" s="972">
        <v>0</v>
      </c>
      <c r="H20" s="962">
        <v>15</v>
      </c>
      <c r="I20" s="964"/>
      <c r="J20" s="964"/>
    </row>
    <row r="21" spans="1:10" x14ac:dyDescent="0.25">
      <c r="A21" s="965" t="s">
        <v>426</v>
      </c>
      <c r="B21" s="966">
        <v>768</v>
      </c>
      <c r="C21" s="970">
        <v>0.68632707774798929</v>
      </c>
      <c r="D21" s="966">
        <v>292</v>
      </c>
      <c r="E21" s="970">
        <v>0.26094727435210008</v>
      </c>
      <c r="F21" s="966">
        <v>59</v>
      </c>
      <c r="G21" s="970">
        <v>5.2725647899910633E-2</v>
      </c>
      <c r="H21" s="971">
        <v>1119</v>
      </c>
      <c r="I21" s="964"/>
      <c r="J21" s="964"/>
    </row>
    <row r="22" spans="1:10" x14ac:dyDescent="0.25">
      <c r="A22" s="958" t="s">
        <v>917</v>
      </c>
      <c r="B22" s="959">
        <v>36</v>
      </c>
      <c r="C22" s="972">
        <v>0.61016949152542377</v>
      </c>
      <c r="D22" s="959">
        <v>17</v>
      </c>
      <c r="E22" s="972">
        <v>0.28813559322033899</v>
      </c>
      <c r="F22" s="959">
        <v>6</v>
      </c>
      <c r="G22" s="972">
        <v>0.10169491525423729</v>
      </c>
      <c r="H22" s="962">
        <v>59</v>
      </c>
      <c r="I22" s="964"/>
      <c r="J22" s="964"/>
    </row>
    <row r="23" spans="1:10" x14ac:dyDescent="0.25">
      <c r="A23" s="965" t="s">
        <v>918</v>
      </c>
      <c r="B23" s="966" t="s">
        <v>195</v>
      </c>
      <c r="C23" s="970" t="s">
        <v>382</v>
      </c>
      <c r="D23" s="966">
        <v>15</v>
      </c>
      <c r="E23" s="970">
        <v>0.10638297872340426</v>
      </c>
      <c r="F23" s="966">
        <v>123</v>
      </c>
      <c r="G23" s="970">
        <v>0.87234042553191493</v>
      </c>
      <c r="H23" s="971">
        <v>141</v>
      </c>
      <c r="I23" s="964"/>
      <c r="J23" s="964"/>
    </row>
    <row r="24" spans="1:10" x14ac:dyDescent="0.25">
      <c r="A24" s="958" t="s">
        <v>919</v>
      </c>
      <c r="B24" s="959">
        <v>0</v>
      </c>
      <c r="C24" s="972" t="s">
        <v>382</v>
      </c>
      <c r="D24" s="959">
        <v>0</v>
      </c>
      <c r="E24" s="972" t="s">
        <v>382</v>
      </c>
      <c r="F24" s="959">
        <v>0</v>
      </c>
      <c r="G24" s="972" t="s">
        <v>382</v>
      </c>
      <c r="H24" s="962">
        <v>0</v>
      </c>
      <c r="I24" s="964"/>
      <c r="J24" s="964"/>
    </row>
    <row r="25" spans="1:10" x14ac:dyDescent="0.25">
      <c r="A25" s="965" t="s">
        <v>920</v>
      </c>
      <c r="B25" s="966">
        <v>16</v>
      </c>
      <c r="C25" s="970">
        <v>0.94117647058823528</v>
      </c>
      <c r="D25" s="966" t="s">
        <v>195</v>
      </c>
      <c r="E25" s="970" t="s">
        <v>382</v>
      </c>
      <c r="F25" s="966">
        <v>0</v>
      </c>
      <c r="G25" s="970">
        <v>0</v>
      </c>
      <c r="H25" s="971">
        <v>17</v>
      </c>
      <c r="I25" s="964"/>
      <c r="J25" s="964"/>
    </row>
    <row r="26" spans="1:10" x14ac:dyDescent="0.25">
      <c r="A26" s="958" t="s">
        <v>921</v>
      </c>
      <c r="B26" s="959">
        <v>28</v>
      </c>
      <c r="C26" s="961">
        <v>0.17948717948717949</v>
      </c>
      <c r="D26" s="959">
        <v>19</v>
      </c>
      <c r="E26" s="961">
        <v>0.12179487179487179</v>
      </c>
      <c r="F26" s="959">
        <v>109</v>
      </c>
      <c r="G26" s="961">
        <v>0.69871794871794868</v>
      </c>
      <c r="H26" s="962">
        <v>156</v>
      </c>
      <c r="I26" s="964"/>
      <c r="J26" s="964"/>
    </row>
    <row r="27" spans="1:10" x14ac:dyDescent="0.25">
      <c r="A27" s="965" t="s">
        <v>922</v>
      </c>
      <c r="B27" s="966">
        <v>50</v>
      </c>
      <c r="C27" s="970">
        <v>0.66666666666666663</v>
      </c>
      <c r="D27" s="966">
        <v>13</v>
      </c>
      <c r="E27" s="970">
        <v>0.17333333333333334</v>
      </c>
      <c r="F27" s="966">
        <v>12</v>
      </c>
      <c r="G27" s="970">
        <v>0.16</v>
      </c>
      <c r="H27" s="971">
        <v>75</v>
      </c>
      <c r="I27" s="964"/>
      <c r="J27" s="964"/>
    </row>
    <row r="28" spans="1:10" x14ac:dyDescent="0.25">
      <c r="A28" s="958" t="s">
        <v>923</v>
      </c>
      <c r="B28" s="959">
        <v>10</v>
      </c>
      <c r="C28" s="972">
        <v>0.41666666666666669</v>
      </c>
      <c r="D28" s="959">
        <v>12</v>
      </c>
      <c r="E28" s="972">
        <v>0.5</v>
      </c>
      <c r="F28" s="959" t="s">
        <v>195</v>
      </c>
      <c r="G28" s="972" t="s">
        <v>382</v>
      </c>
      <c r="H28" s="962">
        <v>24</v>
      </c>
      <c r="I28" s="964"/>
      <c r="J28" s="964"/>
    </row>
    <row r="29" spans="1:10" x14ac:dyDescent="0.25">
      <c r="A29" s="965" t="s">
        <v>924</v>
      </c>
      <c r="B29" s="966">
        <v>406</v>
      </c>
      <c r="C29" s="970">
        <v>0.50686641697877655</v>
      </c>
      <c r="D29" s="966">
        <v>228</v>
      </c>
      <c r="E29" s="970">
        <v>0.28464419475655428</v>
      </c>
      <c r="F29" s="966">
        <v>167</v>
      </c>
      <c r="G29" s="970">
        <v>0.20848938826466917</v>
      </c>
      <c r="H29" s="971">
        <v>801</v>
      </c>
      <c r="I29" s="964"/>
      <c r="J29" s="964"/>
    </row>
    <row r="30" spans="1:10" x14ac:dyDescent="0.25">
      <c r="A30" s="958" t="s">
        <v>925</v>
      </c>
      <c r="B30" s="959">
        <v>33</v>
      </c>
      <c r="C30" s="961">
        <v>0.6875</v>
      </c>
      <c r="D30" s="959">
        <v>15</v>
      </c>
      <c r="E30" s="961">
        <v>0.3125</v>
      </c>
      <c r="F30" s="959">
        <v>0</v>
      </c>
      <c r="G30" s="961">
        <v>0</v>
      </c>
      <c r="H30" s="962">
        <v>48</v>
      </c>
      <c r="I30" s="964"/>
      <c r="J30" s="964"/>
    </row>
    <row r="31" spans="1:10" x14ac:dyDescent="0.25">
      <c r="A31" s="965" t="s">
        <v>926</v>
      </c>
      <c r="B31" s="966">
        <v>77</v>
      </c>
      <c r="C31" s="966">
        <v>0.70642201834862384</v>
      </c>
      <c r="D31" s="966">
        <v>25</v>
      </c>
      <c r="E31" s="966">
        <v>0.22935779816513763</v>
      </c>
      <c r="F31" s="966">
        <v>7</v>
      </c>
      <c r="G31" s="966">
        <v>6.4220183486238536E-2</v>
      </c>
      <c r="H31" s="971">
        <v>109</v>
      </c>
      <c r="I31" s="964"/>
      <c r="J31" s="964"/>
    </row>
    <row r="32" spans="1:10" x14ac:dyDescent="0.25">
      <c r="A32" s="958" t="s">
        <v>871</v>
      </c>
      <c r="B32" s="959" t="s">
        <v>195</v>
      </c>
      <c r="C32" s="961" t="s">
        <v>382</v>
      </c>
      <c r="D32" s="959">
        <v>33</v>
      </c>
      <c r="E32" s="961">
        <v>0.11379310344827587</v>
      </c>
      <c r="F32" s="959">
        <v>14</v>
      </c>
      <c r="G32" s="961">
        <v>4.8275862068965517E-2</v>
      </c>
      <c r="H32" s="962">
        <v>290</v>
      </c>
      <c r="I32" s="964"/>
      <c r="J32" s="964"/>
    </row>
    <row r="33" spans="1:11" x14ac:dyDescent="0.25">
      <c r="A33" s="965" t="s">
        <v>927</v>
      </c>
      <c r="B33" s="966">
        <v>0</v>
      </c>
      <c r="C33" s="966" t="s">
        <v>382</v>
      </c>
      <c r="D33" s="966">
        <v>0</v>
      </c>
      <c r="E33" s="966" t="s">
        <v>382</v>
      </c>
      <c r="F33" s="966">
        <v>0</v>
      </c>
      <c r="G33" s="966" t="s">
        <v>382</v>
      </c>
      <c r="H33" s="971">
        <v>0</v>
      </c>
      <c r="I33" s="964"/>
      <c r="J33" s="964"/>
    </row>
    <row r="34" spans="1:11" x14ac:dyDescent="0.25">
      <c r="A34" s="958" t="s">
        <v>928</v>
      </c>
      <c r="B34" s="959">
        <v>22</v>
      </c>
      <c r="C34" s="972">
        <v>0.52380952380952384</v>
      </c>
      <c r="D34" s="959">
        <v>18</v>
      </c>
      <c r="E34" s="972">
        <v>0.42857142857142855</v>
      </c>
      <c r="F34" s="959" t="s">
        <v>195</v>
      </c>
      <c r="G34" s="972" t="s">
        <v>382</v>
      </c>
      <c r="H34" s="962">
        <v>42</v>
      </c>
      <c r="I34" s="964"/>
      <c r="J34" s="964"/>
    </row>
    <row r="35" spans="1:11" x14ac:dyDescent="0.25">
      <c r="A35" s="965" t="s">
        <v>874</v>
      </c>
      <c r="B35" s="966">
        <v>0</v>
      </c>
      <c r="C35" s="966" t="s">
        <v>382</v>
      </c>
      <c r="D35" s="966" t="s">
        <v>195</v>
      </c>
      <c r="E35" s="966" t="s">
        <v>382</v>
      </c>
      <c r="F35" s="966">
        <v>0</v>
      </c>
      <c r="G35" s="966" t="s">
        <v>382</v>
      </c>
      <c r="H35" s="968" t="s">
        <v>195</v>
      </c>
      <c r="I35" s="964"/>
      <c r="J35" s="964"/>
    </row>
    <row r="36" spans="1:11" x14ac:dyDescent="0.25">
      <c r="A36" s="958" t="s">
        <v>929</v>
      </c>
      <c r="B36" s="959">
        <v>31</v>
      </c>
      <c r="C36" s="961">
        <v>0.73809523809523814</v>
      </c>
      <c r="D36" s="959">
        <v>9</v>
      </c>
      <c r="E36" s="961">
        <v>0.21428571428571427</v>
      </c>
      <c r="F36" s="959" t="s">
        <v>195</v>
      </c>
      <c r="G36" s="961" t="s">
        <v>382</v>
      </c>
      <c r="H36" s="962">
        <v>42</v>
      </c>
      <c r="I36" s="964"/>
      <c r="J36" s="964"/>
    </row>
    <row r="37" spans="1:11" x14ac:dyDescent="0.25">
      <c r="A37" s="965" t="s">
        <v>930</v>
      </c>
      <c r="B37" s="966">
        <v>0</v>
      </c>
      <c r="C37" s="966" t="s">
        <v>382</v>
      </c>
      <c r="D37" s="966">
        <v>0</v>
      </c>
      <c r="E37" s="966" t="s">
        <v>382</v>
      </c>
      <c r="F37" s="966">
        <v>0</v>
      </c>
      <c r="G37" s="966" t="s">
        <v>382</v>
      </c>
      <c r="H37" s="973">
        <v>0</v>
      </c>
      <c r="I37" s="964"/>
      <c r="J37" s="964"/>
    </row>
    <row r="38" spans="1:11" x14ac:dyDescent="0.25">
      <c r="A38" s="958" t="s">
        <v>932</v>
      </c>
      <c r="B38" s="959">
        <v>0</v>
      </c>
      <c r="C38" s="972" t="s">
        <v>382</v>
      </c>
      <c r="D38" s="959">
        <v>0</v>
      </c>
      <c r="E38" s="972" t="s">
        <v>382</v>
      </c>
      <c r="F38" s="959">
        <v>0</v>
      </c>
      <c r="G38" s="972" t="s">
        <v>382</v>
      </c>
      <c r="H38" s="974">
        <v>0</v>
      </c>
      <c r="I38" s="964"/>
      <c r="J38" s="964"/>
    </row>
    <row r="39" spans="1:11" x14ac:dyDescent="0.25">
      <c r="A39" s="965" t="s">
        <v>933</v>
      </c>
      <c r="B39" s="966">
        <v>0</v>
      </c>
      <c r="C39" s="966" t="s">
        <v>382</v>
      </c>
      <c r="D39" s="966">
        <v>0</v>
      </c>
      <c r="E39" s="966" t="s">
        <v>382</v>
      </c>
      <c r="F39" s="966">
        <v>0</v>
      </c>
      <c r="G39" s="966" t="s">
        <v>382</v>
      </c>
      <c r="H39" s="968">
        <v>0</v>
      </c>
      <c r="I39" s="964"/>
      <c r="J39" s="964"/>
    </row>
    <row r="40" spans="1:11" x14ac:dyDescent="0.25">
      <c r="A40" s="958" t="s">
        <v>934</v>
      </c>
      <c r="B40" s="959">
        <v>8</v>
      </c>
      <c r="C40" s="972" t="s">
        <v>382</v>
      </c>
      <c r="D40" s="959" t="s">
        <v>195</v>
      </c>
      <c r="E40" s="972" t="s">
        <v>382</v>
      </c>
      <c r="F40" s="959" t="s">
        <v>195</v>
      </c>
      <c r="G40" s="972" t="s">
        <v>382</v>
      </c>
      <c r="H40" s="975">
        <v>16</v>
      </c>
      <c r="I40" s="964"/>
      <c r="J40" s="964"/>
    </row>
    <row r="41" spans="1:11" x14ac:dyDescent="0.25">
      <c r="A41" s="965" t="s">
        <v>935</v>
      </c>
      <c r="B41" s="966" t="s">
        <v>195</v>
      </c>
      <c r="C41" s="966" t="s">
        <v>382</v>
      </c>
      <c r="D41" s="966" t="s">
        <v>195</v>
      </c>
      <c r="E41" s="966" t="s">
        <v>382</v>
      </c>
      <c r="F41" s="966">
        <v>0</v>
      </c>
      <c r="G41" s="966" t="s">
        <v>382</v>
      </c>
      <c r="H41" s="968" t="s">
        <v>195</v>
      </c>
      <c r="I41" s="964"/>
      <c r="J41" s="964"/>
    </row>
    <row r="42" spans="1:11" x14ac:dyDescent="0.25">
      <c r="A42" s="976" t="s">
        <v>936</v>
      </c>
      <c r="B42" s="977">
        <v>3532</v>
      </c>
      <c r="C42" s="978">
        <v>0.48449931412894376</v>
      </c>
      <c r="D42" s="977">
        <v>1298</v>
      </c>
      <c r="E42" s="978">
        <v>0.17805212620027436</v>
      </c>
      <c r="F42" s="977">
        <v>2184</v>
      </c>
      <c r="G42" s="3537">
        <v>0.29958847736625516</v>
      </c>
      <c r="H42" s="979">
        <v>7290</v>
      </c>
      <c r="I42" s="964"/>
      <c r="J42" s="964"/>
    </row>
    <row r="43" spans="1:11" x14ac:dyDescent="0.25">
      <c r="A43" s="980" t="s">
        <v>937</v>
      </c>
      <c r="B43" s="981">
        <v>9943</v>
      </c>
      <c r="C43" s="983">
        <v>0.48958589787778817</v>
      </c>
      <c r="D43" s="981">
        <v>5720</v>
      </c>
      <c r="E43" s="983">
        <v>0.28164853020828207</v>
      </c>
      <c r="F43" s="981">
        <v>4646</v>
      </c>
      <c r="G43" s="3537">
        <v>0.22876557191392979</v>
      </c>
      <c r="H43" s="984">
        <v>20309</v>
      </c>
      <c r="I43" s="964"/>
      <c r="J43" s="964"/>
      <c r="K43" s="969"/>
    </row>
    <row r="44" spans="1:11" x14ac:dyDescent="0.25">
      <c r="A44" s="976" t="s">
        <v>938</v>
      </c>
      <c r="B44" s="978">
        <v>0.35522478125314294</v>
      </c>
      <c r="C44" s="978"/>
      <c r="D44" s="978">
        <v>0.22692307692307692</v>
      </c>
      <c r="E44" s="978">
        <v>0.63217843199324686</v>
      </c>
      <c r="F44" s="978">
        <v>0.47008179078777446</v>
      </c>
      <c r="G44" s="978"/>
      <c r="H44" s="985">
        <v>0.35895415825496085</v>
      </c>
      <c r="I44" s="963"/>
    </row>
    <row r="45" spans="1:11" x14ac:dyDescent="0.25">
      <c r="I45" s="963"/>
    </row>
    <row r="47" spans="1:11" x14ac:dyDescent="0.25">
      <c r="A47" s="3535">
        <v>2017</v>
      </c>
      <c r="B47" s="3727" t="s">
        <v>900</v>
      </c>
      <c r="C47" s="3728"/>
      <c r="D47" s="3727" t="s">
        <v>901</v>
      </c>
      <c r="E47" s="3728"/>
      <c r="F47" s="3727" t="s">
        <v>804</v>
      </c>
      <c r="G47" s="3728"/>
      <c r="H47" s="3536" t="s">
        <v>396</v>
      </c>
    </row>
    <row r="48" spans="1:11" s="688" customFormat="1" x14ac:dyDescent="0.25">
      <c r="A48" s="955" t="s">
        <v>902</v>
      </c>
      <c r="B48" s="956" t="s">
        <v>151</v>
      </c>
      <c r="C48" s="956" t="s">
        <v>150</v>
      </c>
      <c r="D48" s="956" t="s">
        <v>151</v>
      </c>
      <c r="E48" s="956" t="s">
        <v>150</v>
      </c>
      <c r="F48" s="956" t="s">
        <v>151</v>
      </c>
      <c r="G48" s="956" t="s">
        <v>150</v>
      </c>
      <c r="H48" s="957" t="s">
        <v>417</v>
      </c>
    </row>
    <row r="49" spans="1:8" x14ac:dyDescent="0.25">
      <c r="A49" s="958" t="s">
        <v>846</v>
      </c>
      <c r="B49" s="959">
        <v>646</v>
      </c>
      <c r="C49" s="960">
        <v>0.78876678876678874</v>
      </c>
      <c r="D49" s="959">
        <v>139</v>
      </c>
      <c r="E49" s="961">
        <v>0.16971916971916973</v>
      </c>
      <c r="F49" s="959">
        <v>34</v>
      </c>
      <c r="G49" s="961">
        <v>4.1514041514041512E-2</v>
      </c>
      <c r="H49" s="962">
        <v>819</v>
      </c>
    </row>
    <row r="50" spans="1:8" x14ac:dyDescent="0.25">
      <c r="A50" s="965" t="s">
        <v>847</v>
      </c>
      <c r="B50" s="966" t="s">
        <v>382</v>
      </c>
      <c r="C50" s="967" t="s">
        <v>382</v>
      </c>
      <c r="D50" s="966">
        <v>0</v>
      </c>
      <c r="E50" s="966" t="s">
        <v>382</v>
      </c>
      <c r="F50" s="966">
        <v>0</v>
      </c>
      <c r="G50" s="966" t="s">
        <v>382</v>
      </c>
      <c r="H50" s="968" t="s">
        <v>382</v>
      </c>
    </row>
    <row r="51" spans="1:8" x14ac:dyDescent="0.25">
      <c r="A51" s="958" t="s">
        <v>903</v>
      </c>
      <c r="B51" s="959" t="s">
        <v>382</v>
      </c>
      <c r="C51" s="969" t="s">
        <v>382</v>
      </c>
      <c r="D51" s="959">
        <v>6</v>
      </c>
      <c r="E51" s="961">
        <v>0.8571428571428571</v>
      </c>
      <c r="F51" s="959">
        <v>0</v>
      </c>
      <c r="G51" s="961">
        <v>0</v>
      </c>
      <c r="H51" s="962">
        <v>7</v>
      </c>
    </row>
    <row r="52" spans="1:8" x14ac:dyDescent="0.25">
      <c r="A52" s="965" t="s">
        <v>162</v>
      </c>
      <c r="B52" s="966">
        <v>11</v>
      </c>
      <c r="C52" s="970">
        <v>0.39285714285714285</v>
      </c>
      <c r="D52" s="966">
        <v>14</v>
      </c>
      <c r="E52" s="970">
        <v>0.5</v>
      </c>
      <c r="F52" s="966" t="s">
        <v>382</v>
      </c>
      <c r="G52" s="966" t="s">
        <v>382</v>
      </c>
      <c r="H52" s="971">
        <v>28</v>
      </c>
    </row>
    <row r="53" spans="1:8" x14ac:dyDescent="0.25">
      <c r="A53" s="958" t="s">
        <v>904</v>
      </c>
      <c r="B53" s="959">
        <v>61</v>
      </c>
      <c r="C53" s="960">
        <v>0.31443298969072164</v>
      </c>
      <c r="D53" s="959">
        <v>87</v>
      </c>
      <c r="E53" s="961">
        <v>0.4484536082474227</v>
      </c>
      <c r="F53" s="959">
        <v>46</v>
      </c>
      <c r="G53" s="961">
        <v>0.23711340206185566</v>
      </c>
      <c r="H53" s="962">
        <v>194</v>
      </c>
    </row>
    <row r="54" spans="1:8" x14ac:dyDescent="0.25">
      <c r="A54" s="965" t="s">
        <v>905</v>
      </c>
      <c r="B54" s="966">
        <v>184</v>
      </c>
      <c r="C54" s="970">
        <v>0.29113924050632911</v>
      </c>
      <c r="D54" s="966">
        <v>108</v>
      </c>
      <c r="E54" s="970">
        <v>0.17088607594936708</v>
      </c>
      <c r="F54" s="966">
        <v>340</v>
      </c>
      <c r="G54" s="970">
        <v>0.53797468354430378</v>
      </c>
      <c r="H54" s="971">
        <v>632</v>
      </c>
    </row>
    <row r="55" spans="1:8" x14ac:dyDescent="0.25">
      <c r="A55" s="958" t="s">
        <v>906</v>
      </c>
      <c r="B55" s="959">
        <v>0</v>
      </c>
      <c r="C55" s="969" t="s">
        <v>382</v>
      </c>
      <c r="D55" s="959">
        <v>0</v>
      </c>
      <c r="E55" s="972" t="s">
        <v>382</v>
      </c>
      <c r="F55" s="959">
        <v>0</v>
      </c>
      <c r="G55" s="972" t="s">
        <v>382</v>
      </c>
      <c r="H55" s="962">
        <v>0</v>
      </c>
    </row>
    <row r="56" spans="1:8" x14ac:dyDescent="0.25">
      <c r="A56" s="965" t="s">
        <v>907</v>
      </c>
      <c r="B56" s="966">
        <v>516</v>
      </c>
      <c r="C56" s="970">
        <v>0.86868686868686873</v>
      </c>
      <c r="D56" s="966">
        <v>69</v>
      </c>
      <c r="E56" s="970">
        <v>0.11616161616161616</v>
      </c>
      <c r="F56" s="966">
        <v>9</v>
      </c>
      <c r="G56" s="970">
        <v>1.5151515151515152E-2</v>
      </c>
      <c r="H56" s="971">
        <v>594</v>
      </c>
    </row>
    <row r="57" spans="1:8" x14ac:dyDescent="0.25">
      <c r="A57" s="958" t="s">
        <v>908</v>
      </c>
      <c r="B57" s="959">
        <v>0</v>
      </c>
      <c r="C57" s="960">
        <v>0</v>
      </c>
      <c r="D57" s="959" t="s">
        <v>382</v>
      </c>
      <c r="E57" s="972" t="s">
        <v>382</v>
      </c>
      <c r="F57" s="959">
        <v>70</v>
      </c>
      <c r="G57" s="961">
        <v>0.95890410958904104</v>
      </c>
      <c r="H57" s="962">
        <v>73</v>
      </c>
    </row>
    <row r="58" spans="1:8" x14ac:dyDescent="0.25">
      <c r="A58" s="965" t="s">
        <v>909</v>
      </c>
      <c r="B58" s="966">
        <v>57</v>
      </c>
      <c r="C58" s="970">
        <v>0.39583333333333331</v>
      </c>
      <c r="D58" s="966">
        <v>45</v>
      </c>
      <c r="E58" s="970">
        <v>0.3125</v>
      </c>
      <c r="F58" s="966">
        <v>42</v>
      </c>
      <c r="G58" s="970">
        <v>0.29166666666666669</v>
      </c>
      <c r="H58" s="971">
        <v>144</v>
      </c>
    </row>
    <row r="59" spans="1:8" x14ac:dyDescent="0.25">
      <c r="A59" s="958" t="s">
        <v>910</v>
      </c>
      <c r="B59" s="959" t="s">
        <v>382</v>
      </c>
      <c r="C59" s="969" t="s">
        <v>382</v>
      </c>
      <c r="D59" s="959">
        <v>5</v>
      </c>
      <c r="E59" s="961">
        <v>0.3125</v>
      </c>
      <c r="F59" s="959">
        <v>8</v>
      </c>
      <c r="G59" s="961">
        <v>0.5</v>
      </c>
      <c r="H59" s="962">
        <v>16</v>
      </c>
    </row>
    <row r="60" spans="1:8" x14ac:dyDescent="0.25">
      <c r="A60" s="965" t="s">
        <v>911</v>
      </c>
      <c r="B60" s="966">
        <v>39</v>
      </c>
      <c r="C60" s="970">
        <v>6.3311688311688305E-2</v>
      </c>
      <c r="D60" s="966">
        <v>45</v>
      </c>
      <c r="E60" s="970">
        <v>7.3051948051948049E-2</v>
      </c>
      <c r="F60" s="966">
        <v>532</v>
      </c>
      <c r="G60" s="970">
        <v>0.86363636363636365</v>
      </c>
      <c r="H60" s="971">
        <v>616</v>
      </c>
    </row>
    <row r="61" spans="1:8" x14ac:dyDescent="0.25">
      <c r="A61" s="958" t="s">
        <v>912</v>
      </c>
      <c r="B61" s="959" t="s">
        <v>382</v>
      </c>
      <c r="C61" s="969" t="s">
        <v>382</v>
      </c>
      <c r="D61" s="959">
        <v>14</v>
      </c>
      <c r="E61" s="961">
        <v>2.9914529914529916E-2</v>
      </c>
      <c r="F61" s="959">
        <v>453</v>
      </c>
      <c r="G61" s="961">
        <v>0.96794871794871795</v>
      </c>
      <c r="H61" s="962">
        <v>468</v>
      </c>
    </row>
    <row r="62" spans="1:8" x14ac:dyDescent="0.25">
      <c r="A62" s="965" t="s">
        <v>913</v>
      </c>
      <c r="B62" s="966">
        <v>136</v>
      </c>
      <c r="C62" s="970">
        <v>0.68686868686868685</v>
      </c>
      <c r="D62" s="966">
        <v>38</v>
      </c>
      <c r="E62" s="970">
        <v>0.19191919191919191</v>
      </c>
      <c r="F62" s="966">
        <v>24</v>
      </c>
      <c r="G62" s="970">
        <v>0.12121212121212122</v>
      </c>
      <c r="H62" s="971">
        <v>198</v>
      </c>
    </row>
    <row r="63" spans="1:8" x14ac:dyDescent="0.25">
      <c r="A63" s="958" t="s">
        <v>914</v>
      </c>
      <c r="B63" s="959">
        <v>0</v>
      </c>
      <c r="C63" s="969" t="s">
        <v>382</v>
      </c>
      <c r="D63" s="959">
        <v>0</v>
      </c>
      <c r="E63" s="972" t="s">
        <v>382</v>
      </c>
      <c r="F63" s="959">
        <v>0</v>
      </c>
      <c r="G63" s="972" t="s">
        <v>382</v>
      </c>
      <c r="H63" s="962">
        <v>0</v>
      </c>
    </row>
    <row r="64" spans="1:8" x14ac:dyDescent="0.25">
      <c r="A64" s="965" t="s">
        <v>915</v>
      </c>
      <c r="B64" s="966">
        <v>21</v>
      </c>
      <c r="C64" s="970">
        <v>0.84</v>
      </c>
      <c r="D64" s="966" t="s">
        <v>382</v>
      </c>
      <c r="E64" s="966" t="s">
        <v>382</v>
      </c>
      <c r="F64" s="966">
        <v>0</v>
      </c>
      <c r="G64" s="970">
        <v>0</v>
      </c>
      <c r="H64" s="971">
        <v>25</v>
      </c>
    </row>
    <row r="65" spans="1:8" x14ac:dyDescent="0.25">
      <c r="A65" s="958" t="s">
        <v>916</v>
      </c>
      <c r="B65" s="959">
        <v>32</v>
      </c>
      <c r="C65" s="960">
        <v>0.8</v>
      </c>
      <c r="D65" s="959" t="s">
        <v>382</v>
      </c>
      <c r="E65" s="972" t="s">
        <v>382</v>
      </c>
      <c r="F65" s="959" t="s">
        <v>382</v>
      </c>
      <c r="G65" s="972" t="s">
        <v>382</v>
      </c>
      <c r="H65" s="962">
        <v>40</v>
      </c>
    </row>
    <row r="66" spans="1:8" x14ac:dyDescent="0.25">
      <c r="A66" s="965" t="s">
        <v>426</v>
      </c>
      <c r="B66" s="966">
        <v>853</v>
      </c>
      <c r="C66" s="970">
        <v>0.74109470026064295</v>
      </c>
      <c r="D66" s="966">
        <v>222</v>
      </c>
      <c r="E66" s="970">
        <v>0.19287576020851432</v>
      </c>
      <c r="F66" s="966">
        <v>76</v>
      </c>
      <c r="G66" s="970">
        <v>6.6029539530842743E-2</v>
      </c>
      <c r="H66" s="971">
        <v>1151</v>
      </c>
    </row>
    <row r="67" spans="1:8" x14ac:dyDescent="0.25">
      <c r="A67" s="958" t="s">
        <v>917</v>
      </c>
      <c r="B67" s="959">
        <v>33</v>
      </c>
      <c r="C67" s="960">
        <v>0.61111111111111116</v>
      </c>
      <c r="D67" s="959">
        <v>17</v>
      </c>
      <c r="E67" s="961">
        <v>0.31481481481481483</v>
      </c>
      <c r="F67" s="959" t="s">
        <v>382</v>
      </c>
      <c r="G67" s="972" t="s">
        <v>382</v>
      </c>
      <c r="H67" s="962">
        <v>54</v>
      </c>
    </row>
    <row r="68" spans="1:8" x14ac:dyDescent="0.25">
      <c r="A68" s="965" t="s">
        <v>918</v>
      </c>
      <c r="B68" s="966" t="s">
        <v>382</v>
      </c>
      <c r="C68" s="967" t="s">
        <v>382</v>
      </c>
      <c r="D68" s="966">
        <v>18</v>
      </c>
      <c r="E68" s="970">
        <v>7.2580645161290328E-2</v>
      </c>
      <c r="F68" s="966">
        <v>226</v>
      </c>
      <c r="G68" s="970">
        <v>0.91129032258064513</v>
      </c>
      <c r="H68" s="971">
        <v>248</v>
      </c>
    </row>
    <row r="69" spans="1:8" x14ac:dyDescent="0.25">
      <c r="A69" s="958" t="s">
        <v>919</v>
      </c>
      <c r="B69" s="959">
        <v>0</v>
      </c>
      <c r="C69" s="969" t="s">
        <v>382</v>
      </c>
      <c r="D69" s="959">
        <v>0</v>
      </c>
      <c r="E69" s="972" t="s">
        <v>382</v>
      </c>
      <c r="F69" s="959">
        <v>0</v>
      </c>
      <c r="G69" s="972" t="s">
        <v>382</v>
      </c>
      <c r="H69" s="962">
        <v>0</v>
      </c>
    </row>
    <row r="70" spans="1:8" x14ac:dyDescent="0.25">
      <c r="A70" s="965" t="s">
        <v>920</v>
      </c>
      <c r="B70" s="966">
        <v>26</v>
      </c>
      <c r="C70" s="970">
        <v>0.89655172413793105</v>
      </c>
      <c r="D70" s="966" t="s">
        <v>382</v>
      </c>
      <c r="E70" s="966" t="s">
        <v>382</v>
      </c>
      <c r="F70" s="966">
        <v>0</v>
      </c>
      <c r="G70" s="970">
        <v>0</v>
      </c>
      <c r="H70" s="971">
        <v>29</v>
      </c>
    </row>
    <row r="71" spans="1:8" x14ac:dyDescent="0.25">
      <c r="A71" s="958" t="s">
        <v>921</v>
      </c>
      <c r="B71" s="959">
        <v>24</v>
      </c>
      <c r="C71" s="960">
        <v>0.16783216783216784</v>
      </c>
      <c r="D71" s="959">
        <v>18</v>
      </c>
      <c r="E71" s="961">
        <v>0.12587412587412589</v>
      </c>
      <c r="F71" s="959">
        <v>101</v>
      </c>
      <c r="G71" s="961">
        <v>0.70629370629370625</v>
      </c>
      <c r="H71" s="962">
        <v>143</v>
      </c>
    </row>
    <row r="72" spans="1:8" x14ac:dyDescent="0.25">
      <c r="A72" s="965" t="s">
        <v>922</v>
      </c>
      <c r="B72" s="966">
        <v>49</v>
      </c>
      <c r="C72" s="970">
        <v>0.72058823529411764</v>
      </c>
      <c r="D72" s="966">
        <v>9</v>
      </c>
      <c r="E72" s="970">
        <v>0.13235294117647059</v>
      </c>
      <c r="F72" s="966">
        <v>10</v>
      </c>
      <c r="G72" s="970">
        <v>0.14705882352941177</v>
      </c>
      <c r="H72" s="971">
        <v>68</v>
      </c>
    </row>
    <row r="73" spans="1:8" x14ac:dyDescent="0.25">
      <c r="A73" s="958" t="s">
        <v>923</v>
      </c>
      <c r="B73" s="959">
        <v>21</v>
      </c>
      <c r="C73" s="960">
        <v>0.52500000000000002</v>
      </c>
      <c r="D73" s="959">
        <v>18</v>
      </c>
      <c r="E73" s="961">
        <v>0.45</v>
      </c>
      <c r="F73" s="959" t="s">
        <v>382</v>
      </c>
      <c r="G73" s="972" t="s">
        <v>382</v>
      </c>
      <c r="H73" s="962">
        <v>40</v>
      </c>
    </row>
    <row r="74" spans="1:8" x14ac:dyDescent="0.25">
      <c r="A74" s="965" t="s">
        <v>924</v>
      </c>
      <c r="B74" s="966">
        <v>341</v>
      </c>
      <c r="C74" s="970">
        <v>0.52380952380952384</v>
      </c>
      <c r="D74" s="966">
        <v>154</v>
      </c>
      <c r="E74" s="970">
        <v>0.23655913978494625</v>
      </c>
      <c r="F74" s="966">
        <v>156</v>
      </c>
      <c r="G74" s="970">
        <v>0.23963133640552994</v>
      </c>
      <c r="H74" s="971">
        <v>651</v>
      </c>
    </row>
    <row r="75" spans="1:8" x14ac:dyDescent="0.25">
      <c r="A75" s="958" t="s">
        <v>925</v>
      </c>
      <c r="B75" s="959">
        <v>32</v>
      </c>
      <c r="C75" s="960">
        <v>0.76190476190476186</v>
      </c>
      <c r="D75" s="959">
        <v>10</v>
      </c>
      <c r="E75" s="961">
        <v>0.23809523809523808</v>
      </c>
      <c r="F75" s="959">
        <v>0</v>
      </c>
      <c r="G75" s="961">
        <v>0</v>
      </c>
      <c r="H75" s="962">
        <v>42</v>
      </c>
    </row>
    <row r="76" spans="1:8" x14ac:dyDescent="0.25">
      <c r="A76" s="965" t="s">
        <v>926</v>
      </c>
      <c r="B76" s="966">
        <v>74</v>
      </c>
      <c r="C76" s="970">
        <v>0.67272727272727273</v>
      </c>
      <c r="D76" s="966">
        <v>35</v>
      </c>
      <c r="E76" s="970">
        <v>0.31818181818181818</v>
      </c>
      <c r="F76" s="966" t="s">
        <v>382</v>
      </c>
      <c r="G76" s="966" t="s">
        <v>382</v>
      </c>
      <c r="H76" s="971">
        <v>110</v>
      </c>
    </row>
    <row r="77" spans="1:8" x14ac:dyDescent="0.25">
      <c r="A77" s="958" t="s">
        <v>871</v>
      </c>
      <c r="B77" s="959">
        <v>178</v>
      </c>
      <c r="C77" s="960">
        <v>0.76068376068376065</v>
      </c>
      <c r="D77" s="959">
        <v>41</v>
      </c>
      <c r="E77" s="961">
        <v>0.1752136752136752</v>
      </c>
      <c r="F77" s="959">
        <v>15</v>
      </c>
      <c r="G77" s="961">
        <v>6.4102564102564097E-2</v>
      </c>
      <c r="H77" s="962">
        <v>234</v>
      </c>
    </row>
    <row r="78" spans="1:8" x14ac:dyDescent="0.25">
      <c r="A78" s="965" t="s">
        <v>927</v>
      </c>
      <c r="B78" s="966">
        <v>0</v>
      </c>
      <c r="C78" s="967" t="s">
        <v>382</v>
      </c>
      <c r="D78" s="966">
        <v>0</v>
      </c>
      <c r="E78" s="966" t="s">
        <v>382</v>
      </c>
      <c r="F78" s="966">
        <v>0</v>
      </c>
      <c r="G78" s="966" t="s">
        <v>382</v>
      </c>
      <c r="H78" s="971">
        <v>0</v>
      </c>
    </row>
    <row r="79" spans="1:8" x14ac:dyDescent="0.25">
      <c r="A79" s="958" t="s">
        <v>928</v>
      </c>
      <c r="B79" s="959">
        <v>29</v>
      </c>
      <c r="C79" s="960">
        <v>0.72499999999999998</v>
      </c>
      <c r="D79" s="959">
        <v>9</v>
      </c>
      <c r="E79" s="961">
        <v>0.22500000000000001</v>
      </c>
      <c r="F79" s="959" t="s">
        <v>382</v>
      </c>
      <c r="G79" s="972" t="s">
        <v>382</v>
      </c>
      <c r="H79" s="962">
        <v>40</v>
      </c>
    </row>
    <row r="80" spans="1:8" x14ac:dyDescent="0.25">
      <c r="A80" s="965" t="s">
        <v>874</v>
      </c>
      <c r="B80" s="966" t="s">
        <v>382</v>
      </c>
      <c r="C80" s="967" t="s">
        <v>382</v>
      </c>
      <c r="D80" s="966">
        <v>0</v>
      </c>
      <c r="E80" s="966" t="s">
        <v>382</v>
      </c>
      <c r="F80" s="966">
        <v>0</v>
      </c>
      <c r="G80" s="966" t="s">
        <v>382</v>
      </c>
      <c r="H80" s="968" t="s">
        <v>382</v>
      </c>
    </row>
    <row r="81" spans="1:8" x14ac:dyDescent="0.25">
      <c r="A81" s="958" t="s">
        <v>929</v>
      </c>
      <c r="B81" s="959">
        <v>40</v>
      </c>
      <c r="C81" s="960">
        <v>0.97560975609756095</v>
      </c>
      <c r="D81" s="959" t="s">
        <v>382</v>
      </c>
      <c r="E81" s="972" t="s">
        <v>382</v>
      </c>
      <c r="F81" s="959">
        <v>0</v>
      </c>
      <c r="G81" s="961">
        <v>0</v>
      </c>
      <c r="H81" s="962">
        <v>41</v>
      </c>
    </row>
    <row r="82" spans="1:8" x14ac:dyDescent="0.25">
      <c r="A82" s="965" t="s">
        <v>930</v>
      </c>
      <c r="B82" s="966">
        <v>0</v>
      </c>
      <c r="C82" s="967" t="s">
        <v>931</v>
      </c>
      <c r="D82" s="966">
        <v>0</v>
      </c>
      <c r="E82" s="966" t="s">
        <v>382</v>
      </c>
      <c r="F82" s="966">
        <v>0</v>
      </c>
      <c r="G82" s="966" t="s">
        <v>382</v>
      </c>
      <c r="H82" s="973">
        <v>0</v>
      </c>
    </row>
    <row r="83" spans="1:8" x14ac:dyDescent="0.25">
      <c r="A83" s="958" t="s">
        <v>932</v>
      </c>
      <c r="B83" s="959">
        <v>0</v>
      </c>
      <c r="C83" s="969" t="s">
        <v>382</v>
      </c>
      <c r="D83" s="959">
        <v>0</v>
      </c>
      <c r="E83" s="972" t="s">
        <v>382</v>
      </c>
      <c r="F83" s="959">
        <v>0</v>
      </c>
      <c r="G83" s="972" t="s">
        <v>382</v>
      </c>
      <c r="H83" s="974">
        <v>0</v>
      </c>
    </row>
    <row r="84" spans="1:8" x14ac:dyDescent="0.25">
      <c r="A84" s="965" t="s">
        <v>933</v>
      </c>
      <c r="B84" s="966" t="s">
        <v>382</v>
      </c>
      <c r="C84" s="967" t="s">
        <v>382</v>
      </c>
      <c r="D84" s="966">
        <v>0</v>
      </c>
      <c r="E84" s="966" t="s">
        <v>382</v>
      </c>
      <c r="F84" s="966">
        <v>0</v>
      </c>
      <c r="G84" s="966" t="s">
        <v>382</v>
      </c>
      <c r="H84" s="968" t="s">
        <v>382</v>
      </c>
    </row>
    <row r="85" spans="1:8" x14ac:dyDescent="0.25">
      <c r="A85" s="958" t="s">
        <v>934</v>
      </c>
      <c r="B85" s="959" t="s">
        <v>382</v>
      </c>
      <c r="C85" s="969" t="s">
        <v>382</v>
      </c>
      <c r="D85" s="959" t="s">
        <v>382</v>
      </c>
      <c r="E85" s="972" t="s">
        <v>382</v>
      </c>
      <c r="F85" s="959" t="s">
        <v>382</v>
      </c>
      <c r="G85" s="972" t="s">
        <v>382</v>
      </c>
      <c r="H85" s="975" t="s">
        <v>382</v>
      </c>
    </row>
    <row r="86" spans="1:8" x14ac:dyDescent="0.25">
      <c r="A86" s="965" t="s">
        <v>935</v>
      </c>
      <c r="B86" s="966" t="s">
        <v>382</v>
      </c>
      <c r="C86" s="967" t="s">
        <v>382</v>
      </c>
      <c r="D86" s="966">
        <v>8</v>
      </c>
      <c r="E86" s="970">
        <v>0.66666666666666663</v>
      </c>
      <c r="F86" s="966" t="s">
        <v>382</v>
      </c>
      <c r="G86" s="966" t="s">
        <v>382</v>
      </c>
      <c r="H86" s="971">
        <v>12</v>
      </c>
    </row>
    <row r="87" spans="1:8" x14ac:dyDescent="0.25">
      <c r="A87" s="976" t="s">
        <v>936</v>
      </c>
      <c r="B87" s="977">
        <v>3403</v>
      </c>
      <c r="C87" s="978">
        <v>0.50662498139050172</v>
      </c>
      <c r="D87" s="977">
        <v>1129</v>
      </c>
      <c r="E87" s="978">
        <v>0.16808098853654904</v>
      </c>
      <c r="F87" s="977">
        <v>2142</v>
      </c>
      <c r="G87" s="978">
        <v>0.31889236266190263</v>
      </c>
      <c r="H87" s="979">
        <v>6717</v>
      </c>
    </row>
    <row r="88" spans="1:8" x14ac:dyDescent="0.25">
      <c r="A88" s="980" t="s">
        <v>937</v>
      </c>
      <c r="B88" s="981">
        <v>9912</v>
      </c>
      <c r="C88" s="982">
        <v>0.48578710056851598</v>
      </c>
      <c r="D88" s="981">
        <v>5815</v>
      </c>
      <c r="E88" s="982">
        <v>0.28499313860027448</v>
      </c>
      <c r="F88" s="981">
        <v>4677</v>
      </c>
      <c r="G88" s="983">
        <v>0.22921976083120957</v>
      </c>
      <c r="H88" s="984">
        <v>20404</v>
      </c>
    </row>
    <row r="89" spans="1:8" x14ac:dyDescent="0.25">
      <c r="A89" s="976" t="s">
        <v>938</v>
      </c>
      <c r="B89" s="978">
        <v>0.34332122679580301</v>
      </c>
      <c r="C89" s="978"/>
      <c r="D89" s="978">
        <v>0.19415305245055889</v>
      </c>
      <c r="E89" s="978"/>
      <c r="F89" s="978">
        <v>0.45798588838999399</v>
      </c>
      <c r="G89" s="978"/>
      <c r="H89" s="985">
        <v>0.32920015683199372</v>
      </c>
    </row>
    <row r="91" spans="1:8" x14ac:dyDescent="0.25">
      <c r="A91" s="696" t="s">
        <v>2621</v>
      </c>
    </row>
    <row r="93" spans="1:8" x14ac:dyDescent="0.25">
      <c r="A93" s="697" t="s">
        <v>135</v>
      </c>
      <c r="B93" s="697"/>
      <c r="C93" s="688"/>
      <c r="D93" s="688"/>
      <c r="E93" s="688"/>
      <c r="F93" s="688"/>
      <c r="G93" s="688"/>
      <c r="H93" s="688"/>
    </row>
  </sheetData>
  <mergeCells count="6">
    <mergeCell ref="B3:C3"/>
    <mergeCell ref="D3:E3"/>
    <mergeCell ref="F3:G3"/>
    <mergeCell ref="B47:C47"/>
    <mergeCell ref="D47:E47"/>
    <mergeCell ref="F47:G47"/>
  </mergeCells>
  <hyperlinks>
    <hyperlink ref="A93" location="Index!A1" display="Back to index" xr:uid="{8B5E66B9-DBF3-44A4-A066-8E11B1277F5F}"/>
  </hyperlinks>
  <pageMargins left="0.70000000000000007" right="0.70000000000000007" top="0.75" bottom="0.75" header="0.30000000000000004" footer="0.3000000000000000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B45DF-FF71-4D7B-B976-4B04D1DCF2E0}">
  <dimension ref="A1:J91"/>
  <sheetViews>
    <sheetView showGridLines="0" workbookViewId="0"/>
  </sheetViews>
  <sheetFormatPr defaultColWidth="8.85546875" defaultRowHeight="15" x14ac:dyDescent="0.25"/>
  <cols>
    <col min="1" max="1" width="49.42578125" style="688" customWidth="1"/>
    <col min="2" max="2" width="33.7109375" style="688" customWidth="1"/>
    <col min="3" max="3" width="12" style="688" customWidth="1"/>
    <col min="4" max="4" width="10.5703125" style="688" customWidth="1"/>
    <col min="5" max="5" width="10.28515625" style="688" customWidth="1"/>
    <col min="6" max="10" width="12.42578125" style="688" customWidth="1"/>
    <col min="11" max="16384" width="8.85546875" style="688"/>
  </cols>
  <sheetData>
    <row r="1" spans="1:10" x14ac:dyDescent="0.25">
      <c r="A1" s="686" t="s">
        <v>2704</v>
      </c>
    </row>
    <row r="3" spans="1:10" s="3158" customFormat="1" ht="30" x14ac:dyDescent="0.25">
      <c r="A3" s="3179"/>
      <c r="B3" s="1027"/>
      <c r="C3" s="3167" t="s">
        <v>414</v>
      </c>
      <c r="D3" s="3167" t="s">
        <v>752</v>
      </c>
      <c r="E3" s="3167" t="s">
        <v>753</v>
      </c>
      <c r="F3" s="3167" t="s">
        <v>754</v>
      </c>
      <c r="G3" s="3167" t="s">
        <v>415</v>
      </c>
      <c r="H3" s="3167" t="s">
        <v>2623</v>
      </c>
      <c r="I3" s="3167" t="s">
        <v>304</v>
      </c>
      <c r="J3" s="3167" t="s">
        <v>465</v>
      </c>
    </row>
    <row r="4" spans="1:10" x14ac:dyDescent="0.25">
      <c r="A4" s="3712" t="s">
        <v>762</v>
      </c>
      <c r="B4" s="986" t="s">
        <v>939</v>
      </c>
      <c r="C4" s="987">
        <v>1530</v>
      </c>
      <c r="D4" s="987">
        <v>1720</v>
      </c>
      <c r="E4" s="987">
        <v>990</v>
      </c>
      <c r="F4" s="988">
        <v>1030</v>
      </c>
      <c r="G4" s="989">
        <v>1200</v>
      </c>
      <c r="H4" s="989">
        <v>1845</v>
      </c>
      <c r="I4" s="3548">
        <f>(H4-G4)/G4</f>
        <v>0.53749999999999998</v>
      </c>
      <c r="J4" s="3548">
        <f>(H4-C4)/C4</f>
        <v>0.20588235294117646</v>
      </c>
    </row>
    <row r="5" spans="1:10" x14ac:dyDescent="0.25">
      <c r="A5" s="3712"/>
      <c r="B5" s="986" t="s">
        <v>940</v>
      </c>
      <c r="C5" s="990">
        <v>915</v>
      </c>
      <c r="D5" s="990">
        <v>1140</v>
      </c>
      <c r="E5" s="990">
        <v>935</v>
      </c>
      <c r="F5" s="991">
        <v>1140</v>
      </c>
      <c r="G5" s="992">
        <v>870</v>
      </c>
      <c r="H5" s="992">
        <v>1275</v>
      </c>
      <c r="I5" s="3548">
        <f t="shared" ref="I5:I22" si="0">(H5-G5)/G5</f>
        <v>0.46551724137931033</v>
      </c>
      <c r="J5" s="3548">
        <f t="shared" ref="J5:J23" si="1">(H5-C5)/C5</f>
        <v>0.39344262295081966</v>
      </c>
    </row>
    <row r="6" spans="1:10" x14ac:dyDescent="0.25">
      <c r="A6" s="3712"/>
      <c r="B6" s="986" t="s">
        <v>941</v>
      </c>
      <c r="C6" s="990">
        <v>45</v>
      </c>
      <c r="D6" s="990">
        <v>25</v>
      </c>
      <c r="E6" s="990">
        <v>35</v>
      </c>
      <c r="F6" s="991">
        <v>75</v>
      </c>
      <c r="G6" s="992">
        <v>65</v>
      </c>
      <c r="H6" s="992">
        <v>50</v>
      </c>
      <c r="I6" s="3548">
        <f t="shared" si="0"/>
        <v>-0.23076923076923078</v>
      </c>
      <c r="J6" s="3548">
        <f t="shared" si="1"/>
        <v>0.1111111111111111</v>
      </c>
    </row>
    <row r="7" spans="1:10" x14ac:dyDescent="0.25">
      <c r="A7" s="3712"/>
      <c r="B7" s="986" t="s">
        <v>799</v>
      </c>
      <c r="C7" s="987">
        <v>2485</v>
      </c>
      <c r="D7" s="987">
        <v>2895</v>
      </c>
      <c r="E7" s="987">
        <v>1955</v>
      </c>
      <c r="F7" s="988">
        <v>2245</v>
      </c>
      <c r="G7" s="989">
        <v>2135</v>
      </c>
      <c r="H7" s="989">
        <v>3170</v>
      </c>
      <c r="I7" s="3548">
        <f t="shared" si="0"/>
        <v>0.48477751756440279</v>
      </c>
      <c r="J7" s="3548">
        <f t="shared" si="1"/>
        <v>0.27565392354124746</v>
      </c>
    </row>
    <row r="8" spans="1:10" x14ac:dyDescent="0.25">
      <c r="A8" s="3717" t="s">
        <v>761</v>
      </c>
      <c r="B8" s="993" t="s">
        <v>939</v>
      </c>
      <c r="C8" s="753">
        <v>1350</v>
      </c>
      <c r="D8" s="753">
        <v>1535</v>
      </c>
      <c r="E8" s="753">
        <v>1105</v>
      </c>
      <c r="F8" s="753">
        <v>1170</v>
      </c>
      <c r="G8" s="753">
        <v>1355</v>
      </c>
      <c r="H8" s="797">
        <v>1305</v>
      </c>
      <c r="I8" s="3549">
        <f t="shared" si="0"/>
        <v>-3.6900369003690037E-2</v>
      </c>
      <c r="J8" s="3549">
        <f t="shared" si="1"/>
        <v>-3.3333333333333333E-2</v>
      </c>
    </row>
    <row r="9" spans="1:10" x14ac:dyDescent="0.25">
      <c r="A9" s="3717"/>
      <c r="B9" s="993" t="s">
        <v>940</v>
      </c>
      <c r="C9" s="994">
        <v>880</v>
      </c>
      <c r="D9" s="753">
        <v>1000</v>
      </c>
      <c r="E9" s="753">
        <v>1005</v>
      </c>
      <c r="F9" s="994">
        <v>970</v>
      </c>
      <c r="G9" s="753">
        <v>1030</v>
      </c>
      <c r="H9" s="797">
        <v>1085</v>
      </c>
      <c r="I9" s="3549">
        <f t="shared" si="0"/>
        <v>5.3398058252427182E-2</v>
      </c>
      <c r="J9" s="3549">
        <f t="shared" si="1"/>
        <v>0.23295454545454544</v>
      </c>
    </row>
    <row r="10" spans="1:10" x14ac:dyDescent="0.25">
      <c r="A10" s="3717"/>
      <c r="B10" s="993" t="s">
        <v>941</v>
      </c>
      <c r="C10" s="994" t="s">
        <v>382</v>
      </c>
      <c r="D10" s="994" t="s">
        <v>382</v>
      </c>
      <c r="E10" s="994" t="s">
        <v>382</v>
      </c>
      <c r="F10" s="994">
        <v>20</v>
      </c>
      <c r="G10" s="694">
        <v>25</v>
      </c>
      <c r="H10" s="797">
        <v>45</v>
      </c>
      <c r="I10" s="3549">
        <f t="shared" si="0"/>
        <v>0.8</v>
      </c>
      <c r="J10" s="3550" t="s">
        <v>382</v>
      </c>
    </row>
    <row r="11" spans="1:10" x14ac:dyDescent="0.25">
      <c r="A11" s="3717"/>
      <c r="B11" s="993" t="s">
        <v>799</v>
      </c>
      <c r="C11" s="753">
        <v>2230</v>
      </c>
      <c r="D11" s="753">
        <v>2535</v>
      </c>
      <c r="E11" s="753">
        <v>2110</v>
      </c>
      <c r="F11" s="753">
        <v>2160</v>
      </c>
      <c r="G11" s="753">
        <v>2410</v>
      </c>
      <c r="H11" s="797">
        <v>2440</v>
      </c>
      <c r="I11" s="3549">
        <f t="shared" si="0"/>
        <v>1.2448132780082987E-2</v>
      </c>
      <c r="J11" s="3549">
        <f t="shared" si="1"/>
        <v>9.417040358744394E-2</v>
      </c>
    </row>
    <row r="12" spans="1:10" x14ac:dyDescent="0.25">
      <c r="A12" s="3712" t="s">
        <v>763</v>
      </c>
      <c r="B12" s="986" t="s">
        <v>939</v>
      </c>
      <c r="C12" s="987">
        <v>530</v>
      </c>
      <c r="D12" s="987">
        <v>335</v>
      </c>
      <c r="E12" s="987">
        <v>305</v>
      </c>
      <c r="F12" s="988">
        <v>105</v>
      </c>
      <c r="G12" s="989">
        <v>145</v>
      </c>
      <c r="H12" s="989">
        <v>345</v>
      </c>
      <c r="I12" s="3548">
        <f t="shared" si="0"/>
        <v>1.3793103448275863</v>
      </c>
      <c r="J12" s="3548">
        <f t="shared" si="1"/>
        <v>-0.34905660377358488</v>
      </c>
    </row>
    <row r="13" spans="1:10" x14ac:dyDescent="0.25">
      <c r="A13" s="3712"/>
      <c r="B13" s="986" t="s">
        <v>940</v>
      </c>
      <c r="C13" s="990">
        <v>325</v>
      </c>
      <c r="D13" s="990">
        <v>300</v>
      </c>
      <c r="E13" s="990">
        <v>465</v>
      </c>
      <c r="F13" s="991">
        <v>380</v>
      </c>
      <c r="G13" s="992">
        <v>265</v>
      </c>
      <c r="H13" s="992">
        <v>450</v>
      </c>
      <c r="I13" s="3548">
        <f t="shared" si="0"/>
        <v>0.69811320754716977</v>
      </c>
      <c r="J13" s="3548">
        <f t="shared" si="1"/>
        <v>0.38461538461538464</v>
      </c>
    </row>
    <row r="14" spans="1:10" x14ac:dyDescent="0.25">
      <c r="A14" s="3712"/>
      <c r="B14" s="986" t="s">
        <v>941</v>
      </c>
      <c r="C14" s="990" t="s">
        <v>382</v>
      </c>
      <c r="D14" s="990" t="s">
        <v>382</v>
      </c>
      <c r="E14" s="990" t="s">
        <v>382</v>
      </c>
      <c r="F14" s="991" t="s">
        <v>382</v>
      </c>
      <c r="G14" s="992" t="s">
        <v>382</v>
      </c>
      <c r="H14">
        <v>15</v>
      </c>
      <c r="I14" s="3551" t="s">
        <v>382</v>
      </c>
      <c r="J14" s="3551" t="s">
        <v>382</v>
      </c>
    </row>
    <row r="15" spans="1:10" x14ac:dyDescent="0.25">
      <c r="A15" s="3712"/>
      <c r="B15" s="986" t="s">
        <v>799</v>
      </c>
      <c r="C15" s="987">
        <v>855</v>
      </c>
      <c r="D15" s="987">
        <v>635</v>
      </c>
      <c r="E15" s="987">
        <v>785</v>
      </c>
      <c r="F15" s="988">
        <v>520</v>
      </c>
      <c r="G15" s="989">
        <v>440</v>
      </c>
      <c r="H15" s="89">
        <v>810</v>
      </c>
      <c r="I15" s="3548">
        <f t="shared" si="0"/>
        <v>0.84090909090909094</v>
      </c>
      <c r="J15" s="3548">
        <f t="shared" si="1"/>
        <v>-5.2631578947368418E-2</v>
      </c>
    </row>
    <row r="16" spans="1:10" x14ac:dyDescent="0.25">
      <c r="A16" s="3718" t="s">
        <v>831</v>
      </c>
      <c r="B16" s="995" t="s">
        <v>939</v>
      </c>
      <c r="C16" s="755">
        <v>3410</v>
      </c>
      <c r="D16" s="755">
        <v>3590</v>
      </c>
      <c r="E16" s="755">
        <v>2400</v>
      </c>
      <c r="F16" s="755">
        <v>2305</v>
      </c>
      <c r="G16" s="802">
        <v>2700</v>
      </c>
      <c r="H16" s="802">
        <f>H4+H8+H12</f>
        <v>3495</v>
      </c>
      <c r="I16" s="3552">
        <f t="shared" si="0"/>
        <v>0.29444444444444445</v>
      </c>
      <c r="J16" s="3552">
        <f t="shared" si="1"/>
        <v>2.4926686217008796E-2</v>
      </c>
    </row>
    <row r="17" spans="1:10" x14ac:dyDescent="0.25">
      <c r="A17" s="3718"/>
      <c r="B17" s="995" t="s">
        <v>940</v>
      </c>
      <c r="C17" s="755">
        <v>2120</v>
      </c>
      <c r="D17" s="755">
        <v>2440</v>
      </c>
      <c r="E17" s="755">
        <v>2405</v>
      </c>
      <c r="F17" s="755">
        <v>2490</v>
      </c>
      <c r="G17" s="802">
        <v>2165</v>
      </c>
      <c r="H17" s="802">
        <f>H5+H9+H13</f>
        <v>2810</v>
      </c>
      <c r="I17" s="3552">
        <f t="shared" si="0"/>
        <v>0.29792147806004621</v>
      </c>
      <c r="J17" s="3552">
        <f t="shared" si="1"/>
        <v>0.32547169811320753</v>
      </c>
    </row>
    <row r="18" spans="1:10" x14ac:dyDescent="0.25">
      <c r="A18" s="3718"/>
      <c r="B18" s="995" t="s">
        <v>941</v>
      </c>
      <c r="C18" s="996" t="s">
        <v>382</v>
      </c>
      <c r="D18" s="755" t="s">
        <v>382</v>
      </c>
      <c r="E18" s="755" t="s">
        <v>382</v>
      </c>
      <c r="F18" s="755" t="s">
        <v>382</v>
      </c>
      <c r="G18" s="802" t="s">
        <v>382</v>
      </c>
      <c r="H18" s="802">
        <f>H6+H10+H14</f>
        <v>110</v>
      </c>
      <c r="I18" s="3553" t="s">
        <v>382</v>
      </c>
      <c r="J18" s="3553" t="s">
        <v>382</v>
      </c>
    </row>
    <row r="19" spans="1:10" x14ac:dyDescent="0.25">
      <c r="A19" s="3718"/>
      <c r="B19" s="995" t="s">
        <v>799</v>
      </c>
      <c r="C19" s="755">
        <v>5570</v>
      </c>
      <c r="D19" s="755">
        <v>6065</v>
      </c>
      <c r="E19" s="755">
        <v>4850</v>
      </c>
      <c r="F19" s="755">
        <v>4925</v>
      </c>
      <c r="G19" s="802">
        <v>4985</v>
      </c>
      <c r="H19" s="802">
        <f>H7+H11+H15</f>
        <v>6420</v>
      </c>
      <c r="I19" s="3552">
        <f t="shared" si="0"/>
        <v>0.28786359077231694</v>
      </c>
      <c r="J19" s="3552">
        <f t="shared" si="1"/>
        <v>0.15260323159784561</v>
      </c>
    </row>
    <row r="20" spans="1:10" x14ac:dyDescent="0.25">
      <c r="A20" s="3716" t="s">
        <v>768</v>
      </c>
      <c r="B20" s="997" t="s">
        <v>939</v>
      </c>
      <c r="C20" s="998">
        <v>15255</v>
      </c>
      <c r="D20" s="998">
        <v>14000</v>
      </c>
      <c r="E20" s="998">
        <v>8430</v>
      </c>
      <c r="F20" s="999">
        <v>8410</v>
      </c>
      <c r="G20" s="1000">
        <v>9890</v>
      </c>
      <c r="H20" s="1000">
        <v>13135</v>
      </c>
      <c r="I20" s="3554">
        <f t="shared" si="0"/>
        <v>0.3281092012133468</v>
      </c>
      <c r="J20" s="3554">
        <f t="shared" si="1"/>
        <v>-0.13897082923631596</v>
      </c>
    </row>
    <row r="21" spans="1:10" x14ac:dyDescent="0.25">
      <c r="A21" s="3716"/>
      <c r="B21" s="997" t="s">
        <v>940</v>
      </c>
      <c r="C21" s="998">
        <v>10500</v>
      </c>
      <c r="D21" s="998">
        <v>10185</v>
      </c>
      <c r="E21" s="998">
        <v>6895</v>
      </c>
      <c r="F21" s="1001">
        <v>9300</v>
      </c>
      <c r="G21" s="1002">
        <v>9550</v>
      </c>
      <c r="H21" s="1002">
        <v>13125</v>
      </c>
      <c r="I21" s="3554">
        <f t="shared" si="0"/>
        <v>0.37434554973821987</v>
      </c>
      <c r="J21" s="3554">
        <f t="shared" si="1"/>
        <v>0.25</v>
      </c>
    </row>
    <row r="22" spans="1:10" x14ac:dyDescent="0.25">
      <c r="A22" s="3716"/>
      <c r="B22" s="997" t="s">
        <v>941</v>
      </c>
      <c r="C22" s="998">
        <v>2275</v>
      </c>
      <c r="D22" s="998">
        <v>3300</v>
      </c>
      <c r="E22" s="998">
        <v>4175</v>
      </c>
      <c r="F22" s="1001">
        <v>5980</v>
      </c>
      <c r="G22" s="1002">
        <v>4675</v>
      </c>
      <c r="H22" s="1002">
        <v>5105</v>
      </c>
      <c r="I22" s="3554">
        <f t="shared" si="0"/>
        <v>9.197860962566845E-2</v>
      </c>
      <c r="J22" s="3554">
        <f t="shared" si="1"/>
        <v>1.243956043956044</v>
      </c>
    </row>
    <row r="23" spans="1:10" x14ac:dyDescent="0.25">
      <c r="A23" s="3716"/>
      <c r="B23" s="997" t="s">
        <v>799</v>
      </c>
      <c r="C23" s="1003">
        <v>28030</v>
      </c>
      <c r="D23" s="1003">
        <v>27485</v>
      </c>
      <c r="E23" s="1003">
        <v>19505</v>
      </c>
      <c r="F23" s="999">
        <v>23690</v>
      </c>
      <c r="G23" s="1000">
        <v>24115</v>
      </c>
      <c r="H23" s="1000">
        <v>31360</v>
      </c>
      <c r="I23" s="3554">
        <f>(H23-G23)/G23</f>
        <v>0.30043541364296084</v>
      </c>
      <c r="J23" s="3554">
        <f t="shared" si="1"/>
        <v>0.11880128433820906</v>
      </c>
    </row>
    <row r="25" spans="1:10" s="696" customFormat="1" ht="11.25" x14ac:dyDescent="0.2">
      <c r="A25" s="696" t="s">
        <v>2705</v>
      </c>
    </row>
    <row r="27" spans="1:10" s="696" customFormat="1" ht="11.25" x14ac:dyDescent="0.2">
      <c r="A27" s="696" t="s">
        <v>2678</v>
      </c>
    </row>
    <row r="28" spans="1:10" s="696" customFormat="1" ht="11.25" x14ac:dyDescent="0.2"/>
    <row r="29" spans="1:10" x14ac:dyDescent="0.25">
      <c r="A29" s="697" t="s">
        <v>135</v>
      </c>
      <c r="B29" s="697"/>
    </row>
    <row r="91" spans="1:1" x14ac:dyDescent="0.25">
      <c r="A91" s="688" t="s">
        <v>2621</v>
      </c>
    </row>
  </sheetData>
  <mergeCells count="5">
    <mergeCell ref="A4:A7"/>
    <mergeCell ref="A8:A11"/>
    <mergeCell ref="A12:A15"/>
    <mergeCell ref="A16:A19"/>
    <mergeCell ref="A20:A23"/>
  </mergeCells>
  <hyperlinks>
    <hyperlink ref="A29" location="Index!A1" display="Back to index" xr:uid="{3C41B043-3545-460C-B783-C0ABBC1E4027}"/>
  </hyperlinks>
  <pageMargins left="0.70000000000000007" right="0.70000000000000007" top="0.75" bottom="0.75" header="0.30000000000000004" footer="0.30000000000000004"/>
  <pageSetup paperSize="9" fitToWidth="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FE372-248E-4849-87C0-DF5F91E0929C}">
  <dimension ref="A1:O31"/>
  <sheetViews>
    <sheetView showGridLines="0" workbookViewId="0">
      <selection activeCell="A30" sqref="A30"/>
    </sheetView>
  </sheetViews>
  <sheetFormatPr defaultColWidth="8.85546875" defaultRowHeight="15" x14ac:dyDescent="0.25"/>
  <cols>
    <col min="1" max="1" width="47.7109375" style="688" customWidth="1"/>
    <col min="2" max="2" width="37.28515625" style="688" customWidth="1"/>
    <col min="3" max="9" width="10.7109375" style="688" customWidth="1"/>
    <col min="10" max="10" width="11.5703125" style="688" customWidth="1"/>
    <col min="11" max="11" width="8.85546875" style="688" customWidth="1"/>
    <col min="12" max="16384" width="8.85546875" style="688"/>
  </cols>
  <sheetData>
    <row r="1" spans="1:15" x14ac:dyDescent="0.25">
      <c r="A1" s="686" t="s">
        <v>2707</v>
      </c>
    </row>
    <row r="2" spans="1:15" x14ac:dyDescent="0.25">
      <c r="A2" s="686"/>
    </row>
    <row r="3" spans="1:15" s="3158" customFormat="1" ht="45" x14ac:dyDescent="0.25">
      <c r="A3" s="3538"/>
      <c r="B3" s="3539"/>
      <c r="C3" s="3730" t="s">
        <v>414</v>
      </c>
      <c r="D3" s="3730"/>
      <c r="E3" s="3730" t="s">
        <v>752</v>
      </c>
      <c r="F3" s="3730"/>
      <c r="G3" s="3730" t="s">
        <v>753</v>
      </c>
      <c r="H3" s="3730"/>
      <c r="I3" s="3730" t="s">
        <v>754</v>
      </c>
      <c r="J3" s="3730"/>
      <c r="K3" s="3730" t="s">
        <v>415</v>
      </c>
      <c r="L3" s="3730"/>
      <c r="M3" s="3730" t="s">
        <v>2623</v>
      </c>
      <c r="N3" s="3730"/>
      <c r="O3" s="3547" t="s">
        <v>304</v>
      </c>
    </row>
    <row r="4" spans="1:15" x14ac:dyDescent="0.25">
      <c r="A4" s="1004"/>
      <c r="B4" s="1005"/>
      <c r="C4" s="1006" t="s">
        <v>151</v>
      </c>
      <c r="D4" s="1006" t="s">
        <v>150</v>
      </c>
      <c r="E4" s="1006" t="s">
        <v>151</v>
      </c>
      <c r="F4" s="1006" t="s">
        <v>150</v>
      </c>
      <c r="G4" s="1006" t="s">
        <v>151</v>
      </c>
      <c r="H4" s="1006" t="s">
        <v>150</v>
      </c>
      <c r="I4" s="1006" t="s">
        <v>151</v>
      </c>
      <c r="J4" s="1006" t="s">
        <v>150</v>
      </c>
      <c r="K4" s="1006" t="s">
        <v>151</v>
      </c>
      <c r="L4" s="1006" t="s">
        <v>150</v>
      </c>
      <c r="M4" s="1006" t="s">
        <v>151</v>
      </c>
      <c r="N4" s="1006" t="s">
        <v>150</v>
      </c>
      <c r="O4" s="1006"/>
    </row>
    <row r="5" spans="1:15" x14ac:dyDescent="0.25">
      <c r="A5" s="3729" t="s">
        <v>762</v>
      </c>
      <c r="B5" s="1007" t="s">
        <v>939</v>
      </c>
      <c r="C5" s="1008">
        <v>1145</v>
      </c>
      <c r="D5" s="1009">
        <v>0.88</v>
      </c>
      <c r="E5" s="1008">
        <v>1180</v>
      </c>
      <c r="F5" s="1009">
        <v>0.85</v>
      </c>
      <c r="G5" s="1008">
        <v>1120</v>
      </c>
      <c r="H5" s="1009">
        <v>0.85</v>
      </c>
      <c r="I5" s="1008">
        <v>835</v>
      </c>
      <c r="J5" s="1009">
        <v>0.83</v>
      </c>
      <c r="K5" s="1008">
        <v>740</v>
      </c>
      <c r="L5" s="1009">
        <v>0.84</v>
      </c>
      <c r="M5">
        <v>950</v>
      </c>
      <c r="N5" s="79">
        <v>0.8</v>
      </c>
      <c r="O5" s="1009">
        <f>(M5-K5)/K5</f>
        <v>0.28378378378378377</v>
      </c>
    </row>
    <row r="6" spans="1:15" x14ac:dyDescent="0.25">
      <c r="A6" s="3729"/>
      <c r="B6" s="1007" t="s">
        <v>940</v>
      </c>
      <c r="C6" s="1008">
        <v>810</v>
      </c>
      <c r="D6" s="1009">
        <v>0.92</v>
      </c>
      <c r="E6" s="1008">
        <v>800</v>
      </c>
      <c r="F6" s="1009">
        <v>0.91</v>
      </c>
      <c r="G6" s="1008">
        <v>845</v>
      </c>
      <c r="H6" s="1009">
        <v>0.9</v>
      </c>
      <c r="I6" s="1008">
        <v>845</v>
      </c>
      <c r="J6" s="1009">
        <v>0.89</v>
      </c>
      <c r="K6" s="1008">
        <v>810</v>
      </c>
      <c r="L6" s="1009">
        <v>0.88</v>
      </c>
      <c r="M6">
        <v>850</v>
      </c>
      <c r="N6" s="79">
        <v>0.86</v>
      </c>
      <c r="O6" s="1009">
        <f t="shared" ref="O6:O23" si="0">(M6-K6)/K6</f>
        <v>4.9382716049382713E-2</v>
      </c>
    </row>
    <row r="7" spans="1:15" x14ac:dyDescent="0.25">
      <c r="A7" s="3729"/>
      <c r="B7" s="1007" t="s">
        <v>941</v>
      </c>
      <c r="C7" s="1008" t="s">
        <v>382</v>
      </c>
      <c r="D7" s="1009" t="s">
        <v>382</v>
      </c>
      <c r="E7" s="1008">
        <v>15</v>
      </c>
      <c r="F7" s="1009" t="s">
        <v>382</v>
      </c>
      <c r="G7" s="1008">
        <v>30</v>
      </c>
      <c r="H7" s="1009" t="s">
        <v>382</v>
      </c>
      <c r="I7" s="1008">
        <v>25</v>
      </c>
      <c r="J7" s="1009" t="s">
        <v>382</v>
      </c>
      <c r="K7" s="1008">
        <v>45</v>
      </c>
      <c r="L7" s="1009">
        <v>0.81</v>
      </c>
      <c r="M7">
        <v>45</v>
      </c>
      <c r="N7" s="79">
        <v>0.77</v>
      </c>
      <c r="O7" s="1009">
        <f t="shared" si="0"/>
        <v>0</v>
      </c>
    </row>
    <row r="8" spans="1:15" x14ac:dyDescent="0.25">
      <c r="A8" s="3729"/>
      <c r="B8" s="1007" t="s">
        <v>799</v>
      </c>
      <c r="C8" s="1008" t="s">
        <v>382</v>
      </c>
      <c r="D8" s="1009" t="s">
        <v>382</v>
      </c>
      <c r="E8" s="1008">
        <v>2000</v>
      </c>
      <c r="F8" s="1009">
        <v>0.88</v>
      </c>
      <c r="G8" s="1008">
        <v>1995</v>
      </c>
      <c r="H8" s="1009">
        <v>0.87</v>
      </c>
      <c r="I8" s="1008">
        <v>1705</v>
      </c>
      <c r="J8" s="1009">
        <v>0.86</v>
      </c>
      <c r="K8" s="1008">
        <v>1595</v>
      </c>
      <c r="L8" s="1009">
        <v>0.86</v>
      </c>
      <c r="M8" s="89">
        <v>1845</v>
      </c>
      <c r="N8" s="79">
        <v>0.83</v>
      </c>
      <c r="O8" s="3555" t="s">
        <v>2709</v>
      </c>
    </row>
    <row r="9" spans="1:15" x14ac:dyDescent="0.25">
      <c r="A9" s="3731" t="s">
        <v>761</v>
      </c>
      <c r="B9" s="1010" t="s">
        <v>939</v>
      </c>
      <c r="C9" s="1011">
        <v>665</v>
      </c>
      <c r="D9" s="1012">
        <v>0.8</v>
      </c>
      <c r="E9" s="1011">
        <v>765</v>
      </c>
      <c r="F9" s="1012">
        <v>0.8</v>
      </c>
      <c r="G9" s="1011">
        <v>970</v>
      </c>
      <c r="H9" s="1012">
        <v>0.79</v>
      </c>
      <c r="I9" s="1011">
        <v>945</v>
      </c>
      <c r="J9" s="1012">
        <v>0.82</v>
      </c>
      <c r="K9" s="1011">
        <v>835</v>
      </c>
      <c r="L9" s="1012">
        <v>0.83</v>
      </c>
      <c r="M9" s="3556">
        <v>840</v>
      </c>
      <c r="N9" s="3557">
        <v>0.82</v>
      </c>
      <c r="O9" s="1012">
        <f t="shared" si="0"/>
        <v>5.9880239520958087E-3</v>
      </c>
    </row>
    <row r="10" spans="1:15" x14ac:dyDescent="0.25">
      <c r="A10" s="3731"/>
      <c r="B10" s="1010" t="s">
        <v>940</v>
      </c>
      <c r="C10" s="1013">
        <v>565</v>
      </c>
      <c r="D10" s="1012">
        <v>0.81</v>
      </c>
      <c r="E10" s="1013">
        <v>525</v>
      </c>
      <c r="F10" s="1012">
        <v>0.81</v>
      </c>
      <c r="G10" s="1013">
        <v>625</v>
      </c>
      <c r="H10" s="1012">
        <v>0.81</v>
      </c>
      <c r="I10" s="1013">
        <v>675</v>
      </c>
      <c r="J10" s="1012">
        <v>0.85</v>
      </c>
      <c r="K10" s="1013">
        <v>750</v>
      </c>
      <c r="L10" s="1012">
        <v>0.82</v>
      </c>
      <c r="M10" s="3556">
        <v>665</v>
      </c>
      <c r="N10" s="3557">
        <v>0.82</v>
      </c>
      <c r="O10" s="1012">
        <f t="shared" si="0"/>
        <v>-0.11333333333333333</v>
      </c>
    </row>
    <row r="11" spans="1:15" x14ac:dyDescent="0.25">
      <c r="A11" s="3731"/>
      <c r="B11" s="1010" t="s">
        <v>941</v>
      </c>
      <c r="C11" s="1011" t="s">
        <v>382</v>
      </c>
      <c r="D11" s="1012" t="s">
        <v>382</v>
      </c>
      <c r="E11" s="1011" t="s">
        <v>382</v>
      </c>
      <c r="F11" s="1012" t="s">
        <v>382</v>
      </c>
      <c r="G11" s="1014" t="s">
        <v>382</v>
      </c>
      <c r="H11" s="1014" t="s">
        <v>382</v>
      </c>
      <c r="I11" s="1011">
        <v>10</v>
      </c>
      <c r="J11" s="1012" t="s">
        <v>382</v>
      </c>
      <c r="K11" s="1011">
        <v>20</v>
      </c>
      <c r="L11" s="1012" t="s">
        <v>382</v>
      </c>
      <c r="M11" s="3556">
        <v>10</v>
      </c>
      <c r="N11" s="3558" t="s">
        <v>382</v>
      </c>
      <c r="O11" s="1012">
        <f t="shared" si="0"/>
        <v>-0.5</v>
      </c>
    </row>
    <row r="12" spans="1:15" x14ac:dyDescent="0.25">
      <c r="A12" s="3731"/>
      <c r="B12" s="1010" t="s">
        <v>799</v>
      </c>
      <c r="C12" s="1011" t="s">
        <v>382</v>
      </c>
      <c r="D12" s="1012" t="s">
        <v>382</v>
      </c>
      <c r="E12" s="1011">
        <v>1285</v>
      </c>
      <c r="F12" s="1012">
        <v>0.81</v>
      </c>
      <c r="G12" s="1011">
        <v>1600</v>
      </c>
      <c r="H12" s="1012">
        <v>0.8</v>
      </c>
      <c r="I12" s="1011">
        <v>1630</v>
      </c>
      <c r="J12" s="1012">
        <v>0.83</v>
      </c>
      <c r="K12" s="1015">
        <v>1605</v>
      </c>
      <c r="L12" s="1012">
        <v>0.82</v>
      </c>
      <c r="M12" s="3559">
        <v>1520</v>
      </c>
      <c r="N12" s="3557">
        <v>0.82</v>
      </c>
      <c r="O12" s="3560" t="s">
        <v>942</v>
      </c>
    </row>
    <row r="13" spans="1:15" x14ac:dyDescent="0.25">
      <c r="A13" s="3729" t="s">
        <v>763</v>
      </c>
      <c r="B13" s="1007" t="s">
        <v>939</v>
      </c>
      <c r="C13" s="1008">
        <v>275</v>
      </c>
      <c r="D13" s="1009">
        <v>0.86</v>
      </c>
      <c r="E13" s="1008">
        <v>320</v>
      </c>
      <c r="F13" s="1009">
        <v>0.83</v>
      </c>
      <c r="G13" s="1008">
        <v>220</v>
      </c>
      <c r="H13" s="1009">
        <v>0.78</v>
      </c>
      <c r="I13" s="1008">
        <v>135</v>
      </c>
      <c r="J13" s="1009">
        <v>0.81</v>
      </c>
      <c r="K13" s="1008">
        <v>80</v>
      </c>
      <c r="L13" s="1009">
        <v>0.89</v>
      </c>
      <c r="M13">
        <v>120</v>
      </c>
      <c r="N13" s="79">
        <v>0.87</v>
      </c>
      <c r="O13" s="3561">
        <f t="shared" si="0"/>
        <v>0.5</v>
      </c>
    </row>
    <row r="14" spans="1:15" x14ac:dyDescent="0.25">
      <c r="A14" s="3729"/>
      <c r="B14" s="1007" t="s">
        <v>940</v>
      </c>
      <c r="C14" s="1008">
        <v>120</v>
      </c>
      <c r="D14" s="1009">
        <v>0.9</v>
      </c>
      <c r="E14" s="1008">
        <v>245</v>
      </c>
      <c r="F14" s="1009">
        <v>0.84</v>
      </c>
      <c r="G14" s="1008">
        <v>220</v>
      </c>
      <c r="H14" s="1009">
        <v>0.8</v>
      </c>
      <c r="I14" s="1008">
        <v>215</v>
      </c>
      <c r="J14" s="1009">
        <v>0.86</v>
      </c>
      <c r="K14" s="1008">
        <v>235</v>
      </c>
      <c r="L14" s="1009">
        <v>0.89</v>
      </c>
      <c r="M14">
        <v>295</v>
      </c>
      <c r="N14" s="79">
        <v>0.89</v>
      </c>
      <c r="O14" s="3561">
        <f>(M14-K14)/K14</f>
        <v>0.25531914893617019</v>
      </c>
    </row>
    <row r="15" spans="1:15" x14ac:dyDescent="0.25">
      <c r="A15" s="3729"/>
      <c r="B15" s="1007" t="s">
        <v>941</v>
      </c>
      <c r="C15" s="1008" t="s">
        <v>382</v>
      </c>
      <c r="D15" s="1009" t="s">
        <v>382</v>
      </c>
      <c r="E15" s="1008" t="s">
        <v>382</v>
      </c>
      <c r="F15" s="1009" t="s">
        <v>382</v>
      </c>
      <c r="G15" s="1009" t="s">
        <v>382</v>
      </c>
      <c r="H15" s="1009" t="s">
        <v>382</v>
      </c>
      <c r="I15" s="1008" t="s">
        <v>382</v>
      </c>
      <c r="J15" s="1009" t="s">
        <v>382</v>
      </c>
      <c r="K15" s="1008">
        <v>5</v>
      </c>
      <c r="L15" s="1009" t="s">
        <v>382</v>
      </c>
      <c r="M15">
        <v>10</v>
      </c>
      <c r="N15" s="3562" t="s">
        <v>382</v>
      </c>
      <c r="O15" s="3561">
        <f t="shared" si="0"/>
        <v>1</v>
      </c>
    </row>
    <row r="16" spans="1:15" x14ac:dyDescent="0.25">
      <c r="A16" s="3729"/>
      <c r="B16" s="1007" t="s">
        <v>799</v>
      </c>
      <c r="C16" s="1008" t="s">
        <v>382</v>
      </c>
      <c r="D16" s="1009" t="s">
        <v>382</v>
      </c>
      <c r="E16" s="1008">
        <v>560</v>
      </c>
      <c r="F16" s="1009">
        <v>0.83</v>
      </c>
      <c r="G16" s="1008">
        <v>445</v>
      </c>
      <c r="H16" s="1009">
        <v>0.79</v>
      </c>
      <c r="I16" s="1008">
        <v>355</v>
      </c>
      <c r="J16" s="1009">
        <v>0.84</v>
      </c>
      <c r="K16" s="1008">
        <v>315</v>
      </c>
      <c r="L16" s="1009">
        <v>0.88</v>
      </c>
      <c r="M16">
        <v>425</v>
      </c>
      <c r="N16" s="79">
        <v>0.88</v>
      </c>
      <c r="O16" s="3563" t="s">
        <v>942</v>
      </c>
    </row>
    <row r="17" spans="1:15" x14ac:dyDescent="0.25">
      <c r="A17" s="3731" t="s">
        <v>831</v>
      </c>
      <c r="B17" s="1016" t="s">
        <v>939</v>
      </c>
      <c r="C17" s="1014">
        <v>2085</v>
      </c>
      <c r="D17" s="1014"/>
      <c r="E17" s="1014">
        <v>2265</v>
      </c>
      <c r="F17" s="1014"/>
      <c r="G17" s="1014">
        <v>2310</v>
      </c>
      <c r="H17" s="1014"/>
      <c r="I17" s="1014">
        <v>1915</v>
      </c>
      <c r="J17" s="1017"/>
      <c r="K17" s="1018">
        <v>1655</v>
      </c>
      <c r="L17" s="1014"/>
      <c r="M17" s="1018">
        <f>M5+M9+M13</f>
        <v>1910</v>
      </c>
      <c r="N17" s="1014"/>
      <c r="O17" s="3564">
        <f t="shared" si="0"/>
        <v>0.15407854984894259</v>
      </c>
    </row>
    <row r="18" spans="1:15" x14ac:dyDescent="0.25">
      <c r="A18" s="3731"/>
      <c r="B18" s="1016" t="s">
        <v>940</v>
      </c>
      <c r="C18" s="1014">
        <v>1495</v>
      </c>
      <c r="D18" s="1014"/>
      <c r="E18" s="1014">
        <v>1570</v>
      </c>
      <c r="F18" s="1014"/>
      <c r="G18" s="1014">
        <v>1690</v>
      </c>
      <c r="H18" s="1014"/>
      <c r="I18" s="1014">
        <v>1735</v>
      </c>
      <c r="J18" s="1014"/>
      <c r="K18" s="1018">
        <v>1795</v>
      </c>
      <c r="L18" s="1014"/>
      <c r="M18" s="1018">
        <f>M6+M10+M14</f>
        <v>1810</v>
      </c>
      <c r="N18" s="1014"/>
      <c r="O18" s="3564">
        <f>(M18-K18)/K18</f>
        <v>8.356545961002786E-3</v>
      </c>
    </row>
    <row r="19" spans="1:15" x14ac:dyDescent="0.25">
      <c r="A19" s="3731"/>
      <c r="B19" s="1016" t="s">
        <v>943</v>
      </c>
      <c r="C19" s="1014" t="s">
        <v>382</v>
      </c>
      <c r="D19" s="1014"/>
      <c r="E19" s="1014">
        <v>15</v>
      </c>
      <c r="F19" s="1014"/>
      <c r="G19" s="1014">
        <v>30</v>
      </c>
      <c r="H19" s="1014"/>
      <c r="I19" s="1014">
        <v>35</v>
      </c>
      <c r="J19" s="1014"/>
      <c r="K19" s="1018">
        <v>70</v>
      </c>
      <c r="L19" s="1014"/>
      <c r="M19" s="1018">
        <f>M7+M11+M15</f>
        <v>65</v>
      </c>
      <c r="N19" s="1014"/>
      <c r="O19" s="3564">
        <f t="shared" si="0"/>
        <v>-7.1428571428571425E-2</v>
      </c>
    </row>
    <row r="20" spans="1:15" x14ac:dyDescent="0.25">
      <c r="A20" s="3731"/>
      <c r="B20" s="1016" t="s">
        <v>799</v>
      </c>
      <c r="C20" s="1014" t="s">
        <v>382</v>
      </c>
      <c r="D20" s="1014"/>
      <c r="E20" s="1014">
        <v>3845</v>
      </c>
      <c r="F20" s="1014"/>
      <c r="G20" s="1014">
        <v>4040</v>
      </c>
      <c r="H20" s="1014"/>
      <c r="I20" s="1014">
        <v>3690</v>
      </c>
      <c r="J20" s="1014"/>
      <c r="K20" s="1018">
        <v>3515</v>
      </c>
      <c r="L20" s="1014"/>
      <c r="M20" s="1018">
        <f>M8+M12+M16</f>
        <v>3790</v>
      </c>
      <c r="N20" s="1014"/>
      <c r="O20" s="3564">
        <f t="shared" si="0"/>
        <v>7.8236130867709822E-2</v>
      </c>
    </row>
    <row r="21" spans="1:15" x14ac:dyDescent="0.25">
      <c r="A21" s="3729" t="s">
        <v>768</v>
      </c>
      <c r="B21" s="1019" t="s">
        <v>939</v>
      </c>
      <c r="C21" s="1020">
        <v>7620</v>
      </c>
      <c r="D21" s="1021">
        <v>0.85</v>
      </c>
      <c r="E21" s="1020">
        <v>9890</v>
      </c>
      <c r="F21" s="1021">
        <v>0.84</v>
      </c>
      <c r="G21" s="1020">
        <v>8985</v>
      </c>
      <c r="H21" s="1021">
        <v>0.82</v>
      </c>
      <c r="I21" s="1020">
        <v>6395</v>
      </c>
      <c r="J21" s="1021">
        <v>0.82</v>
      </c>
      <c r="K21" s="1020">
        <v>5605</v>
      </c>
      <c r="L21" s="1021">
        <v>0.83</v>
      </c>
      <c r="M21" s="97">
        <v>6875</v>
      </c>
      <c r="N21" s="3565">
        <v>0.81</v>
      </c>
      <c r="O21" s="3566">
        <f>(M21-K21)/K21</f>
        <v>0.22658340767172166</v>
      </c>
    </row>
    <row r="22" spans="1:15" x14ac:dyDescent="0.25">
      <c r="A22" s="3729"/>
      <c r="B22" s="1019" t="s">
        <v>940</v>
      </c>
      <c r="C22" s="1020">
        <v>5750</v>
      </c>
      <c r="D22" s="1021">
        <v>0.87</v>
      </c>
      <c r="E22" s="1020">
        <v>7070</v>
      </c>
      <c r="F22" s="1021">
        <v>0.85</v>
      </c>
      <c r="G22" s="1020">
        <v>7175</v>
      </c>
      <c r="H22" s="1021">
        <v>0.85</v>
      </c>
      <c r="I22" s="1020">
        <v>5495</v>
      </c>
      <c r="J22" s="1021">
        <v>0.85</v>
      </c>
      <c r="K22" s="1020">
        <v>5425</v>
      </c>
      <c r="L22" s="1021">
        <v>0.82</v>
      </c>
      <c r="M22" s="97">
        <v>7685</v>
      </c>
      <c r="N22" s="3565">
        <v>0.83</v>
      </c>
      <c r="O22" s="3566">
        <f t="shared" si="0"/>
        <v>0.41658986175115209</v>
      </c>
    </row>
    <row r="23" spans="1:15" x14ac:dyDescent="0.25">
      <c r="A23" s="3729"/>
      <c r="B23" s="1019" t="s">
        <v>941</v>
      </c>
      <c r="C23" s="1020" t="s">
        <v>382</v>
      </c>
      <c r="D23" s="1021" t="s">
        <v>382</v>
      </c>
      <c r="E23" s="1020">
        <v>750</v>
      </c>
      <c r="F23" s="1021">
        <v>0.67</v>
      </c>
      <c r="G23" s="1020">
        <v>1645</v>
      </c>
      <c r="H23" s="1021">
        <v>0.72</v>
      </c>
      <c r="I23" s="1020">
        <v>2170</v>
      </c>
      <c r="J23" s="1021">
        <v>0.72</v>
      </c>
      <c r="K23" s="1020">
        <v>3225</v>
      </c>
      <c r="L23" s="1021">
        <v>0.77</v>
      </c>
      <c r="M23" s="97">
        <v>3540</v>
      </c>
      <c r="N23" s="3565">
        <v>0.8</v>
      </c>
      <c r="O23" s="3566">
        <f t="shared" si="0"/>
        <v>9.7674418604651161E-2</v>
      </c>
    </row>
    <row r="24" spans="1:15" x14ac:dyDescent="0.25">
      <c r="A24" s="3729"/>
      <c r="B24" s="1019" t="s">
        <v>799</v>
      </c>
      <c r="C24" s="1020">
        <v>13370</v>
      </c>
      <c r="D24" s="1021">
        <v>0.86</v>
      </c>
      <c r="E24" s="1020">
        <v>17715</v>
      </c>
      <c r="F24" s="1021">
        <v>0.84</v>
      </c>
      <c r="G24" s="1020">
        <v>17805</v>
      </c>
      <c r="H24" s="1021">
        <v>0.82</v>
      </c>
      <c r="I24" s="1020">
        <v>14060</v>
      </c>
      <c r="J24" s="1021">
        <v>0.81</v>
      </c>
      <c r="K24" s="1020">
        <v>14255</v>
      </c>
      <c r="L24" s="1021">
        <v>0.81</v>
      </c>
      <c r="M24" s="97">
        <v>18095</v>
      </c>
      <c r="N24" s="3565">
        <v>0.82</v>
      </c>
      <c r="O24" s="3567" t="s">
        <v>2708</v>
      </c>
    </row>
    <row r="25" spans="1:15" x14ac:dyDescent="0.25">
      <c r="A25" s="686"/>
    </row>
    <row r="27" spans="1:15" x14ac:dyDescent="0.25">
      <c r="A27" s="696" t="s">
        <v>2705</v>
      </c>
      <c r="B27" s="696"/>
      <c r="C27" s="696"/>
      <c r="D27" s="696"/>
      <c r="E27" s="696"/>
      <c r="F27" s="696"/>
      <c r="G27" s="696"/>
      <c r="H27" s="696"/>
      <c r="I27" s="696"/>
      <c r="J27" s="696"/>
      <c r="K27" s="696"/>
      <c r="L27" s="696"/>
      <c r="M27" s="696"/>
      <c r="N27" s="696"/>
      <c r="O27" s="696"/>
    </row>
    <row r="28" spans="1:15" x14ac:dyDescent="0.25">
      <c r="A28" s="696" t="s">
        <v>2679</v>
      </c>
      <c r="B28" s="696"/>
      <c r="C28" s="696"/>
      <c r="D28" s="696"/>
      <c r="E28" s="696"/>
      <c r="F28" s="696"/>
      <c r="G28" s="696"/>
      <c r="H28" s="696"/>
      <c r="I28" s="696"/>
      <c r="J28" s="696"/>
      <c r="K28" s="696"/>
      <c r="L28" s="696"/>
      <c r="M28" s="696"/>
      <c r="N28" s="696"/>
      <c r="O28" s="696"/>
    </row>
    <row r="29" spans="1:15" x14ac:dyDescent="0.25">
      <c r="A29" s="696"/>
      <c r="B29" s="696"/>
      <c r="C29" s="696"/>
      <c r="D29" s="696"/>
      <c r="E29" s="696"/>
      <c r="F29" s="696"/>
      <c r="G29" s="696"/>
      <c r="H29" s="696"/>
      <c r="I29" s="696"/>
      <c r="J29" s="696"/>
      <c r="K29" s="696"/>
      <c r="L29" s="696"/>
      <c r="M29" s="696"/>
      <c r="N29" s="696"/>
      <c r="O29" s="696"/>
    </row>
    <row r="30" spans="1:15" x14ac:dyDescent="0.25">
      <c r="A30" s="697" t="s">
        <v>135</v>
      </c>
      <c r="B30" s="697"/>
    </row>
    <row r="31" spans="1:15" x14ac:dyDescent="0.25">
      <c r="A31" s="696"/>
      <c r="B31" s="696"/>
      <c r="C31" s="696"/>
      <c r="D31" s="696"/>
      <c r="E31" s="696"/>
      <c r="F31" s="696"/>
      <c r="G31" s="696"/>
      <c r="H31" s="696"/>
      <c r="I31" s="696"/>
      <c r="J31" s="696"/>
      <c r="K31" s="696"/>
      <c r="L31" s="696"/>
      <c r="M31" s="696"/>
      <c r="N31" s="696"/>
      <c r="O31" s="696"/>
    </row>
  </sheetData>
  <mergeCells count="11">
    <mergeCell ref="A21:A24"/>
    <mergeCell ref="M3:N3"/>
    <mergeCell ref="E3:F3"/>
    <mergeCell ref="G3:H3"/>
    <mergeCell ref="I3:J3"/>
    <mergeCell ref="K3:L3"/>
    <mergeCell ref="C3:D3"/>
    <mergeCell ref="A5:A8"/>
    <mergeCell ref="A9:A12"/>
    <mergeCell ref="A13:A16"/>
    <mergeCell ref="A17:A20"/>
  </mergeCells>
  <hyperlinks>
    <hyperlink ref="A30" location="Index!A1" display="Back to index" xr:uid="{1E2C2F7F-5603-412D-A173-131A020AB06D}"/>
  </hyperlinks>
  <pageMargins left="0.70000000000000007" right="0.70000000000000007" top="0.75" bottom="0.75" header="0.30000000000000004" footer="0.30000000000000004"/>
  <pageSetup paperSize="9"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2D751-19D5-4FAD-A025-EE0DD384852E}">
  <dimension ref="A1:B18"/>
  <sheetViews>
    <sheetView showGridLines="0" workbookViewId="0">
      <selection activeCell="E21" sqref="E21"/>
    </sheetView>
  </sheetViews>
  <sheetFormatPr defaultRowHeight="15" x14ac:dyDescent="0.25"/>
  <sheetData>
    <row r="1" spans="1:1" x14ac:dyDescent="0.25">
      <c r="A1" s="67" t="s">
        <v>168</v>
      </c>
    </row>
    <row r="3" spans="1:1" x14ac:dyDescent="0.25">
      <c r="A3" s="83"/>
    </row>
    <row r="18" spans="1:2" x14ac:dyDescent="0.25">
      <c r="A18" s="64" t="s">
        <v>135</v>
      </c>
      <c r="B18" s="64"/>
    </row>
  </sheetData>
  <hyperlinks>
    <hyperlink ref="A18:B18" location="Index!A1" display="Back to index" xr:uid="{D9194A8B-2C00-4973-8A2F-C23D61FF2345}"/>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CBB4E-AE09-4D5F-8685-0B1B43A73158}">
  <dimension ref="A1:J33"/>
  <sheetViews>
    <sheetView showGridLines="0" workbookViewId="0"/>
  </sheetViews>
  <sheetFormatPr defaultColWidth="8.85546875" defaultRowHeight="15" x14ac:dyDescent="0.25"/>
  <cols>
    <col min="1" max="1" width="58.42578125" style="688" customWidth="1"/>
    <col min="2" max="7" width="8.85546875" style="688" customWidth="1"/>
    <col min="8" max="8" width="10.85546875" style="688" customWidth="1"/>
    <col min="9" max="9" width="12.85546875" style="688" customWidth="1"/>
    <col min="10" max="10" width="8.85546875" style="688" customWidth="1"/>
    <col min="11" max="16384" width="8.85546875" style="688"/>
  </cols>
  <sheetData>
    <row r="1" spans="1:10" x14ac:dyDescent="0.25">
      <c r="A1" s="728" t="s">
        <v>944</v>
      </c>
    </row>
    <row r="2" spans="1:10" x14ac:dyDescent="0.25">
      <c r="B2" s="766"/>
      <c r="D2" s="766"/>
      <c r="F2" s="766"/>
    </row>
    <row r="3" spans="1:10" s="687" customFormat="1" x14ac:dyDescent="0.25">
      <c r="A3" s="3540"/>
      <c r="B3" s="3732" t="s">
        <v>840</v>
      </c>
      <c r="C3" s="3732"/>
      <c r="D3" s="3732" t="s">
        <v>945</v>
      </c>
      <c r="E3" s="3732"/>
      <c r="F3" s="3732" t="s">
        <v>946</v>
      </c>
      <c r="G3" s="3732"/>
      <c r="H3" s="3732" t="s">
        <v>828</v>
      </c>
      <c r="I3" s="3732"/>
    </row>
    <row r="4" spans="1:10" ht="30" x14ac:dyDescent="0.25">
      <c r="A4" s="700"/>
      <c r="B4" s="698" t="s">
        <v>947</v>
      </c>
      <c r="C4" s="698" t="s">
        <v>417</v>
      </c>
      <c r="D4" s="698" t="s">
        <v>947</v>
      </c>
      <c r="E4" s="698" t="s">
        <v>417</v>
      </c>
      <c r="F4" s="698" t="s">
        <v>947</v>
      </c>
      <c r="G4" s="698" t="s">
        <v>417</v>
      </c>
      <c r="H4" s="698" t="s">
        <v>417</v>
      </c>
      <c r="I4" s="698" t="s">
        <v>948</v>
      </c>
    </row>
    <row r="5" spans="1:10" x14ac:dyDescent="0.25">
      <c r="A5" s="688" t="s">
        <v>162</v>
      </c>
      <c r="B5" s="771">
        <v>3</v>
      </c>
      <c r="C5" s="771">
        <v>321</v>
      </c>
      <c r="D5" s="771">
        <v>0</v>
      </c>
      <c r="E5" s="771">
        <v>2</v>
      </c>
      <c r="F5" s="771">
        <v>0</v>
      </c>
      <c r="G5" s="771">
        <v>0</v>
      </c>
      <c r="H5" s="771">
        <v>323</v>
      </c>
      <c r="I5" s="1022">
        <v>9.2879256965944269E-3</v>
      </c>
      <c r="J5" s="773"/>
    </row>
    <row r="6" spans="1:10" x14ac:dyDescent="0.25">
      <c r="A6" s="700" t="s">
        <v>949</v>
      </c>
      <c r="B6" s="872">
        <v>0</v>
      </c>
      <c r="C6" s="872">
        <v>0</v>
      </c>
      <c r="D6" s="872">
        <v>0</v>
      </c>
      <c r="E6" s="872">
        <v>81</v>
      </c>
      <c r="F6" s="872">
        <v>0</v>
      </c>
      <c r="G6" s="872">
        <v>204</v>
      </c>
      <c r="H6" s="872">
        <v>285</v>
      </c>
      <c r="I6" s="848">
        <v>0</v>
      </c>
      <c r="J6" s="773"/>
    </row>
    <row r="7" spans="1:10" x14ac:dyDescent="0.25">
      <c r="A7" s="688" t="s">
        <v>950</v>
      </c>
      <c r="B7" s="771">
        <v>0</v>
      </c>
      <c r="C7" s="771">
        <v>0</v>
      </c>
      <c r="D7" s="771">
        <v>0</v>
      </c>
      <c r="E7" s="771">
        <v>0</v>
      </c>
      <c r="F7" s="771">
        <v>0</v>
      </c>
      <c r="G7" s="771">
        <v>14</v>
      </c>
      <c r="H7" s="771">
        <v>14</v>
      </c>
      <c r="I7" s="1022">
        <v>0</v>
      </c>
      <c r="J7" s="773"/>
    </row>
    <row r="8" spans="1:10" x14ac:dyDescent="0.25">
      <c r="A8" s="700" t="s">
        <v>951</v>
      </c>
      <c r="B8" s="872">
        <v>0</v>
      </c>
      <c r="C8" s="872">
        <v>2</v>
      </c>
      <c r="D8" s="872">
        <v>0</v>
      </c>
      <c r="E8" s="872">
        <v>0</v>
      </c>
      <c r="F8" s="872">
        <v>0</v>
      </c>
      <c r="G8" s="872">
        <v>2</v>
      </c>
      <c r="H8" s="872">
        <v>4</v>
      </c>
      <c r="I8" s="848">
        <v>0</v>
      </c>
      <c r="J8" s="773"/>
    </row>
    <row r="9" spans="1:10" x14ac:dyDescent="0.25">
      <c r="A9" s="688" t="s">
        <v>952</v>
      </c>
      <c r="B9" s="771">
        <v>0</v>
      </c>
      <c r="C9" s="771">
        <v>0</v>
      </c>
      <c r="D9" s="771">
        <v>5</v>
      </c>
      <c r="E9" s="771">
        <v>27</v>
      </c>
      <c r="F9" s="771">
        <v>1</v>
      </c>
      <c r="G9" s="771">
        <v>8</v>
      </c>
      <c r="H9" s="771">
        <v>35</v>
      </c>
      <c r="I9" s="1022">
        <v>0.17142857142857143</v>
      </c>
      <c r="J9" s="773"/>
    </row>
    <row r="10" spans="1:10" x14ac:dyDescent="0.25">
      <c r="A10" s="700" t="s">
        <v>953</v>
      </c>
      <c r="B10" s="872">
        <v>2</v>
      </c>
      <c r="C10" s="872">
        <v>7</v>
      </c>
      <c r="D10" s="872">
        <v>0</v>
      </c>
      <c r="E10" s="872">
        <v>0</v>
      </c>
      <c r="F10" s="872">
        <v>0</v>
      </c>
      <c r="G10" s="872">
        <v>0</v>
      </c>
      <c r="H10" s="872">
        <v>7</v>
      </c>
      <c r="I10" s="848">
        <v>0.2857142857142857</v>
      </c>
      <c r="J10" s="773"/>
    </row>
    <row r="11" spans="1:10" x14ac:dyDescent="0.25">
      <c r="A11" s="688" t="s">
        <v>954</v>
      </c>
      <c r="B11" s="771">
        <v>0</v>
      </c>
      <c r="C11" s="771">
        <v>0</v>
      </c>
      <c r="D11" s="771">
        <v>1</v>
      </c>
      <c r="E11" s="771">
        <v>542</v>
      </c>
      <c r="F11" s="771">
        <v>3</v>
      </c>
      <c r="G11" s="771">
        <v>383</v>
      </c>
      <c r="H11" s="771">
        <v>925</v>
      </c>
      <c r="I11" s="1022">
        <v>4.3243243243243244E-3</v>
      </c>
      <c r="J11" s="773"/>
    </row>
    <row r="12" spans="1:10" x14ac:dyDescent="0.25">
      <c r="A12" s="700" t="s">
        <v>426</v>
      </c>
      <c r="B12" s="872">
        <v>6</v>
      </c>
      <c r="C12" s="872">
        <v>305</v>
      </c>
      <c r="D12" s="872">
        <v>22</v>
      </c>
      <c r="E12" s="872">
        <v>330</v>
      </c>
      <c r="F12" s="872">
        <v>5</v>
      </c>
      <c r="G12" s="872">
        <v>252</v>
      </c>
      <c r="H12" s="872">
        <v>887</v>
      </c>
      <c r="I12" s="848">
        <v>3.7204058624577228E-2</v>
      </c>
      <c r="J12" s="773"/>
    </row>
    <row r="13" spans="1:10" x14ac:dyDescent="0.25">
      <c r="A13" s="688" t="s">
        <v>919</v>
      </c>
      <c r="B13" s="771">
        <v>208</v>
      </c>
      <c r="C13" s="771">
        <v>486</v>
      </c>
      <c r="D13" s="771">
        <v>15</v>
      </c>
      <c r="E13" s="771">
        <v>30</v>
      </c>
      <c r="F13" s="771">
        <v>133</v>
      </c>
      <c r="G13" s="771">
        <v>273</v>
      </c>
      <c r="H13" s="771">
        <v>789</v>
      </c>
      <c r="I13" s="1022">
        <v>0.4512040557667934</v>
      </c>
      <c r="J13" s="773"/>
    </row>
    <row r="14" spans="1:10" x14ac:dyDescent="0.25">
      <c r="A14" s="700" t="s">
        <v>955</v>
      </c>
      <c r="B14" s="872">
        <v>0</v>
      </c>
      <c r="C14" s="872">
        <v>9</v>
      </c>
      <c r="D14" s="872">
        <v>0</v>
      </c>
      <c r="E14" s="872">
        <v>0</v>
      </c>
      <c r="F14" s="872">
        <v>0</v>
      </c>
      <c r="G14" s="872">
        <v>2</v>
      </c>
      <c r="H14" s="872">
        <v>11</v>
      </c>
      <c r="I14" s="848">
        <v>0</v>
      </c>
      <c r="J14" s="773"/>
    </row>
    <row r="15" spans="1:10" x14ac:dyDescent="0.25">
      <c r="A15" s="688" t="s">
        <v>956</v>
      </c>
      <c r="B15" s="771">
        <v>0</v>
      </c>
      <c r="C15" s="771">
        <v>0</v>
      </c>
      <c r="D15" s="771">
        <v>0</v>
      </c>
      <c r="E15" s="771">
        <v>0</v>
      </c>
      <c r="F15" s="771">
        <v>0</v>
      </c>
      <c r="G15" s="771">
        <v>1</v>
      </c>
      <c r="H15" s="771">
        <v>1</v>
      </c>
      <c r="I15" s="1022">
        <v>0</v>
      </c>
      <c r="J15" s="773"/>
    </row>
    <row r="16" spans="1:10" x14ac:dyDescent="0.25">
      <c r="A16" s="700" t="s">
        <v>957</v>
      </c>
      <c r="B16" s="872">
        <v>0</v>
      </c>
      <c r="C16" s="872">
        <v>36</v>
      </c>
      <c r="D16" s="872">
        <v>0</v>
      </c>
      <c r="E16" s="872">
        <v>0</v>
      </c>
      <c r="F16" s="872">
        <v>0</v>
      </c>
      <c r="G16" s="872">
        <v>0</v>
      </c>
      <c r="H16" s="872">
        <v>36</v>
      </c>
      <c r="I16" s="848">
        <v>0</v>
      </c>
      <c r="J16" s="773"/>
    </row>
    <row r="17" spans="1:10" x14ac:dyDescent="0.25">
      <c r="A17" s="688" t="s">
        <v>958</v>
      </c>
      <c r="B17" s="771">
        <v>12</v>
      </c>
      <c r="C17" s="771">
        <v>25</v>
      </c>
      <c r="D17" s="771">
        <v>0</v>
      </c>
      <c r="E17" s="771">
        <v>0</v>
      </c>
      <c r="F17" s="771">
        <v>11</v>
      </c>
      <c r="G17" s="771">
        <v>36</v>
      </c>
      <c r="H17" s="771">
        <v>61</v>
      </c>
      <c r="I17" s="1022">
        <v>0.37704918032786883</v>
      </c>
      <c r="J17" s="773"/>
    </row>
    <row r="18" spans="1:10" x14ac:dyDescent="0.25">
      <c r="A18" s="700" t="s">
        <v>959</v>
      </c>
      <c r="B18" s="872">
        <v>0</v>
      </c>
      <c r="C18" s="872">
        <v>0</v>
      </c>
      <c r="D18" s="872">
        <v>0</v>
      </c>
      <c r="E18" s="872">
        <v>0</v>
      </c>
      <c r="F18" s="872">
        <v>0</v>
      </c>
      <c r="G18" s="872">
        <v>36</v>
      </c>
      <c r="H18" s="872">
        <v>36</v>
      </c>
      <c r="I18" s="848">
        <v>0</v>
      </c>
      <c r="J18" s="773"/>
    </row>
    <row r="19" spans="1:10" x14ac:dyDescent="0.25">
      <c r="A19" s="688" t="s">
        <v>960</v>
      </c>
      <c r="B19" s="771">
        <v>0</v>
      </c>
      <c r="C19" s="771">
        <v>0</v>
      </c>
      <c r="D19" s="771">
        <v>0</v>
      </c>
      <c r="E19" s="771">
        <v>14</v>
      </c>
      <c r="F19" s="771">
        <v>1</v>
      </c>
      <c r="G19" s="771">
        <v>51</v>
      </c>
      <c r="H19" s="771">
        <v>65</v>
      </c>
      <c r="I19" s="1022">
        <v>1.5384615384615385E-2</v>
      </c>
      <c r="J19" s="773"/>
    </row>
    <row r="20" spans="1:10" x14ac:dyDescent="0.25">
      <c r="A20" s="700" t="s">
        <v>961</v>
      </c>
      <c r="B20" s="872">
        <v>0</v>
      </c>
      <c r="C20" s="872">
        <v>0</v>
      </c>
      <c r="D20" s="872">
        <v>0</v>
      </c>
      <c r="E20" s="872">
        <v>64</v>
      </c>
      <c r="F20" s="872">
        <v>0</v>
      </c>
      <c r="G20" s="872">
        <v>140</v>
      </c>
      <c r="H20" s="872">
        <v>204</v>
      </c>
      <c r="I20" s="848">
        <v>0</v>
      </c>
      <c r="J20" s="773"/>
    </row>
    <row r="21" spans="1:10" x14ac:dyDescent="0.25">
      <c r="A21" s="688" t="s">
        <v>962</v>
      </c>
      <c r="B21" s="771">
        <v>0</v>
      </c>
      <c r="C21" s="771">
        <v>0</v>
      </c>
      <c r="D21" s="771">
        <v>0</v>
      </c>
      <c r="E21" s="771">
        <v>0</v>
      </c>
      <c r="F21" s="771">
        <v>2</v>
      </c>
      <c r="G21" s="771">
        <v>13</v>
      </c>
      <c r="H21" s="771">
        <v>13</v>
      </c>
      <c r="I21" s="1022">
        <v>0.15384615384615385</v>
      </c>
      <c r="J21" s="773"/>
    </row>
    <row r="22" spans="1:10" x14ac:dyDescent="0.25">
      <c r="A22" s="700" t="s">
        <v>963</v>
      </c>
      <c r="B22" s="872">
        <v>1</v>
      </c>
      <c r="C22" s="872">
        <v>31</v>
      </c>
      <c r="D22" s="872">
        <v>0</v>
      </c>
      <c r="E22" s="872">
        <v>0</v>
      </c>
      <c r="F22" s="872">
        <v>0</v>
      </c>
      <c r="G22" s="872">
        <v>0</v>
      </c>
      <c r="H22" s="872">
        <v>32</v>
      </c>
      <c r="I22" s="848">
        <v>3.125E-2</v>
      </c>
      <c r="J22" s="773"/>
    </row>
    <row r="23" spans="1:10" x14ac:dyDescent="0.25">
      <c r="A23" s="688" t="s">
        <v>964</v>
      </c>
      <c r="B23" s="771">
        <v>0</v>
      </c>
      <c r="C23" s="771">
        <v>42</v>
      </c>
      <c r="D23" s="771">
        <v>0</v>
      </c>
      <c r="E23" s="771">
        <v>0</v>
      </c>
      <c r="F23" s="771">
        <v>0</v>
      </c>
      <c r="G23" s="771">
        <v>0</v>
      </c>
      <c r="H23" s="771">
        <v>42</v>
      </c>
      <c r="I23" s="1022">
        <v>0</v>
      </c>
      <c r="J23" s="773"/>
    </row>
    <row r="24" spans="1:10" x14ac:dyDescent="0.25">
      <c r="A24" s="700" t="s">
        <v>965</v>
      </c>
      <c r="B24" s="872">
        <v>0</v>
      </c>
      <c r="C24" s="872">
        <v>6</v>
      </c>
      <c r="D24" s="872">
        <v>0</v>
      </c>
      <c r="E24" s="872">
        <v>0</v>
      </c>
      <c r="F24" s="872">
        <v>0</v>
      </c>
      <c r="G24" s="872">
        <v>0</v>
      </c>
      <c r="H24" s="872">
        <v>6</v>
      </c>
      <c r="I24" s="848">
        <v>0</v>
      </c>
      <c r="J24" s="773"/>
    </row>
    <row r="25" spans="1:10" x14ac:dyDescent="0.25">
      <c r="A25" s="688" t="s">
        <v>933</v>
      </c>
      <c r="B25" s="771">
        <v>1</v>
      </c>
      <c r="C25" s="771">
        <v>77</v>
      </c>
      <c r="D25" s="771">
        <v>3</v>
      </c>
      <c r="E25" s="771">
        <v>231</v>
      </c>
      <c r="F25" s="771">
        <v>2</v>
      </c>
      <c r="G25" s="771">
        <v>264</v>
      </c>
      <c r="H25" s="771">
        <v>572</v>
      </c>
      <c r="I25" s="1022">
        <v>1.048951048951049E-2</v>
      </c>
      <c r="J25" s="773"/>
    </row>
    <row r="26" spans="1:10" x14ac:dyDescent="0.25">
      <c r="A26" s="1023" t="s">
        <v>966</v>
      </c>
      <c r="B26" s="1024">
        <v>0</v>
      </c>
      <c r="C26" s="1024">
        <v>7</v>
      </c>
      <c r="D26" s="1024">
        <v>0</v>
      </c>
      <c r="E26" s="1024">
        <v>2</v>
      </c>
      <c r="F26" s="1024">
        <v>0</v>
      </c>
      <c r="G26" s="1024">
        <v>6</v>
      </c>
      <c r="H26" s="1024">
        <v>15</v>
      </c>
      <c r="I26" s="848">
        <v>0</v>
      </c>
      <c r="J26" s="773"/>
    </row>
    <row r="27" spans="1:10" s="706" customFormat="1" x14ac:dyDescent="0.25">
      <c r="A27" s="893" t="s">
        <v>967</v>
      </c>
      <c r="B27" s="879">
        <v>233</v>
      </c>
      <c r="C27" s="879">
        <v>1354</v>
      </c>
      <c r="D27" s="879">
        <v>46</v>
      </c>
      <c r="E27" s="879">
        <v>1323</v>
      </c>
      <c r="F27" s="879">
        <v>158</v>
      </c>
      <c r="G27" s="879">
        <v>1685</v>
      </c>
      <c r="H27" s="879">
        <v>4363</v>
      </c>
      <c r="I27" s="3348">
        <v>0.10016044006417603</v>
      </c>
      <c r="J27" s="769"/>
    </row>
    <row r="28" spans="1:10" s="706" customFormat="1" x14ac:dyDescent="0.25">
      <c r="A28" s="3541" t="s">
        <v>937</v>
      </c>
      <c r="B28" s="3542">
        <v>1053</v>
      </c>
      <c r="C28" s="3542">
        <v>3088</v>
      </c>
      <c r="D28" s="3542">
        <v>215</v>
      </c>
      <c r="E28" s="3542">
        <v>1632</v>
      </c>
      <c r="F28" s="3542">
        <v>1162</v>
      </c>
      <c r="G28" s="3542">
        <v>3224</v>
      </c>
      <c r="H28" s="3542">
        <v>7951</v>
      </c>
      <c r="I28" s="3543">
        <v>0.30562193434788076</v>
      </c>
      <c r="J28" s="769"/>
    </row>
    <row r="29" spans="1:10" s="706" customFormat="1" x14ac:dyDescent="0.25">
      <c r="A29" s="893" t="s">
        <v>968</v>
      </c>
      <c r="B29" s="1042">
        <v>0.22127255460588793</v>
      </c>
      <c r="C29" s="1042">
        <v>0.43847150259067358</v>
      </c>
      <c r="D29" s="1042">
        <v>0.21395348837209302</v>
      </c>
      <c r="E29" s="1042">
        <v>0.81066176470588236</v>
      </c>
      <c r="F29" s="1042">
        <v>0.13597246127366611</v>
      </c>
      <c r="G29" s="1042">
        <v>0.52264267990074442</v>
      </c>
      <c r="H29" s="1042">
        <v>0.548736008049302</v>
      </c>
      <c r="I29" s="3544" t="s">
        <v>2680</v>
      </c>
    </row>
    <row r="31" spans="1:10" s="696" customFormat="1" ht="11.25" x14ac:dyDescent="0.2">
      <c r="A31" s="745" t="s">
        <v>969</v>
      </c>
    </row>
    <row r="33" spans="1:2" x14ac:dyDescent="0.25">
      <c r="A33" s="697" t="s">
        <v>135</v>
      </c>
      <c r="B33" s="697"/>
    </row>
  </sheetData>
  <mergeCells count="4">
    <mergeCell ref="B3:C3"/>
    <mergeCell ref="D3:E3"/>
    <mergeCell ref="F3:G3"/>
    <mergeCell ref="H3:I3"/>
  </mergeCells>
  <hyperlinks>
    <hyperlink ref="A33" location="Index!A1" display="Back to index" xr:uid="{60111F9C-BDA0-4F1C-931A-3234A0266E79}"/>
  </hyperlinks>
  <pageMargins left="0.70000000000000007" right="0.70000000000000007" top="0.75" bottom="0.75" header="0.30000000000000004" footer="0.3000000000000000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A630-5659-403E-9FEC-47EED51E4AAD}">
  <dimension ref="A1:J17"/>
  <sheetViews>
    <sheetView showGridLines="0" workbookViewId="0"/>
  </sheetViews>
  <sheetFormatPr defaultColWidth="8.85546875" defaultRowHeight="15" x14ac:dyDescent="0.25"/>
  <cols>
    <col min="1" max="1" width="21.42578125" style="688" customWidth="1"/>
    <col min="2" max="2" width="34.7109375" style="688" customWidth="1"/>
    <col min="3" max="3" width="13.140625" style="688" customWidth="1"/>
    <col min="4" max="4" width="11.5703125" style="688" customWidth="1"/>
    <col min="5" max="5" width="10" style="688" customWidth="1"/>
    <col min="6" max="6" width="8.42578125" style="688" customWidth="1"/>
    <col min="7" max="8" width="8.140625" style="688" customWidth="1"/>
    <col min="9" max="9" width="10.85546875" style="688" customWidth="1"/>
    <col min="10" max="10" width="10.7109375" style="688" customWidth="1"/>
    <col min="11" max="11" width="8.85546875" style="688" customWidth="1"/>
    <col min="12" max="16384" width="8.85546875" style="688"/>
  </cols>
  <sheetData>
    <row r="1" spans="1:10" x14ac:dyDescent="0.25">
      <c r="A1" s="728" t="s">
        <v>970</v>
      </c>
    </row>
    <row r="3" spans="1:10" s="3158" customFormat="1" ht="46.9" customHeight="1" x14ac:dyDescent="0.25">
      <c r="A3" s="3179"/>
      <c r="B3" s="1027"/>
      <c r="C3" s="3173">
        <v>2013</v>
      </c>
      <c r="D3" s="3173">
        <v>2014</v>
      </c>
      <c r="E3" s="3173">
        <v>2015</v>
      </c>
      <c r="F3" s="3173">
        <v>2016</v>
      </c>
      <c r="G3" s="3173">
        <v>2017</v>
      </c>
      <c r="H3" s="3173">
        <v>2018</v>
      </c>
      <c r="I3" s="3173" t="s">
        <v>635</v>
      </c>
      <c r="J3" s="3173" t="s">
        <v>636</v>
      </c>
    </row>
    <row r="4" spans="1:10" x14ac:dyDescent="0.25">
      <c r="A4" s="691" t="s">
        <v>305</v>
      </c>
      <c r="B4" s="699"/>
      <c r="C4" s="1025">
        <v>341</v>
      </c>
      <c r="D4" s="1025">
        <v>339</v>
      </c>
      <c r="E4" s="1026">
        <v>335</v>
      </c>
      <c r="F4" s="699">
        <v>325</v>
      </c>
      <c r="G4" s="699">
        <v>288</v>
      </c>
      <c r="H4" s="699">
        <v>266</v>
      </c>
      <c r="I4" s="699">
        <v>-22</v>
      </c>
      <c r="J4" s="695">
        <v>-75</v>
      </c>
    </row>
    <row r="5" spans="1:10" x14ac:dyDescent="0.25">
      <c r="A5" s="693"/>
      <c r="B5" s="869" t="s">
        <v>971</v>
      </c>
      <c r="C5" s="1027">
        <v>219</v>
      </c>
      <c r="D5" s="1027">
        <v>218</v>
      </c>
      <c r="E5" s="1028">
        <v>216</v>
      </c>
      <c r="F5" s="869">
        <v>209</v>
      </c>
      <c r="G5" s="869">
        <v>189</v>
      </c>
      <c r="H5" s="869">
        <v>179</v>
      </c>
      <c r="I5" s="869">
        <v>-10</v>
      </c>
      <c r="J5" s="869">
        <v>-40</v>
      </c>
    </row>
    <row r="6" spans="1:10" x14ac:dyDescent="0.25">
      <c r="A6" s="691"/>
      <c r="B6" s="699" t="s">
        <v>972</v>
      </c>
      <c r="C6" s="1025">
        <v>94</v>
      </c>
      <c r="D6" s="1025">
        <v>93</v>
      </c>
      <c r="E6" s="1026">
        <v>93</v>
      </c>
      <c r="F6" s="699">
        <v>90</v>
      </c>
      <c r="G6" s="699">
        <v>73</v>
      </c>
      <c r="H6" s="699">
        <v>61</v>
      </c>
      <c r="I6" s="699">
        <v>-12</v>
      </c>
      <c r="J6" s="695">
        <v>-33</v>
      </c>
    </row>
    <row r="7" spans="1:10" x14ac:dyDescent="0.25">
      <c r="A7" s="693"/>
      <c r="B7" s="869" t="s">
        <v>973</v>
      </c>
      <c r="C7" s="1027">
        <v>15</v>
      </c>
      <c r="D7" s="1027">
        <v>15</v>
      </c>
      <c r="E7" s="1028">
        <v>14</v>
      </c>
      <c r="F7" s="869">
        <v>14</v>
      </c>
      <c r="G7" s="870">
        <v>14</v>
      </c>
      <c r="H7" s="870">
        <v>14</v>
      </c>
      <c r="I7" s="869">
        <v>0</v>
      </c>
      <c r="J7" s="869">
        <v>-1</v>
      </c>
    </row>
    <row r="8" spans="1:10" x14ac:dyDescent="0.25">
      <c r="A8" s="691"/>
      <c r="B8" s="873" t="s">
        <v>974</v>
      </c>
      <c r="C8" s="1025">
        <v>3</v>
      </c>
      <c r="D8" s="1025">
        <v>3</v>
      </c>
      <c r="E8" s="1026">
        <v>2</v>
      </c>
      <c r="F8" s="699">
        <v>2</v>
      </c>
      <c r="G8" s="873">
        <v>2</v>
      </c>
      <c r="H8" s="873">
        <v>2</v>
      </c>
      <c r="I8" s="699">
        <v>0</v>
      </c>
      <c r="J8" s="695">
        <v>-1</v>
      </c>
    </row>
    <row r="9" spans="1:10" x14ac:dyDescent="0.25">
      <c r="A9" s="693"/>
      <c r="B9" s="870" t="s">
        <v>975</v>
      </c>
      <c r="C9" s="1027">
        <v>10</v>
      </c>
      <c r="D9" s="1027">
        <v>10</v>
      </c>
      <c r="E9" s="1028">
        <v>10</v>
      </c>
      <c r="F9" s="869">
        <v>10</v>
      </c>
      <c r="G9" s="870">
        <v>10</v>
      </c>
      <c r="H9" s="870">
        <v>10</v>
      </c>
      <c r="I9" s="869">
        <v>0</v>
      </c>
      <c r="J9" s="869">
        <v>0</v>
      </c>
    </row>
    <row r="10" spans="1:10" x14ac:dyDescent="0.25">
      <c r="A10" s="691" t="s">
        <v>316</v>
      </c>
      <c r="B10" s="873"/>
      <c r="C10" s="1025">
        <v>36</v>
      </c>
      <c r="D10" s="1025">
        <v>30</v>
      </c>
      <c r="E10" s="1026">
        <v>26</v>
      </c>
      <c r="F10" s="699">
        <v>26</v>
      </c>
      <c r="G10" s="699">
        <v>26</v>
      </c>
      <c r="H10" s="699">
        <v>26</v>
      </c>
      <c r="I10" s="699">
        <v>0</v>
      </c>
      <c r="J10" s="695">
        <v>-10</v>
      </c>
    </row>
    <row r="11" spans="1:10" x14ac:dyDescent="0.25">
      <c r="A11" s="703" t="s">
        <v>317</v>
      </c>
      <c r="B11" s="869"/>
      <c r="C11" s="1027">
        <v>19</v>
      </c>
      <c r="D11" s="1027">
        <v>16</v>
      </c>
      <c r="E11" s="1028">
        <v>15</v>
      </c>
      <c r="F11" s="869">
        <v>14</v>
      </c>
      <c r="G11" s="869">
        <v>14</v>
      </c>
      <c r="H11" s="869">
        <v>14</v>
      </c>
      <c r="I11" s="869">
        <v>0</v>
      </c>
      <c r="J11" s="869">
        <v>-5</v>
      </c>
    </row>
    <row r="12" spans="1:10" x14ac:dyDescent="0.25">
      <c r="A12" s="712" t="s">
        <v>315</v>
      </c>
      <c r="B12" s="699"/>
      <c r="C12" s="1025">
        <v>6</v>
      </c>
      <c r="D12" s="1025">
        <v>6</v>
      </c>
      <c r="E12" s="1026">
        <v>6</v>
      </c>
      <c r="F12" s="699">
        <v>6</v>
      </c>
      <c r="G12" s="699">
        <v>6</v>
      </c>
      <c r="H12" s="699">
        <v>6</v>
      </c>
      <c r="I12" s="699">
        <v>0</v>
      </c>
      <c r="J12" s="695">
        <v>0</v>
      </c>
    </row>
    <row r="13" spans="1:10" x14ac:dyDescent="0.25">
      <c r="A13" s="1029" t="s">
        <v>318</v>
      </c>
      <c r="B13" s="1030"/>
      <c r="C13" s="1031">
        <v>402</v>
      </c>
      <c r="D13" s="1031">
        <v>391</v>
      </c>
      <c r="E13" s="1032">
        <v>382</v>
      </c>
      <c r="F13" s="1030">
        <v>371</v>
      </c>
      <c r="G13" s="1030">
        <v>334</v>
      </c>
      <c r="H13" s="1030">
        <v>312</v>
      </c>
      <c r="I13" s="1030">
        <v>-22</v>
      </c>
      <c r="J13" s="1030">
        <v>-90</v>
      </c>
    </row>
    <row r="15" spans="1:10" x14ac:dyDescent="0.25">
      <c r="A15" s="745" t="s">
        <v>976</v>
      </c>
    </row>
    <row r="17" spans="1:2" x14ac:dyDescent="0.25">
      <c r="A17" s="697" t="s">
        <v>135</v>
      </c>
      <c r="B17" s="697"/>
    </row>
  </sheetData>
  <hyperlinks>
    <hyperlink ref="A17" location="Index!A1" display="Back to index" xr:uid="{73E6A36A-5AEA-4ACD-ACE5-E098165289D6}"/>
  </hyperlinks>
  <pageMargins left="0.70000000000000007" right="0.70000000000000007" top="0.75" bottom="0.75" header="0.30000000000000004" footer="0.3000000000000000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7628-C819-4DBA-815F-30097CB5C5D9}">
  <dimension ref="A1:AC62"/>
  <sheetViews>
    <sheetView showGridLines="0" topLeftCell="A37" workbookViewId="0">
      <selection activeCell="A62" sqref="A62"/>
    </sheetView>
  </sheetViews>
  <sheetFormatPr defaultColWidth="8.85546875" defaultRowHeight="15" x14ac:dyDescent="0.25"/>
  <cols>
    <col min="1" max="1" width="45.7109375" style="688" customWidth="1"/>
    <col min="2" max="2" width="13.42578125" style="688" customWidth="1"/>
    <col min="3" max="3" width="13.5703125" style="688" customWidth="1"/>
    <col min="4" max="4" width="12.7109375" style="688" customWidth="1"/>
    <col min="5" max="5" width="13.7109375" style="688" customWidth="1"/>
    <col min="6" max="7" width="14.28515625" style="688" customWidth="1"/>
    <col min="8" max="8" width="12.140625" style="688" customWidth="1"/>
    <col min="9" max="9" width="11" style="688" customWidth="1"/>
    <col min="10" max="10" width="4.28515625" style="688" customWidth="1"/>
    <col min="11" max="11" width="45.7109375" style="688" customWidth="1"/>
    <col min="12" max="12" width="11" style="688" customWidth="1"/>
    <col min="13" max="13" width="12.85546875" style="688" customWidth="1"/>
    <col min="14" max="14" width="13.5703125" style="688" customWidth="1"/>
    <col min="15" max="15" width="11.5703125" style="688" customWidth="1"/>
    <col min="16" max="17" width="12" style="688" customWidth="1"/>
    <col min="18" max="18" width="12.7109375" style="688" customWidth="1"/>
    <col min="19" max="19" width="14.28515625" style="688" customWidth="1"/>
    <col min="20" max="20" width="8.85546875" style="688" customWidth="1"/>
    <col min="21" max="21" width="45.7109375" style="688" customWidth="1"/>
    <col min="22" max="22" width="11.85546875" style="688" customWidth="1"/>
    <col min="23" max="23" width="11" style="688" customWidth="1"/>
    <col min="24" max="24" width="13" style="688" customWidth="1"/>
    <col min="25" max="25" width="13.28515625" style="688" customWidth="1"/>
    <col min="26" max="27" width="10.5703125" style="688" customWidth="1"/>
    <col min="28" max="28" width="13.28515625" style="688" customWidth="1"/>
    <col min="29" max="29" width="11.5703125" style="688" customWidth="1"/>
    <col min="30" max="16384" width="8.85546875" style="688"/>
  </cols>
  <sheetData>
    <row r="1" spans="1:29" x14ac:dyDescent="0.25">
      <c r="A1" s="728" t="s">
        <v>977</v>
      </c>
    </row>
    <row r="2" spans="1:29" x14ac:dyDescent="0.25">
      <c r="A2" s="728"/>
    </row>
    <row r="3" spans="1:29" x14ac:dyDescent="0.25">
      <c r="A3" s="1033" t="s">
        <v>305</v>
      </c>
      <c r="K3" s="1033" t="s">
        <v>317</v>
      </c>
      <c r="U3" s="1033" t="s">
        <v>315</v>
      </c>
    </row>
    <row r="4" spans="1:29" s="3158" customFormat="1" ht="45" x14ac:dyDescent="0.25">
      <c r="A4" s="3179"/>
      <c r="B4" s="3165">
        <v>2012</v>
      </c>
      <c r="C4" s="3165">
        <v>2013</v>
      </c>
      <c r="D4" s="3165">
        <v>2014</v>
      </c>
      <c r="E4" s="3165">
        <v>2015</v>
      </c>
      <c r="F4" s="3165">
        <v>2016</v>
      </c>
      <c r="G4" s="3165">
        <v>2017</v>
      </c>
      <c r="H4" s="3165" t="s">
        <v>304</v>
      </c>
      <c r="I4" s="3165" t="s">
        <v>465</v>
      </c>
      <c r="K4" s="3179"/>
      <c r="L4" s="3165">
        <v>2012</v>
      </c>
      <c r="M4" s="3165">
        <v>2013</v>
      </c>
      <c r="N4" s="3165">
        <v>2014</v>
      </c>
      <c r="O4" s="3165">
        <v>2015</v>
      </c>
      <c r="P4" s="3165">
        <v>2016</v>
      </c>
      <c r="Q4" s="3165">
        <v>2017</v>
      </c>
      <c r="R4" s="3165" t="s">
        <v>304</v>
      </c>
      <c r="S4" s="3165" t="s">
        <v>465</v>
      </c>
      <c r="U4" s="3179"/>
      <c r="V4" s="3165">
        <v>2012</v>
      </c>
      <c r="W4" s="3165">
        <v>2013</v>
      </c>
      <c r="X4" s="3165">
        <v>2014</v>
      </c>
      <c r="Y4" s="3165">
        <v>2015</v>
      </c>
      <c r="Z4" s="3165">
        <v>2016</v>
      </c>
      <c r="AA4" s="3165">
        <v>2017</v>
      </c>
      <c r="AB4" s="3165" t="s">
        <v>304</v>
      </c>
      <c r="AC4" s="3165" t="s">
        <v>2681</v>
      </c>
    </row>
    <row r="5" spans="1:29" x14ac:dyDescent="0.25">
      <c r="A5" s="1034" t="s">
        <v>762</v>
      </c>
      <c r="B5" s="876"/>
      <c r="C5" s="876"/>
      <c r="D5" s="876"/>
      <c r="E5" s="876"/>
      <c r="F5" s="876"/>
      <c r="G5" s="876"/>
      <c r="H5" s="1035"/>
      <c r="I5" s="1036"/>
      <c r="K5" s="1034" t="s">
        <v>762</v>
      </c>
      <c r="L5" s="876"/>
      <c r="M5" s="876"/>
      <c r="N5" s="876"/>
      <c r="O5" s="876"/>
      <c r="P5" s="876"/>
      <c r="Q5" s="876"/>
      <c r="R5" s="1035"/>
      <c r="S5" s="1036"/>
      <c r="U5" s="1034" t="s">
        <v>762</v>
      </c>
      <c r="V5" s="876"/>
      <c r="W5" s="876"/>
      <c r="X5" s="876"/>
      <c r="Y5" s="876"/>
      <c r="Z5" s="876"/>
      <c r="AA5" s="876"/>
      <c r="AB5" s="1035"/>
      <c r="AC5" s="1036"/>
    </row>
    <row r="6" spans="1:29" x14ac:dyDescent="0.25">
      <c r="A6" s="693" t="s">
        <v>978</v>
      </c>
      <c r="B6" s="869"/>
      <c r="C6" s="869"/>
      <c r="D6" s="869"/>
      <c r="E6" s="869"/>
      <c r="F6" s="869"/>
      <c r="G6" s="869"/>
      <c r="H6" s="869"/>
      <c r="I6" s="789"/>
      <c r="K6" s="693" t="s">
        <v>978</v>
      </c>
      <c r="L6" s="869"/>
      <c r="M6" s="869"/>
      <c r="N6" s="869"/>
      <c r="O6" s="869"/>
      <c r="P6" s="869"/>
      <c r="Q6" s="869"/>
      <c r="R6" s="869"/>
      <c r="S6" s="789"/>
      <c r="U6" s="693" t="s">
        <v>978</v>
      </c>
      <c r="V6" s="869"/>
      <c r="W6" s="869"/>
      <c r="X6" s="869"/>
      <c r="Y6" s="869"/>
      <c r="Z6" s="869"/>
      <c r="AA6" s="869"/>
      <c r="AB6" s="869"/>
      <c r="AC6" s="789"/>
    </row>
    <row r="7" spans="1:29" x14ac:dyDescent="0.25">
      <c r="A7" s="691" t="s">
        <v>979</v>
      </c>
      <c r="B7" s="873">
        <v>91130</v>
      </c>
      <c r="C7" s="873">
        <v>91455</v>
      </c>
      <c r="D7" s="873">
        <v>78730</v>
      </c>
      <c r="E7" s="873">
        <v>70275</v>
      </c>
      <c r="F7" s="873">
        <v>67830</v>
      </c>
      <c r="G7" s="873">
        <v>63195</v>
      </c>
      <c r="H7" s="1037">
        <v>-6.8332596196373288E-2</v>
      </c>
      <c r="I7" s="764">
        <v>-0.30654010753868099</v>
      </c>
      <c r="K7" s="691" t="s">
        <v>979</v>
      </c>
      <c r="L7" s="873">
        <v>8215</v>
      </c>
      <c r="M7" s="873">
        <v>10005</v>
      </c>
      <c r="N7" s="873">
        <v>6800</v>
      </c>
      <c r="O7" s="873">
        <v>7120</v>
      </c>
      <c r="P7" s="873">
        <v>5915</v>
      </c>
      <c r="Q7" s="873">
        <v>6065</v>
      </c>
      <c r="R7" s="1037">
        <v>2.5359256128486898E-2</v>
      </c>
      <c r="S7" s="764">
        <v>-0.26171637248934876</v>
      </c>
      <c r="U7" s="691" t="s">
        <v>979</v>
      </c>
      <c r="V7" s="699">
        <v>1860</v>
      </c>
      <c r="W7" s="699">
        <v>1960</v>
      </c>
      <c r="X7" s="699">
        <v>1795</v>
      </c>
      <c r="Y7" s="699">
        <v>1945</v>
      </c>
      <c r="Z7" s="699">
        <v>1735</v>
      </c>
      <c r="AA7" s="1038">
        <v>2720</v>
      </c>
      <c r="AB7" s="1037">
        <v>0.56772334293948123</v>
      </c>
      <c r="AC7" s="764">
        <v>0.38775510204081631</v>
      </c>
    </row>
    <row r="8" spans="1:29" x14ac:dyDescent="0.25">
      <c r="A8" s="693" t="s">
        <v>980</v>
      </c>
      <c r="B8" s="870">
        <v>45035</v>
      </c>
      <c r="C8" s="870">
        <v>39975</v>
      </c>
      <c r="D8" s="870">
        <v>39265</v>
      </c>
      <c r="E8" s="870">
        <v>40200</v>
      </c>
      <c r="F8" s="870">
        <v>39045</v>
      </c>
      <c r="G8" s="870">
        <v>39050</v>
      </c>
      <c r="H8" s="1039">
        <v>1.2805736970162632E-4</v>
      </c>
      <c r="I8" s="1039">
        <v>-0.13289663594981682</v>
      </c>
      <c r="K8" s="693" t="s">
        <v>980</v>
      </c>
      <c r="L8" s="870">
        <v>3775</v>
      </c>
      <c r="M8" s="870">
        <v>2855</v>
      </c>
      <c r="N8" s="870">
        <v>1705</v>
      </c>
      <c r="O8" s="870">
        <v>2815</v>
      </c>
      <c r="P8" s="870">
        <v>2770</v>
      </c>
      <c r="Q8" s="870">
        <v>3165</v>
      </c>
      <c r="R8" s="1039">
        <v>0.14259927797833935</v>
      </c>
      <c r="S8" s="1039">
        <v>-0.16158940397350993</v>
      </c>
      <c r="U8" s="693" t="s">
        <v>980</v>
      </c>
      <c r="V8" s="870">
        <v>1375</v>
      </c>
      <c r="W8" s="870">
        <v>1330</v>
      </c>
      <c r="X8" s="870">
        <v>1035</v>
      </c>
      <c r="Y8" s="870">
        <v>1470</v>
      </c>
      <c r="Z8" s="870">
        <v>1605</v>
      </c>
      <c r="AA8" s="870">
        <v>1650</v>
      </c>
      <c r="AB8" s="1039">
        <v>2.8037383177570093E-2</v>
      </c>
      <c r="AC8" s="1039">
        <v>0.24060150375939848</v>
      </c>
    </row>
    <row r="9" spans="1:29" x14ac:dyDescent="0.25">
      <c r="A9" s="691" t="s">
        <v>981</v>
      </c>
      <c r="B9" s="873">
        <v>2890</v>
      </c>
      <c r="C9" s="873">
        <v>2885</v>
      </c>
      <c r="D9" s="873">
        <v>4105</v>
      </c>
      <c r="E9" s="873">
        <v>4360</v>
      </c>
      <c r="F9" s="873">
        <v>4940</v>
      </c>
      <c r="G9" s="873">
        <v>5325</v>
      </c>
      <c r="H9" s="1037">
        <v>7.7935222672064777E-2</v>
      </c>
      <c r="I9" s="764">
        <v>0.84256055363321802</v>
      </c>
      <c r="K9" s="691" t="s">
        <v>981</v>
      </c>
      <c r="L9" s="873">
        <v>60</v>
      </c>
      <c r="M9" s="873">
        <v>20</v>
      </c>
      <c r="N9" s="873">
        <v>45</v>
      </c>
      <c r="O9" s="873">
        <v>130</v>
      </c>
      <c r="P9" s="873">
        <v>110</v>
      </c>
      <c r="Q9" s="873">
        <v>110</v>
      </c>
      <c r="R9" s="1037">
        <v>0</v>
      </c>
      <c r="S9" s="764">
        <v>0.83333333333333337</v>
      </c>
      <c r="U9" s="691" t="s">
        <v>981</v>
      </c>
      <c r="V9" s="699">
        <v>185</v>
      </c>
      <c r="W9" s="699">
        <v>220</v>
      </c>
      <c r="X9" s="699">
        <v>180</v>
      </c>
      <c r="Y9" s="699">
        <v>250</v>
      </c>
      <c r="Z9" s="699">
        <v>170</v>
      </c>
      <c r="AA9" s="1038">
        <v>200</v>
      </c>
      <c r="AB9" s="1037">
        <v>0.17647058823529413</v>
      </c>
      <c r="AC9" s="764">
        <v>-9.0909090909090912E-2</v>
      </c>
    </row>
    <row r="10" spans="1:29" x14ac:dyDescent="0.25">
      <c r="A10" s="693" t="s">
        <v>828</v>
      </c>
      <c r="B10" s="870">
        <v>139055</v>
      </c>
      <c r="C10" s="870">
        <v>134315</v>
      </c>
      <c r="D10" s="870">
        <v>122100</v>
      </c>
      <c r="E10" s="870">
        <v>114835</v>
      </c>
      <c r="F10" s="870">
        <v>111815</v>
      </c>
      <c r="G10" s="870">
        <v>107570</v>
      </c>
      <c r="H10" s="1039">
        <v>-3.7964494924652328E-2</v>
      </c>
      <c r="I10" s="1039">
        <v>-0.22642120024450757</v>
      </c>
      <c r="K10" s="693" t="s">
        <v>828</v>
      </c>
      <c r="L10" s="870">
        <v>12050</v>
      </c>
      <c r="M10" s="870">
        <v>12880</v>
      </c>
      <c r="N10" s="870">
        <v>8550</v>
      </c>
      <c r="O10" s="870">
        <v>10065</v>
      </c>
      <c r="P10" s="870">
        <v>8795</v>
      </c>
      <c r="Q10" s="870">
        <v>9340</v>
      </c>
      <c r="R10" s="1039">
        <v>6.196702671972712E-2</v>
      </c>
      <c r="S10" s="1039">
        <v>-0.22489626556016598</v>
      </c>
      <c r="U10" s="693" t="s">
        <v>828</v>
      </c>
      <c r="V10" s="870">
        <v>3420</v>
      </c>
      <c r="W10" s="870">
        <v>3510</v>
      </c>
      <c r="X10" s="870">
        <v>3010</v>
      </c>
      <c r="Y10" s="870">
        <v>3665</v>
      </c>
      <c r="Z10" s="870">
        <v>3510</v>
      </c>
      <c r="AA10" s="870">
        <v>4570</v>
      </c>
      <c r="AB10" s="1039">
        <v>0.30199430199430199</v>
      </c>
      <c r="AC10" s="1039">
        <v>0.30199430199430199</v>
      </c>
    </row>
    <row r="11" spans="1:29" x14ac:dyDescent="0.25">
      <c r="A11" s="691" t="s">
        <v>982</v>
      </c>
      <c r="B11" s="699"/>
      <c r="C11" s="699"/>
      <c r="D11" s="699"/>
      <c r="E11" s="699"/>
      <c r="F11" s="699"/>
      <c r="G11" s="873"/>
      <c r="H11" s="1037"/>
      <c r="I11" s="764"/>
      <c r="K11" s="691" t="s">
        <v>982</v>
      </c>
      <c r="L11" s="699"/>
      <c r="M11" s="699"/>
      <c r="N11" s="699"/>
      <c r="O11" s="699"/>
      <c r="P11" s="699"/>
      <c r="Q11" s="699"/>
      <c r="R11" s="1037"/>
      <c r="S11" s="764"/>
      <c r="U11" s="691" t="s">
        <v>982</v>
      </c>
      <c r="V11" s="699"/>
      <c r="W11" s="699"/>
      <c r="X11" s="699"/>
      <c r="Y11" s="699"/>
      <c r="Z11" s="699"/>
      <c r="AA11" s="699"/>
      <c r="AB11" s="1037"/>
      <c r="AC11" s="764"/>
    </row>
    <row r="12" spans="1:29" x14ac:dyDescent="0.25">
      <c r="A12" s="693" t="s">
        <v>979</v>
      </c>
      <c r="B12" s="870">
        <v>98225</v>
      </c>
      <c r="C12" s="870">
        <v>103775</v>
      </c>
      <c r="D12" s="870">
        <v>110010</v>
      </c>
      <c r="E12" s="870">
        <v>101045</v>
      </c>
      <c r="F12" s="870">
        <v>84590</v>
      </c>
      <c r="G12" s="870">
        <v>67470</v>
      </c>
      <c r="H12" s="1039">
        <v>-0.20238798912400993</v>
      </c>
      <c r="I12" s="1039">
        <v>-0.31310766098243825</v>
      </c>
      <c r="K12" s="693" t="s">
        <v>979</v>
      </c>
      <c r="L12" s="870">
        <v>7975</v>
      </c>
      <c r="M12" s="870">
        <v>11725</v>
      </c>
      <c r="N12" s="870">
        <v>10195</v>
      </c>
      <c r="O12" s="870">
        <v>7920</v>
      </c>
      <c r="P12" s="870">
        <v>7010</v>
      </c>
      <c r="Q12" s="870">
        <v>6110</v>
      </c>
      <c r="R12" s="1039">
        <v>-0.12838801711840228</v>
      </c>
      <c r="S12" s="1039">
        <v>-0.23385579937304074</v>
      </c>
      <c r="U12" s="693" t="s">
        <v>979</v>
      </c>
      <c r="V12" s="870">
        <v>3030</v>
      </c>
      <c r="W12" s="870">
        <v>4395</v>
      </c>
      <c r="X12" s="870">
        <v>4855</v>
      </c>
      <c r="Y12" s="870">
        <v>4455</v>
      </c>
      <c r="Z12" s="870">
        <v>4875</v>
      </c>
      <c r="AA12" s="870">
        <v>3450</v>
      </c>
      <c r="AB12" s="1039">
        <v>-0.29230769230769232</v>
      </c>
      <c r="AC12" s="1039">
        <v>-0.21501706484641639</v>
      </c>
    </row>
    <row r="13" spans="1:29" x14ac:dyDescent="0.25">
      <c r="A13" s="691" t="s">
        <v>980</v>
      </c>
      <c r="B13" s="873">
        <v>10815</v>
      </c>
      <c r="C13" s="873">
        <v>10275</v>
      </c>
      <c r="D13" s="873">
        <v>11140</v>
      </c>
      <c r="E13" s="873">
        <v>12225</v>
      </c>
      <c r="F13" s="873">
        <v>12710</v>
      </c>
      <c r="G13" s="873">
        <v>11870</v>
      </c>
      <c r="H13" s="1037">
        <v>-6.6089693154996063E-2</v>
      </c>
      <c r="I13" s="764">
        <v>9.7549699491447067E-2</v>
      </c>
      <c r="K13" s="691" t="s">
        <v>980</v>
      </c>
      <c r="L13" s="873">
        <v>460</v>
      </c>
      <c r="M13" s="873">
        <v>535</v>
      </c>
      <c r="N13" s="873">
        <v>530</v>
      </c>
      <c r="O13" s="873">
        <v>595</v>
      </c>
      <c r="P13" s="873">
        <v>490</v>
      </c>
      <c r="Q13" s="873">
        <v>470</v>
      </c>
      <c r="R13" s="1037">
        <v>-4.0816326530612242E-2</v>
      </c>
      <c r="S13" s="764">
        <v>2.1739130434782608E-2</v>
      </c>
      <c r="U13" s="691" t="s">
        <v>980</v>
      </c>
      <c r="V13" s="699">
        <v>260</v>
      </c>
      <c r="W13" s="699">
        <v>480</v>
      </c>
      <c r="X13" s="699">
        <v>530</v>
      </c>
      <c r="Y13" s="699">
        <v>430</v>
      </c>
      <c r="Z13" s="699">
        <v>465</v>
      </c>
      <c r="AA13" s="1038">
        <v>2850</v>
      </c>
      <c r="AB13" s="1037">
        <v>5.129032258064516</v>
      </c>
      <c r="AC13" s="764">
        <v>4.9375</v>
      </c>
    </row>
    <row r="14" spans="1:29" x14ac:dyDescent="0.25">
      <c r="A14" s="693" t="s">
        <v>981</v>
      </c>
      <c r="B14" s="870">
        <v>1160</v>
      </c>
      <c r="C14" s="870">
        <v>780</v>
      </c>
      <c r="D14" s="870">
        <v>690</v>
      </c>
      <c r="E14" s="870">
        <v>850</v>
      </c>
      <c r="F14" s="870">
        <v>1180</v>
      </c>
      <c r="G14" s="870">
        <v>1035</v>
      </c>
      <c r="H14" s="1039">
        <v>-0.1228813559322034</v>
      </c>
      <c r="I14" s="1039">
        <v>-0.10775862068965517</v>
      </c>
      <c r="K14" s="693" t="s">
        <v>981</v>
      </c>
      <c r="L14" s="870">
        <v>20</v>
      </c>
      <c r="M14" s="870">
        <v>30</v>
      </c>
      <c r="N14" s="870">
        <v>5</v>
      </c>
      <c r="O14" s="870">
        <v>5</v>
      </c>
      <c r="P14" s="870">
        <v>15</v>
      </c>
      <c r="Q14" s="870">
        <v>5</v>
      </c>
      <c r="R14" s="1039">
        <v>-0.66666666666666663</v>
      </c>
      <c r="S14" s="1039">
        <v>-0.75</v>
      </c>
      <c r="U14" s="693" t="s">
        <v>981</v>
      </c>
      <c r="V14" s="870">
        <v>115</v>
      </c>
      <c r="W14" s="870">
        <v>35</v>
      </c>
      <c r="X14" s="870">
        <v>45</v>
      </c>
      <c r="Y14" s="870">
        <v>60</v>
      </c>
      <c r="Z14" s="870">
        <v>50</v>
      </c>
      <c r="AA14" s="870">
        <v>30</v>
      </c>
      <c r="AB14" s="1039">
        <v>-0.4</v>
      </c>
      <c r="AC14" s="1039">
        <v>-0.14285714285714285</v>
      </c>
    </row>
    <row r="15" spans="1:29" x14ac:dyDescent="0.25">
      <c r="A15" s="691" t="s">
        <v>828</v>
      </c>
      <c r="B15" s="873">
        <v>110200</v>
      </c>
      <c r="C15" s="873">
        <v>114830</v>
      </c>
      <c r="D15" s="873">
        <v>121840</v>
      </c>
      <c r="E15" s="873">
        <v>114120</v>
      </c>
      <c r="F15" s="873">
        <v>98480</v>
      </c>
      <c r="G15" s="873">
        <v>80375</v>
      </c>
      <c r="H15" s="1037">
        <v>-0.18384443541835907</v>
      </c>
      <c r="I15" s="764">
        <v>-0.27064428312159711</v>
      </c>
      <c r="K15" s="691" t="s">
        <v>828</v>
      </c>
      <c r="L15" s="873">
        <v>8455</v>
      </c>
      <c r="M15" s="873">
        <v>12290</v>
      </c>
      <c r="N15" s="873">
        <v>10730</v>
      </c>
      <c r="O15" s="873">
        <v>8520</v>
      </c>
      <c r="P15" s="873">
        <v>7515</v>
      </c>
      <c r="Q15" s="873">
        <v>6585</v>
      </c>
      <c r="R15" s="1037">
        <v>-0.12375249500998003</v>
      </c>
      <c r="S15" s="764">
        <v>-0.22117090479006504</v>
      </c>
      <c r="U15" s="691" t="s">
        <v>828</v>
      </c>
      <c r="V15" s="699">
        <v>3405</v>
      </c>
      <c r="W15" s="699">
        <v>4910</v>
      </c>
      <c r="X15" s="699">
        <v>5430</v>
      </c>
      <c r="Y15" s="699">
        <v>4945</v>
      </c>
      <c r="Z15" s="873">
        <v>5390</v>
      </c>
      <c r="AA15" s="873">
        <v>6330</v>
      </c>
      <c r="AB15" s="1037">
        <v>0.17439703153988867</v>
      </c>
      <c r="AC15" s="764">
        <v>0.28920570264765783</v>
      </c>
    </row>
    <row r="16" spans="1:29" x14ac:dyDescent="0.25">
      <c r="A16" s="693" t="s">
        <v>983</v>
      </c>
      <c r="B16" s="869"/>
      <c r="C16" s="869"/>
      <c r="D16" s="869"/>
      <c r="E16" s="869"/>
      <c r="F16" s="869"/>
      <c r="G16" s="870">
        <v>18105</v>
      </c>
      <c r="H16" s="1039"/>
      <c r="I16" s="1039"/>
      <c r="K16" s="693" t="s">
        <v>983</v>
      </c>
      <c r="L16" s="869"/>
      <c r="M16" s="869"/>
      <c r="N16" s="869"/>
      <c r="O16" s="869"/>
      <c r="P16" s="869"/>
      <c r="Q16" s="869"/>
      <c r="R16" s="1039"/>
      <c r="S16" s="1039"/>
      <c r="U16" s="693" t="s">
        <v>983</v>
      </c>
      <c r="V16" s="869"/>
      <c r="W16" s="869"/>
      <c r="X16" s="869"/>
      <c r="Y16" s="869"/>
      <c r="Z16" s="869"/>
      <c r="AA16" s="869"/>
      <c r="AB16" s="1039"/>
      <c r="AC16" s="1039"/>
    </row>
    <row r="17" spans="1:29" x14ac:dyDescent="0.25">
      <c r="A17" s="691" t="s">
        <v>979</v>
      </c>
      <c r="B17" s="873">
        <v>63760</v>
      </c>
      <c r="C17" s="873">
        <v>64235</v>
      </c>
      <c r="D17" s="873">
        <v>50075</v>
      </c>
      <c r="E17" s="873">
        <v>51565</v>
      </c>
      <c r="F17" s="873">
        <v>44180</v>
      </c>
      <c r="G17" s="873">
        <v>48485</v>
      </c>
      <c r="H17" s="1037">
        <v>9.7442281575373477E-2</v>
      </c>
      <c r="I17" s="764">
        <v>-0.2395702634880803</v>
      </c>
      <c r="K17" s="691" t="s">
        <v>979</v>
      </c>
      <c r="L17" s="873">
        <v>2140</v>
      </c>
      <c r="M17" s="873">
        <v>2475</v>
      </c>
      <c r="N17" s="873">
        <v>2890</v>
      </c>
      <c r="O17" s="873">
        <v>2760</v>
      </c>
      <c r="P17" s="873">
        <v>3100</v>
      </c>
      <c r="Q17" s="873">
        <v>2720</v>
      </c>
      <c r="R17" s="1037">
        <v>-0.12258064516129032</v>
      </c>
      <c r="S17" s="764">
        <v>0.27102803738317754</v>
      </c>
      <c r="U17" s="691" t="s">
        <v>979</v>
      </c>
      <c r="V17" s="699">
        <v>795</v>
      </c>
      <c r="W17" s="699">
        <v>845</v>
      </c>
      <c r="X17" s="699">
        <v>755</v>
      </c>
      <c r="Y17" s="699">
        <v>775</v>
      </c>
      <c r="Z17" s="699">
        <v>745</v>
      </c>
      <c r="AA17" s="1038">
        <v>745</v>
      </c>
      <c r="AB17" s="1037">
        <v>0</v>
      </c>
      <c r="AC17" s="764">
        <v>-0.11834319526627218</v>
      </c>
    </row>
    <row r="18" spans="1:29" x14ac:dyDescent="0.25">
      <c r="A18" s="693" t="s">
        <v>980</v>
      </c>
      <c r="B18" s="870">
        <v>18350</v>
      </c>
      <c r="C18" s="870">
        <v>19175</v>
      </c>
      <c r="D18" s="870">
        <v>19420</v>
      </c>
      <c r="E18" s="870">
        <v>21035</v>
      </c>
      <c r="F18" s="870">
        <v>21960</v>
      </c>
      <c r="G18" s="870">
        <v>22585</v>
      </c>
      <c r="H18" s="1039">
        <v>2.8460837887067394E-2</v>
      </c>
      <c r="I18" s="1039">
        <v>0.23079019073569482</v>
      </c>
      <c r="K18" s="693" t="s">
        <v>980</v>
      </c>
      <c r="L18" s="870">
        <v>640</v>
      </c>
      <c r="M18" s="870">
        <v>780</v>
      </c>
      <c r="N18" s="870">
        <v>815</v>
      </c>
      <c r="O18" s="870">
        <v>785</v>
      </c>
      <c r="P18" s="870">
        <v>765</v>
      </c>
      <c r="Q18" s="870">
        <v>780</v>
      </c>
      <c r="R18" s="1039">
        <v>1.9607843137254902E-2</v>
      </c>
      <c r="S18" s="1039">
        <v>0.21875</v>
      </c>
      <c r="U18" s="693" t="s">
        <v>980</v>
      </c>
      <c r="V18" s="870">
        <v>610</v>
      </c>
      <c r="W18" s="870">
        <v>775</v>
      </c>
      <c r="X18" s="870">
        <v>685</v>
      </c>
      <c r="Y18" s="870">
        <v>625</v>
      </c>
      <c r="Z18" s="870">
        <v>650</v>
      </c>
      <c r="AA18" s="870">
        <v>765</v>
      </c>
      <c r="AB18" s="1039">
        <v>0.17692307692307693</v>
      </c>
      <c r="AC18" s="1039">
        <v>-1.2903225806451613E-2</v>
      </c>
    </row>
    <row r="19" spans="1:29" x14ac:dyDescent="0.25">
      <c r="A19" s="691" t="s">
        <v>981</v>
      </c>
      <c r="B19" s="873">
        <v>55</v>
      </c>
      <c r="C19" s="873">
        <v>55</v>
      </c>
      <c r="D19" s="873">
        <v>145</v>
      </c>
      <c r="E19" s="873">
        <v>330</v>
      </c>
      <c r="F19" s="873">
        <v>360</v>
      </c>
      <c r="G19" s="873">
        <v>455</v>
      </c>
      <c r="H19" s="1037">
        <v>0.2638888888888889</v>
      </c>
      <c r="I19" s="764">
        <v>7.2727272727272725</v>
      </c>
      <c r="K19" s="691" t="s">
        <v>981</v>
      </c>
      <c r="L19" s="873">
        <v>0</v>
      </c>
      <c r="M19" s="873">
        <v>0</v>
      </c>
      <c r="N19" s="873">
        <v>0</v>
      </c>
      <c r="O19" s="873">
        <v>0</v>
      </c>
      <c r="P19" s="873">
        <v>0</v>
      </c>
      <c r="Q19" s="873">
        <v>0</v>
      </c>
      <c r="R19" s="1037"/>
      <c r="S19" s="764"/>
      <c r="U19" s="691" t="s">
        <v>981</v>
      </c>
      <c r="V19" s="699">
        <v>65</v>
      </c>
      <c r="W19" s="699">
        <v>85</v>
      </c>
      <c r="X19" s="699">
        <v>90</v>
      </c>
      <c r="Y19" s="699">
        <v>85</v>
      </c>
      <c r="Z19" s="699">
        <v>50</v>
      </c>
      <c r="AA19" s="1038">
        <v>70</v>
      </c>
      <c r="AB19" s="1037">
        <v>0.4</v>
      </c>
      <c r="AC19" s="764">
        <v>-0.17647058823529413</v>
      </c>
    </row>
    <row r="20" spans="1:29" x14ac:dyDescent="0.25">
      <c r="A20" s="693" t="s">
        <v>828</v>
      </c>
      <c r="B20" s="870">
        <v>82165</v>
      </c>
      <c r="C20" s="870">
        <v>83465</v>
      </c>
      <c r="D20" s="870">
        <v>69640</v>
      </c>
      <c r="E20" s="870">
        <v>72930</v>
      </c>
      <c r="F20" s="870">
        <v>66500</v>
      </c>
      <c r="G20" s="870">
        <v>71525</v>
      </c>
      <c r="H20" s="1039">
        <v>7.5563909774436097E-2</v>
      </c>
      <c r="I20" s="1039">
        <v>-0.12949552729264285</v>
      </c>
      <c r="K20" s="693" t="s">
        <v>828</v>
      </c>
      <c r="L20" s="870">
        <v>2780</v>
      </c>
      <c r="M20" s="870">
        <v>3255</v>
      </c>
      <c r="N20" s="870">
        <v>3705</v>
      </c>
      <c r="O20" s="870">
        <v>3545</v>
      </c>
      <c r="P20" s="870">
        <v>3865</v>
      </c>
      <c r="Q20" s="870">
        <v>3500</v>
      </c>
      <c r="R20" s="1039">
        <v>-9.4437257438551095E-2</v>
      </c>
      <c r="S20" s="1039">
        <v>0.25899280575539568</v>
      </c>
      <c r="U20" s="693" t="s">
        <v>828</v>
      </c>
      <c r="V20" s="870">
        <v>1470</v>
      </c>
      <c r="W20" s="870">
        <v>1705</v>
      </c>
      <c r="X20" s="870">
        <v>1530</v>
      </c>
      <c r="Y20" s="870">
        <v>1485</v>
      </c>
      <c r="Z20" s="870">
        <v>1445</v>
      </c>
      <c r="AA20" s="870">
        <v>1580</v>
      </c>
      <c r="AB20" s="1039">
        <v>9.3425605536332182E-2</v>
      </c>
      <c r="AC20" s="1039">
        <v>-7.331378299120235E-2</v>
      </c>
    </row>
    <row r="21" spans="1:29" x14ac:dyDescent="0.25">
      <c r="A21" s="1034" t="s">
        <v>761</v>
      </c>
      <c r="B21" s="699"/>
      <c r="C21" s="699"/>
      <c r="D21" s="699"/>
      <c r="E21" s="699"/>
      <c r="F21" s="699"/>
      <c r="G21" s="699"/>
      <c r="H21" s="1037"/>
      <c r="I21" s="764"/>
      <c r="K21" s="1034" t="s">
        <v>761</v>
      </c>
      <c r="L21" s="699"/>
      <c r="M21" s="699"/>
      <c r="N21" s="699"/>
      <c r="O21" s="699"/>
      <c r="P21" s="699"/>
      <c r="Q21" s="699"/>
      <c r="R21" s="1037"/>
      <c r="S21" s="764"/>
      <c r="U21" s="1034" t="s">
        <v>761</v>
      </c>
      <c r="V21" s="699"/>
      <c r="W21" s="699"/>
      <c r="X21" s="699"/>
      <c r="Y21" s="699"/>
      <c r="Z21" s="699"/>
      <c r="AA21" s="699"/>
      <c r="AB21" s="1037"/>
      <c r="AC21" s="764"/>
    </row>
    <row r="22" spans="1:29" x14ac:dyDescent="0.25">
      <c r="A22" s="693" t="s">
        <v>984</v>
      </c>
      <c r="B22" s="869"/>
      <c r="C22" s="869"/>
      <c r="D22" s="869"/>
      <c r="E22" s="869"/>
      <c r="F22" s="869"/>
      <c r="G22" s="869"/>
      <c r="H22" s="1039"/>
      <c r="I22" s="1039"/>
      <c r="K22" s="693" t="s">
        <v>984</v>
      </c>
      <c r="L22" s="869"/>
      <c r="M22" s="869"/>
      <c r="N22" s="869"/>
      <c r="O22" s="869"/>
      <c r="P22" s="869"/>
      <c r="Q22" s="869"/>
      <c r="R22" s="1039"/>
      <c r="S22" s="1039"/>
      <c r="U22" s="693" t="s">
        <v>984</v>
      </c>
      <c r="V22" s="869"/>
      <c r="W22" s="869"/>
      <c r="X22" s="869"/>
      <c r="Y22" s="869"/>
      <c r="Z22" s="869"/>
      <c r="AA22" s="869"/>
      <c r="AB22" s="1039"/>
      <c r="AC22" s="1039"/>
    </row>
    <row r="23" spans="1:29" x14ac:dyDescent="0.25">
      <c r="A23" s="691" t="s">
        <v>979</v>
      </c>
      <c r="B23" s="873">
        <v>107685</v>
      </c>
      <c r="C23" s="873">
        <v>98675</v>
      </c>
      <c r="D23" s="873">
        <v>98260</v>
      </c>
      <c r="E23" s="873">
        <v>91595</v>
      </c>
      <c r="F23" s="873">
        <v>91505</v>
      </c>
      <c r="G23" s="873">
        <v>104625</v>
      </c>
      <c r="H23" s="1037">
        <v>0.14338014316157588</v>
      </c>
      <c r="I23" s="764">
        <v>-2.8416213957375678E-2</v>
      </c>
      <c r="K23" s="691" t="s">
        <v>979</v>
      </c>
      <c r="L23" s="873">
        <v>8570</v>
      </c>
      <c r="M23" s="873">
        <v>7035</v>
      </c>
      <c r="N23" s="873">
        <v>6625</v>
      </c>
      <c r="O23" s="873">
        <v>7065</v>
      </c>
      <c r="P23" s="873">
        <v>6590</v>
      </c>
      <c r="Q23" s="873">
        <v>5750</v>
      </c>
      <c r="R23" s="1037">
        <v>-0.12746585735963581</v>
      </c>
      <c r="S23" s="764">
        <v>-0.32905484247374561</v>
      </c>
      <c r="U23" s="691" t="s">
        <v>979</v>
      </c>
      <c r="V23" s="699">
        <v>2460</v>
      </c>
      <c r="W23" s="699">
        <v>2640</v>
      </c>
      <c r="X23" s="699">
        <v>2635</v>
      </c>
      <c r="Y23" s="699">
        <v>2335</v>
      </c>
      <c r="Z23" s="699">
        <v>1945</v>
      </c>
      <c r="AA23" s="1038">
        <v>1920</v>
      </c>
      <c r="AB23" s="1037">
        <v>-1.2853470437017995E-2</v>
      </c>
      <c r="AC23" s="764">
        <v>-0.27272727272727271</v>
      </c>
    </row>
    <row r="24" spans="1:29" x14ac:dyDescent="0.25">
      <c r="A24" s="693" t="s">
        <v>980</v>
      </c>
      <c r="B24" s="870">
        <v>51205</v>
      </c>
      <c r="C24" s="870">
        <v>46025</v>
      </c>
      <c r="D24" s="870">
        <v>49190</v>
      </c>
      <c r="E24" s="870">
        <v>51165</v>
      </c>
      <c r="F24" s="870">
        <v>51890</v>
      </c>
      <c r="G24" s="870">
        <v>52995</v>
      </c>
      <c r="H24" s="1039">
        <v>2.1295047215263055E-2</v>
      </c>
      <c r="I24" s="1039">
        <v>3.4957523679328188E-2</v>
      </c>
      <c r="K24" s="693" t="s">
        <v>980</v>
      </c>
      <c r="L24" s="870">
        <v>3425</v>
      </c>
      <c r="M24" s="870">
        <v>3155</v>
      </c>
      <c r="N24" s="870">
        <v>2985</v>
      </c>
      <c r="O24" s="870">
        <v>3355</v>
      </c>
      <c r="P24" s="870">
        <v>3320</v>
      </c>
      <c r="Q24" s="870">
        <v>4445</v>
      </c>
      <c r="R24" s="1039">
        <v>0.33885542168674698</v>
      </c>
      <c r="S24" s="1039">
        <v>0.29781021897810217</v>
      </c>
      <c r="U24" s="693" t="s">
        <v>980</v>
      </c>
      <c r="V24" s="870">
        <v>1445</v>
      </c>
      <c r="W24" s="870">
        <v>1795</v>
      </c>
      <c r="X24" s="870">
        <v>1825</v>
      </c>
      <c r="Y24" s="870">
        <v>2055</v>
      </c>
      <c r="Z24" s="870">
        <v>2115</v>
      </c>
      <c r="AA24" s="870">
        <v>2110</v>
      </c>
      <c r="AB24" s="1039">
        <v>-2.3640661938534278E-3</v>
      </c>
      <c r="AC24" s="1039">
        <v>0.17548746518105848</v>
      </c>
    </row>
    <row r="25" spans="1:29" x14ac:dyDescent="0.25">
      <c r="A25" s="691" t="s">
        <v>981</v>
      </c>
      <c r="B25" s="873">
        <v>3635</v>
      </c>
      <c r="C25" s="873">
        <v>3655</v>
      </c>
      <c r="D25" s="873">
        <v>3820</v>
      </c>
      <c r="E25" s="873">
        <v>5480</v>
      </c>
      <c r="F25" s="873">
        <v>6520</v>
      </c>
      <c r="G25" s="873">
        <v>7550</v>
      </c>
      <c r="H25" s="1037">
        <v>0.15797546012269939</v>
      </c>
      <c r="I25" s="764">
        <v>1.077028885832187</v>
      </c>
      <c r="K25" s="691" t="s">
        <v>981</v>
      </c>
      <c r="L25" s="873">
        <v>35</v>
      </c>
      <c r="M25" s="873">
        <v>35</v>
      </c>
      <c r="N25" s="873">
        <v>20</v>
      </c>
      <c r="O25" s="873">
        <v>35</v>
      </c>
      <c r="P25" s="873">
        <v>160</v>
      </c>
      <c r="Q25" s="873">
        <v>190</v>
      </c>
      <c r="R25" s="1037">
        <v>0.1875</v>
      </c>
      <c r="S25" s="764">
        <v>4.4285714285714288</v>
      </c>
      <c r="U25" s="691" t="s">
        <v>981</v>
      </c>
      <c r="V25" s="699">
        <v>175</v>
      </c>
      <c r="W25" s="699">
        <v>180</v>
      </c>
      <c r="X25" s="699">
        <v>85</v>
      </c>
      <c r="Y25" s="699">
        <v>130</v>
      </c>
      <c r="Z25" s="699">
        <v>135</v>
      </c>
      <c r="AA25" s="1038">
        <v>140</v>
      </c>
      <c r="AB25" s="1037">
        <v>3.7037037037037035E-2</v>
      </c>
      <c r="AC25" s="764">
        <v>-0.22222222222222221</v>
      </c>
    </row>
    <row r="26" spans="1:29" x14ac:dyDescent="0.25">
      <c r="A26" s="693" t="s">
        <v>828</v>
      </c>
      <c r="B26" s="870">
        <v>162525</v>
      </c>
      <c r="C26" s="870">
        <v>148355</v>
      </c>
      <c r="D26" s="870">
        <v>151270</v>
      </c>
      <c r="E26" s="870">
        <v>148240</v>
      </c>
      <c r="F26" s="870">
        <v>149915</v>
      </c>
      <c r="G26" s="870">
        <v>165170</v>
      </c>
      <c r="H26" s="1039">
        <v>0.10175766267551613</v>
      </c>
      <c r="I26" s="1039">
        <v>1.6274419320104601E-2</v>
      </c>
      <c r="K26" s="693" t="s">
        <v>828</v>
      </c>
      <c r="L26" s="870">
        <v>12030</v>
      </c>
      <c r="M26" s="870">
        <v>10225</v>
      </c>
      <c r="N26" s="870">
        <v>9630</v>
      </c>
      <c r="O26" s="870">
        <v>10455</v>
      </c>
      <c r="P26" s="870">
        <v>10070</v>
      </c>
      <c r="Q26" s="870">
        <v>10385</v>
      </c>
      <c r="R26" s="1039">
        <v>3.128103277060576E-2</v>
      </c>
      <c r="S26" s="1039">
        <v>-0.13674147963424771</v>
      </c>
      <c r="U26" s="693" t="s">
        <v>828</v>
      </c>
      <c r="V26" s="870">
        <v>4080</v>
      </c>
      <c r="W26" s="870">
        <v>4615</v>
      </c>
      <c r="X26" s="870">
        <v>4545</v>
      </c>
      <c r="Y26" s="870">
        <v>4520</v>
      </c>
      <c r="Z26" s="870">
        <v>4195</v>
      </c>
      <c r="AA26" s="870">
        <v>4170</v>
      </c>
      <c r="AB26" s="1039">
        <v>-5.9594755661501785E-3</v>
      </c>
      <c r="AC26" s="1039">
        <v>-9.6424702058504869E-2</v>
      </c>
    </row>
    <row r="27" spans="1:29" x14ac:dyDescent="0.25">
      <c r="A27" s="1034" t="s">
        <v>763</v>
      </c>
      <c r="B27" s="699"/>
      <c r="C27" s="699"/>
      <c r="D27" s="699"/>
      <c r="E27" s="699"/>
      <c r="F27" s="699"/>
      <c r="G27" s="699"/>
      <c r="H27" s="1037"/>
      <c r="I27" s="764"/>
      <c r="K27" s="1034" t="s">
        <v>763</v>
      </c>
      <c r="L27" s="699"/>
      <c r="M27" s="699"/>
      <c r="N27" s="699"/>
      <c r="O27" s="699"/>
      <c r="P27" s="699"/>
      <c r="Q27" s="699"/>
      <c r="R27" s="1037"/>
      <c r="S27" s="764"/>
      <c r="U27" s="1034" t="s">
        <v>763</v>
      </c>
      <c r="V27" s="699"/>
      <c r="W27" s="699"/>
      <c r="X27" s="699"/>
      <c r="Y27" s="699"/>
      <c r="Z27" s="699"/>
      <c r="AA27" s="699"/>
      <c r="AB27" s="1037"/>
      <c r="AC27" s="764"/>
    </row>
    <row r="28" spans="1:29" x14ac:dyDescent="0.25">
      <c r="A28" s="693" t="s">
        <v>985</v>
      </c>
      <c r="B28" s="869"/>
      <c r="C28" s="869"/>
      <c r="D28" s="869"/>
      <c r="E28" s="869"/>
      <c r="F28" s="869"/>
      <c r="G28" s="869"/>
      <c r="H28" s="1039"/>
      <c r="I28" s="1039"/>
      <c r="K28" s="693" t="s">
        <v>985</v>
      </c>
      <c r="L28" s="869"/>
      <c r="M28" s="869"/>
      <c r="N28" s="869"/>
      <c r="O28" s="869"/>
      <c r="P28" s="869"/>
      <c r="Q28" s="869"/>
      <c r="R28" s="1039"/>
      <c r="S28" s="1039"/>
      <c r="U28" s="693" t="s">
        <v>985</v>
      </c>
      <c r="V28" s="869"/>
      <c r="W28" s="869"/>
      <c r="X28" s="869"/>
      <c r="Y28" s="869"/>
      <c r="Z28" s="869"/>
      <c r="AA28" s="869"/>
      <c r="AB28" s="1039"/>
      <c r="AC28" s="1039"/>
    </row>
    <row r="29" spans="1:29" x14ac:dyDescent="0.25">
      <c r="A29" s="691" t="s">
        <v>979</v>
      </c>
      <c r="B29" s="873">
        <v>48620</v>
      </c>
      <c r="C29" s="873">
        <v>48760</v>
      </c>
      <c r="D29" s="873">
        <v>40515</v>
      </c>
      <c r="E29" s="873">
        <v>13440</v>
      </c>
      <c r="F29" s="873">
        <v>8460</v>
      </c>
      <c r="G29" s="873">
        <v>8630</v>
      </c>
      <c r="H29" s="1037">
        <v>2.0094562647754138E-2</v>
      </c>
      <c r="I29" s="764">
        <v>-0.82250102838338135</v>
      </c>
      <c r="K29" s="691" t="s">
        <v>979</v>
      </c>
      <c r="L29" s="873">
        <v>1630</v>
      </c>
      <c r="M29" s="873">
        <v>2345</v>
      </c>
      <c r="N29" s="873">
        <v>960</v>
      </c>
      <c r="O29" s="873">
        <v>1630</v>
      </c>
      <c r="P29" s="873">
        <v>780</v>
      </c>
      <c r="Q29" s="873">
        <v>205</v>
      </c>
      <c r="R29" s="1037">
        <v>-0.73717948717948723</v>
      </c>
      <c r="S29" s="764">
        <v>-0.87423312883435578</v>
      </c>
      <c r="U29" s="691" t="s">
        <v>979</v>
      </c>
      <c r="V29" s="699">
        <v>1175</v>
      </c>
      <c r="W29" s="699">
        <v>1640</v>
      </c>
      <c r="X29" s="699">
        <v>1365</v>
      </c>
      <c r="Y29" s="699">
        <v>1185</v>
      </c>
      <c r="Z29" s="699">
        <v>660</v>
      </c>
      <c r="AA29" s="1038">
        <v>365</v>
      </c>
      <c r="AB29" s="1037">
        <v>-0.44696969696969696</v>
      </c>
      <c r="AC29" s="764">
        <v>-0.77743902439024393</v>
      </c>
    </row>
    <row r="30" spans="1:29" x14ac:dyDescent="0.25">
      <c r="A30" s="693" t="s">
        <v>980</v>
      </c>
      <c r="B30" s="870">
        <v>34980</v>
      </c>
      <c r="C30" s="870">
        <v>39790</v>
      </c>
      <c r="D30" s="870">
        <v>50415</v>
      </c>
      <c r="E30" s="870">
        <v>52905</v>
      </c>
      <c r="F30" s="870">
        <v>53085</v>
      </c>
      <c r="G30" s="870">
        <v>50660</v>
      </c>
      <c r="H30" s="1039">
        <v>-4.5681454271451448E-2</v>
      </c>
      <c r="I30" s="1039">
        <v>0.4482561463693539</v>
      </c>
      <c r="K30" s="693" t="s">
        <v>980</v>
      </c>
      <c r="L30" s="870">
        <v>810</v>
      </c>
      <c r="M30" s="870">
        <v>1130</v>
      </c>
      <c r="N30" s="870">
        <v>735</v>
      </c>
      <c r="O30" s="870">
        <v>2085</v>
      </c>
      <c r="P30" s="870">
        <v>2165</v>
      </c>
      <c r="Q30" s="870">
        <v>2125</v>
      </c>
      <c r="R30" s="1039">
        <v>-1.8475750577367205E-2</v>
      </c>
      <c r="S30" s="1039">
        <v>1.6234567901234569</v>
      </c>
      <c r="U30" s="693" t="s">
        <v>980</v>
      </c>
      <c r="V30" s="870">
        <v>720</v>
      </c>
      <c r="W30" s="870">
        <v>825</v>
      </c>
      <c r="X30" s="870">
        <v>745</v>
      </c>
      <c r="Y30" s="870">
        <v>1505</v>
      </c>
      <c r="Z30" s="870">
        <v>1720</v>
      </c>
      <c r="AA30" s="870">
        <v>6670</v>
      </c>
      <c r="AB30" s="1039">
        <v>2.8779069767441858</v>
      </c>
      <c r="AC30" s="1039">
        <v>7.084848484848485</v>
      </c>
    </row>
    <row r="31" spans="1:29" x14ac:dyDescent="0.25">
      <c r="A31" s="691" t="s">
        <v>981</v>
      </c>
      <c r="B31" s="873">
        <v>1010</v>
      </c>
      <c r="C31" s="873">
        <v>965</v>
      </c>
      <c r="D31" s="873">
        <v>1840</v>
      </c>
      <c r="E31" s="873">
        <v>2445</v>
      </c>
      <c r="F31" s="873">
        <v>2440</v>
      </c>
      <c r="G31" s="873">
        <v>3300</v>
      </c>
      <c r="H31" s="1037">
        <v>0.35245901639344263</v>
      </c>
      <c r="I31" s="764">
        <v>2.2673267326732671</v>
      </c>
      <c r="K31" s="691" t="s">
        <v>981</v>
      </c>
      <c r="L31" s="699">
        <v>0</v>
      </c>
      <c r="M31" s="699">
        <v>0</v>
      </c>
      <c r="N31" s="699">
        <v>10</v>
      </c>
      <c r="O31" s="699">
        <v>5</v>
      </c>
      <c r="P31" s="699">
        <v>10</v>
      </c>
      <c r="Q31" s="699">
        <v>35</v>
      </c>
      <c r="R31" s="1037">
        <v>2.5</v>
      </c>
      <c r="S31" s="764"/>
      <c r="U31" s="691" t="s">
        <v>981</v>
      </c>
      <c r="V31" s="699">
        <v>105</v>
      </c>
      <c r="W31" s="699">
        <v>165</v>
      </c>
      <c r="X31" s="699">
        <v>25</v>
      </c>
      <c r="Y31" s="699">
        <v>220</v>
      </c>
      <c r="Z31" s="699">
        <v>115</v>
      </c>
      <c r="AA31" s="1038">
        <v>125</v>
      </c>
      <c r="AB31" s="1037">
        <v>8.6956521739130432E-2</v>
      </c>
      <c r="AC31" s="764">
        <v>-0.24242424242424243</v>
      </c>
    </row>
    <row r="32" spans="1:29" x14ac:dyDescent="0.25">
      <c r="A32" s="693" t="s">
        <v>828</v>
      </c>
      <c r="B32" s="870">
        <v>84610</v>
      </c>
      <c r="C32" s="870">
        <v>89515</v>
      </c>
      <c r="D32" s="870">
        <v>92770</v>
      </c>
      <c r="E32" s="870">
        <v>68790</v>
      </c>
      <c r="F32" s="870">
        <v>63985</v>
      </c>
      <c r="G32" s="870">
        <v>62590</v>
      </c>
      <c r="H32" s="1039">
        <v>-2.1801984840196922E-2</v>
      </c>
      <c r="I32" s="1039">
        <v>-0.26025292518614823</v>
      </c>
      <c r="K32" s="693" t="s">
        <v>828</v>
      </c>
      <c r="L32" s="870">
        <v>2440</v>
      </c>
      <c r="M32" s="870">
        <v>3475</v>
      </c>
      <c r="N32" s="870">
        <v>1705</v>
      </c>
      <c r="O32" s="870">
        <v>3720</v>
      </c>
      <c r="P32" s="870">
        <v>2955</v>
      </c>
      <c r="Q32" s="870">
        <v>2365</v>
      </c>
      <c r="R32" s="1039">
        <v>-0.19966159052453469</v>
      </c>
      <c r="S32" s="1039">
        <v>-3.0737704918032786E-2</v>
      </c>
      <c r="U32" s="693" t="s">
        <v>828</v>
      </c>
      <c r="V32" s="870">
        <v>2000</v>
      </c>
      <c r="W32" s="870">
        <v>2630</v>
      </c>
      <c r="X32" s="870">
        <v>2135</v>
      </c>
      <c r="Y32" s="870">
        <v>2910</v>
      </c>
      <c r="Z32" s="870">
        <v>2495</v>
      </c>
      <c r="AA32" s="870">
        <v>7160</v>
      </c>
      <c r="AB32" s="1039">
        <v>1.8697394789579158</v>
      </c>
      <c r="AC32" s="1039">
        <v>1.7224334600760456</v>
      </c>
    </row>
    <row r="33" spans="1:29" x14ac:dyDescent="0.25">
      <c r="A33" s="1034" t="s">
        <v>767</v>
      </c>
      <c r="B33" s="699"/>
      <c r="C33" s="699"/>
      <c r="D33" s="699"/>
      <c r="E33" s="699"/>
      <c r="F33" s="699"/>
      <c r="G33" s="699"/>
      <c r="H33" s="1037"/>
      <c r="I33" s="764"/>
      <c r="K33" s="1034" t="s">
        <v>767</v>
      </c>
      <c r="L33" s="699"/>
      <c r="M33" s="699"/>
      <c r="N33" s="699"/>
      <c r="O33" s="699"/>
      <c r="P33" s="699"/>
      <c r="Q33" s="699"/>
      <c r="R33" s="1037"/>
      <c r="S33" s="764"/>
      <c r="U33" s="1034" t="s">
        <v>767</v>
      </c>
      <c r="V33" s="699"/>
      <c r="W33" s="699"/>
      <c r="X33" s="699"/>
      <c r="Y33" s="699"/>
      <c r="Z33" s="699"/>
      <c r="AA33" s="699"/>
      <c r="AB33" s="1037"/>
      <c r="AC33" s="764"/>
    </row>
    <row r="34" spans="1:29" x14ac:dyDescent="0.25">
      <c r="A34" s="693" t="s">
        <v>986</v>
      </c>
      <c r="B34" s="869"/>
      <c r="C34" s="869"/>
      <c r="D34" s="869"/>
      <c r="E34" s="869"/>
      <c r="F34" s="869"/>
      <c r="G34" s="869"/>
      <c r="H34" s="1039"/>
      <c r="I34" s="1039"/>
      <c r="K34" s="693" t="s">
        <v>986</v>
      </c>
      <c r="L34" s="869"/>
      <c r="M34" s="869"/>
      <c r="N34" s="869"/>
      <c r="O34" s="869"/>
      <c r="P34" s="869"/>
      <c r="Q34" s="869"/>
      <c r="R34" s="1030"/>
      <c r="S34" s="1030"/>
      <c r="U34" s="693" t="s">
        <v>986</v>
      </c>
      <c r="V34" s="869"/>
      <c r="W34" s="869"/>
      <c r="X34" s="869"/>
      <c r="Y34" s="869"/>
      <c r="Z34" s="869"/>
      <c r="AA34" s="869"/>
      <c r="AB34" s="1039"/>
      <c r="AC34" s="1039"/>
    </row>
    <row r="35" spans="1:29" x14ac:dyDescent="0.25">
      <c r="A35" s="691" t="s">
        <v>979</v>
      </c>
      <c r="B35" s="873">
        <v>140835</v>
      </c>
      <c r="C35" s="873">
        <v>143165</v>
      </c>
      <c r="D35" s="873">
        <v>64530</v>
      </c>
      <c r="E35" s="873">
        <v>2120</v>
      </c>
      <c r="F35" s="873">
        <v>1600</v>
      </c>
      <c r="G35" s="873">
        <v>1560</v>
      </c>
      <c r="H35" s="1037">
        <v>-2.5000000000000001E-2</v>
      </c>
      <c r="I35" s="764">
        <v>-0.98892320800937272</v>
      </c>
      <c r="K35" s="691" t="s">
        <v>979</v>
      </c>
      <c r="L35" s="873">
        <v>4890</v>
      </c>
      <c r="M35" s="873">
        <v>10180</v>
      </c>
      <c r="N35" s="873">
        <v>6805</v>
      </c>
      <c r="O35" s="873">
        <v>12210</v>
      </c>
      <c r="P35" s="873">
        <v>6450</v>
      </c>
      <c r="Q35" s="873">
        <v>15</v>
      </c>
      <c r="R35" s="1037">
        <v>-0.99767441860465111</v>
      </c>
      <c r="S35" s="764">
        <v>-0.99693251533742333</v>
      </c>
      <c r="U35" s="691" t="s">
        <v>979</v>
      </c>
      <c r="V35" s="699">
        <v>815</v>
      </c>
      <c r="W35" s="699">
        <v>1250</v>
      </c>
      <c r="X35" s="699">
        <v>1030</v>
      </c>
      <c r="Y35" s="699">
        <v>1065</v>
      </c>
      <c r="Z35" s="699">
        <v>600</v>
      </c>
      <c r="AA35" s="1038">
        <v>10</v>
      </c>
      <c r="AB35" s="1037">
        <v>-0.98333333333333328</v>
      </c>
      <c r="AC35" s="764">
        <v>-0.99199999999999999</v>
      </c>
    </row>
    <row r="36" spans="1:29" x14ac:dyDescent="0.25">
      <c r="A36" s="693" t="s">
        <v>980</v>
      </c>
      <c r="B36" s="870">
        <v>12590</v>
      </c>
      <c r="C36" s="870">
        <v>17220</v>
      </c>
      <c r="D36" s="870">
        <v>22295</v>
      </c>
      <c r="E36" s="870">
        <v>24220</v>
      </c>
      <c r="F36" s="870">
        <v>25410</v>
      </c>
      <c r="G36" s="870">
        <v>27105</v>
      </c>
      <c r="H36" s="1039">
        <v>6.6706021251475803E-2</v>
      </c>
      <c r="I36" s="1039">
        <v>1.1528991262907069</v>
      </c>
      <c r="K36" s="693" t="s">
        <v>980</v>
      </c>
      <c r="L36" s="870">
        <v>435</v>
      </c>
      <c r="M36" s="870">
        <v>665</v>
      </c>
      <c r="N36" s="870">
        <v>360</v>
      </c>
      <c r="O36" s="870">
        <v>1220</v>
      </c>
      <c r="P36" s="870">
        <v>1340</v>
      </c>
      <c r="Q36" s="870">
        <v>1370</v>
      </c>
      <c r="R36" s="1039">
        <v>2.2388059701492536E-2</v>
      </c>
      <c r="S36" s="1039">
        <v>2.1494252873563218</v>
      </c>
      <c r="U36" s="693" t="s">
        <v>980</v>
      </c>
      <c r="V36" s="870">
        <v>180</v>
      </c>
      <c r="W36" s="870">
        <v>200</v>
      </c>
      <c r="X36" s="870">
        <v>195</v>
      </c>
      <c r="Y36" s="870">
        <v>440</v>
      </c>
      <c r="Z36" s="870">
        <v>580</v>
      </c>
      <c r="AA36" s="870">
        <v>17330</v>
      </c>
      <c r="AB36" s="1039">
        <v>28.879310344827587</v>
      </c>
      <c r="AC36" s="1039">
        <v>85.65</v>
      </c>
    </row>
    <row r="37" spans="1:29" x14ac:dyDescent="0.25">
      <c r="A37" s="691" t="s">
        <v>981</v>
      </c>
      <c r="B37" s="873">
        <v>120</v>
      </c>
      <c r="C37" s="699">
        <v>240</v>
      </c>
      <c r="D37" s="699">
        <v>250</v>
      </c>
      <c r="E37" s="699">
        <v>290</v>
      </c>
      <c r="F37" s="699">
        <v>485</v>
      </c>
      <c r="G37" s="1040">
        <v>335</v>
      </c>
      <c r="H37" s="1037">
        <v>-0.30927835051546393</v>
      </c>
      <c r="I37" s="764">
        <v>1.7916666666666667</v>
      </c>
      <c r="K37" s="691" t="s">
        <v>981</v>
      </c>
      <c r="L37" s="873">
        <v>0</v>
      </c>
      <c r="M37" s="873">
        <v>0</v>
      </c>
      <c r="N37" s="873">
        <v>0</v>
      </c>
      <c r="O37" s="873">
        <v>0</v>
      </c>
      <c r="P37" s="873">
        <v>0</v>
      </c>
      <c r="Q37" s="873">
        <v>10</v>
      </c>
      <c r="R37" s="1037"/>
      <c r="S37" s="764"/>
      <c r="U37" s="691" t="s">
        <v>981</v>
      </c>
      <c r="V37" s="699">
        <v>50</v>
      </c>
      <c r="W37" s="699">
        <v>35</v>
      </c>
      <c r="X37" s="699">
        <v>40</v>
      </c>
      <c r="Y37" s="699">
        <v>50</v>
      </c>
      <c r="Z37" s="699">
        <v>35</v>
      </c>
      <c r="AA37" s="1038">
        <v>50</v>
      </c>
      <c r="AB37" s="1037">
        <v>0.42857142857142855</v>
      </c>
      <c r="AC37" s="764">
        <v>0.42857142857142855</v>
      </c>
    </row>
    <row r="38" spans="1:29" x14ac:dyDescent="0.25">
      <c r="A38" s="693" t="s">
        <v>828</v>
      </c>
      <c r="B38" s="870">
        <v>153545</v>
      </c>
      <c r="C38" s="870">
        <v>160625</v>
      </c>
      <c r="D38" s="870">
        <v>87075</v>
      </c>
      <c r="E38" s="870">
        <v>26630</v>
      </c>
      <c r="F38" s="870">
        <v>27495</v>
      </c>
      <c r="G38" s="870">
        <v>29000</v>
      </c>
      <c r="H38" s="1039">
        <v>5.4737224949990906E-2</v>
      </c>
      <c r="I38" s="1039">
        <v>-0.81113028753785532</v>
      </c>
      <c r="K38" s="693" t="s">
        <v>828</v>
      </c>
      <c r="L38" s="870">
        <v>5325</v>
      </c>
      <c r="M38" s="870">
        <v>10845</v>
      </c>
      <c r="N38" s="870">
        <v>7165</v>
      </c>
      <c r="O38" s="870">
        <v>13430</v>
      </c>
      <c r="P38" s="870">
        <v>7790</v>
      </c>
      <c r="Q38" s="870">
        <v>1395</v>
      </c>
      <c r="R38" s="1039">
        <v>-0.82092426187419765</v>
      </c>
      <c r="S38" s="1039">
        <v>-0.73802816901408452</v>
      </c>
      <c r="U38" s="693" t="s">
        <v>828</v>
      </c>
      <c r="V38" s="870">
        <v>1045</v>
      </c>
      <c r="W38" s="870">
        <v>1485</v>
      </c>
      <c r="X38" s="870">
        <v>1265</v>
      </c>
      <c r="Y38" s="870">
        <v>1555</v>
      </c>
      <c r="Z38" s="870">
        <v>1215</v>
      </c>
      <c r="AA38" s="870">
        <v>17390</v>
      </c>
      <c r="AB38" s="1039">
        <v>13.312757201646091</v>
      </c>
      <c r="AC38" s="1039">
        <v>10.710437710437711</v>
      </c>
    </row>
    <row r="39" spans="1:29" x14ac:dyDescent="0.25">
      <c r="A39" s="691" t="s">
        <v>987</v>
      </c>
      <c r="B39" s="699"/>
      <c r="C39" s="699"/>
      <c r="D39" s="699"/>
      <c r="E39" s="699"/>
      <c r="F39" s="699"/>
      <c r="G39" s="699"/>
      <c r="H39" s="1037"/>
      <c r="I39" s="764"/>
      <c r="K39" s="691" t="s">
        <v>987</v>
      </c>
      <c r="L39" s="699"/>
      <c r="M39" s="699"/>
      <c r="N39" s="699"/>
      <c r="O39" s="699"/>
      <c r="P39" s="699"/>
      <c r="Q39" s="699"/>
      <c r="R39" s="1037"/>
      <c r="S39" s="764"/>
      <c r="U39" s="691" t="s">
        <v>987</v>
      </c>
      <c r="V39" s="699"/>
      <c r="W39" s="699"/>
      <c r="X39" s="699"/>
      <c r="Y39" s="699"/>
      <c r="Z39" s="699"/>
      <c r="AA39" s="699"/>
      <c r="AB39" s="1037"/>
      <c r="AC39" s="764"/>
    </row>
    <row r="40" spans="1:29" x14ac:dyDescent="0.25">
      <c r="A40" s="693" t="s">
        <v>979</v>
      </c>
      <c r="B40" s="870">
        <v>8045</v>
      </c>
      <c r="C40" s="870">
        <v>14830</v>
      </c>
      <c r="D40" s="870">
        <v>34840</v>
      </c>
      <c r="E40" s="870">
        <v>41820</v>
      </c>
      <c r="F40" s="870">
        <v>44110</v>
      </c>
      <c r="G40" s="870">
        <v>24295</v>
      </c>
      <c r="H40" s="1039">
        <v>-0.44921786442983452</v>
      </c>
      <c r="I40" s="1039">
        <v>2.0198881292728403</v>
      </c>
      <c r="K40" s="693" t="s">
        <v>979</v>
      </c>
      <c r="L40" s="870">
        <v>1100</v>
      </c>
      <c r="M40" s="870">
        <v>1295</v>
      </c>
      <c r="N40" s="870">
        <v>1715</v>
      </c>
      <c r="O40" s="870">
        <v>2525</v>
      </c>
      <c r="P40" s="870">
        <v>2690</v>
      </c>
      <c r="Q40" s="870">
        <v>2665</v>
      </c>
      <c r="R40" s="1039">
        <v>-9.2936802973977699E-3</v>
      </c>
      <c r="S40" s="1039">
        <v>1.4227272727272726</v>
      </c>
      <c r="U40" s="693" t="s">
        <v>979</v>
      </c>
      <c r="V40" s="869">
        <v>0</v>
      </c>
      <c r="W40" s="869">
        <v>45</v>
      </c>
      <c r="X40" s="869">
        <v>25</v>
      </c>
      <c r="Y40" s="869">
        <v>30</v>
      </c>
      <c r="Z40" s="869">
        <v>50</v>
      </c>
      <c r="AA40" s="869">
        <v>35</v>
      </c>
      <c r="AB40" s="1039">
        <v>-0.3</v>
      </c>
      <c r="AC40" s="1039">
        <v>-0.22222222222222221</v>
      </c>
    </row>
    <row r="41" spans="1:29" x14ac:dyDescent="0.25">
      <c r="A41" s="691" t="s">
        <v>980</v>
      </c>
      <c r="B41" s="873">
        <v>23935</v>
      </c>
      <c r="C41" s="873">
        <v>25120</v>
      </c>
      <c r="D41" s="873">
        <v>27275</v>
      </c>
      <c r="E41" s="873">
        <v>24580</v>
      </c>
      <c r="F41" s="873">
        <v>24650</v>
      </c>
      <c r="G41" s="873">
        <v>21880</v>
      </c>
      <c r="H41" s="1037">
        <v>-0.11237322515212982</v>
      </c>
      <c r="I41" s="764">
        <v>-8.5857530812617502E-2</v>
      </c>
      <c r="K41" s="691" t="s">
        <v>980</v>
      </c>
      <c r="L41" s="873">
        <v>35</v>
      </c>
      <c r="M41" s="873">
        <v>25</v>
      </c>
      <c r="N41" s="873">
        <v>60</v>
      </c>
      <c r="O41" s="873">
        <v>45</v>
      </c>
      <c r="P41" s="873">
        <v>90</v>
      </c>
      <c r="Q41" s="873">
        <v>20</v>
      </c>
      <c r="R41" s="1037">
        <v>-0.77777777777777779</v>
      </c>
      <c r="S41" s="764">
        <v>-0.42857142857142855</v>
      </c>
      <c r="U41" s="691" t="s">
        <v>980</v>
      </c>
      <c r="V41" s="699">
        <v>0</v>
      </c>
      <c r="W41" s="699">
        <v>0</v>
      </c>
      <c r="X41" s="699">
        <v>0</v>
      </c>
      <c r="Y41" s="699">
        <v>0</v>
      </c>
      <c r="Z41" s="699">
        <v>0</v>
      </c>
      <c r="AA41" s="1038">
        <v>7950</v>
      </c>
      <c r="AB41" s="1037"/>
      <c r="AC41" s="764"/>
    </row>
    <row r="42" spans="1:29" x14ac:dyDescent="0.25">
      <c r="A42" s="693" t="s">
        <v>981</v>
      </c>
      <c r="B42" s="869"/>
      <c r="C42" s="869"/>
      <c r="D42" s="869"/>
      <c r="E42" s="869"/>
      <c r="F42" s="869"/>
      <c r="G42" s="869"/>
      <c r="H42" s="1039"/>
      <c r="I42" s="1039"/>
      <c r="K42" s="693" t="s">
        <v>981</v>
      </c>
      <c r="L42" s="869"/>
      <c r="M42" s="869"/>
      <c r="N42" s="869"/>
      <c r="O42" s="869"/>
      <c r="P42" s="869"/>
      <c r="Q42" s="869"/>
      <c r="R42" s="1030"/>
      <c r="S42" s="1030"/>
      <c r="U42" s="693" t="s">
        <v>981</v>
      </c>
      <c r="V42" s="869"/>
      <c r="W42" s="869"/>
      <c r="X42" s="869"/>
      <c r="Y42" s="869"/>
      <c r="Z42" s="869"/>
      <c r="AA42" s="869"/>
      <c r="AB42" s="1039"/>
      <c r="AC42" s="1039"/>
    </row>
    <row r="43" spans="1:29" x14ac:dyDescent="0.25">
      <c r="A43" s="691" t="s">
        <v>828</v>
      </c>
      <c r="B43" s="873">
        <v>31980</v>
      </c>
      <c r="C43" s="873">
        <v>39950</v>
      </c>
      <c r="D43" s="873">
        <v>62115</v>
      </c>
      <c r="E43" s="873">
        <v>66400</v>
      </c>
      <c r="F43" s="873">
        <v>68760</v>
      </c>
      <c r="G43" s="873">
        <v>46175</v>
      </c>
      <c r="H43" s="1037">
        <v>-0.32846131471785922</v>
      </c>
      <c r="I43" s="764">
        <v>0.44387116948092559</v>
      </c>
      <c r="K43" s="691" t="s">
        <v>828</v>
      </c>
      <c r="L43" s="873">
        <v>1135</v>
      </c>
      <c r="M43" s="873">
        <v>1320</v>
      </c>
      <c r="N43" s="873">
        <v>1775</v>
      </c>
      <c r="O43" s="873">
        <v>2570</v>
      </c>
      <c r="P43" s="873">
        <v>2780</v>
      </c>
      <c r="Q43" s="873">
        <v>2685</v>
      </c>
      <c r="R43" s="1037">
        <v>-3.41726618705036E-2</v>
      </c>
      <c r="S43" s="764">
        <v>1.3656387665198237</v>
      </c>
      <c r="U43" s="691" t="s">
        <v>828</v>
      </c>
      <c r="V43" s="699">
        <v>0</v>
      </c>
      <c r="W43" s="699">
        <v>45</v>
      </c>
      <c r="X43" s="699">
        <v>25</v>
      </c>
      <c r="Y43" s="699">
        <v>30</v>
      </c>
      <c r="Z43" s="699">
        <v>50</v>
      </c>
      <c r="AA43" s="699">
        <v>7985</v>
      </c>
      <c r="AB43" s="1037">
        <v>158.69999999999999</v>
      </c>
      <c r="AC43" s="764">
        <v>176.44444444444446</v>
      </c>
    </row>
    <row r="44" spans="1:29" x14ac:dyDescent="0.25">
      <c r="A44" s="1029" t="s">
        <v>988</v>
      </c>
      <c r="B44" s="1030"/>
      <c r="C44" s="1030"/>
      <c r="D44" s="1030"/>
      <c r="E44" s="1030"/>
      <c r="F44" s="1030"/>
      <c r="G44" s="1030"/>
      <c r="H44" s="1039"/>
      <c r="I44" s="1039"/>
      <c r="K44" s="1029" t="s">
        <v>988</v>
      </c>
      <c r="L44" s="1030"/>
      <c r="M44" s="1030"/>
      <c r="N44" s="1030"/>
      <c r="O44" s="1030"/>
      <c r="P44" s="1030"/>
      <c r="Q44" s="1030"/>
      <c r="R44" s="1030"/>
      <c r="S44" s="1030"/>
      <c r="U44" s="1029" t="s">
        <v>988</v>
      </c>
      <c r="V44" s="1030"/>
      <c r="W44" s="1030"/>
      <c r="X44" s="1030"/>
      <c r="Y44" s="1030"/>
      <c r="Z44" s="1030"/>
      <c r="AA44" s="1030"/>
      <c r="AB44" s="1039"/>
      <c r="AC44" s="1039"/>
    </row>
    <row r="45" spans="1:29" x14ac:dyDescent="0.25">
      <c r="A45" s="1034" t="s">
        <v>979</v>
      </c>
      <c r="B45" s="877">
        <v>409420</v>
      </c>
      <c r="C45" s="877">
        <v>406900</v>
      </c>
      <c r="D45" s="877">
        <v>377590</v>
      </c>
      <c r="E45" s="877">
        <v>327920</v>
      </c>
      <c r="F45" s="877">
        <v>296565</v>
      </c>
      <c r="G45" s="877">
        <v>292405</v>
      </c>
      <c r="H45" s="1041">
        <v>-1.4027279011346585E-2</v>
      </c>
      <c r="I45" s="1042">
        <v>-0.28580675101362901</v>
      </c>
      <c r="K45" s="1034" t="s">
        <v>979</v>
      </c>
      <c r="L45" s="877">
        <v>28530</v>
      </c>
      <c r="M45" s="877">
        <v>33585</v>
      </c>
      <c r="N45" s="877">
        <v>27470</v>
      </c>
      <c r="O45" s="877">
        <v>26495</v>
      </c>
      <c r="P45" s="877">
        <v>23395</v>
      </c>
      <c r="Q45" s="877">
        <v>20850</v>
      </c>
      <c r="R45" s="1041">
        <v>-0.10878392818978415</v>
      </c>
      <c r="S45" s="1042">
        <v>-0.26919032597266035</v>
      </c>
      <c r="U45" s="1034" t="s">
        <v>979</v>
      </c>
      <c r="V45" s="876">
        <v>9320</v>
      </c>
      <c r="W45" s="876">
        <v>11480</v>
      </c>
      <c r="X45" s="876">
        <v>11405</v>
      </c>
      <c r="Y45" s="876">
        <v>10695</v>
      </c>
      <c r="Z45" s="876">
        <v>9960</v>
      </c>
      <c r="AA45" s="876">
        <v>9200</v>
      </c>
      <c r="AB45" s="1043">
        <v>-7.6305220883534142E-2</v>
      </c>
      <c r="AC45" s="1044">
        <v>-0.19860627177700349</v>
      </c>
    </row>
    <row r="46" spans="1:29" x14ac:dyDescent="0.25">
      <c r="A46" s="1029" t="s">
        <v>980</v>
      </c>
      <c r="B46" s="1045">
        <v>160385</v>
      </c>
      <c r="C46" s="1045">
        <v>155240</v>
      </c>
      <c r="D46" s="1045">
        <v>169430</v>
      </c>
      <c r="E46" s="1045">
        <v>177530</v>
      </c>
      <c r="F46" s="1045">
        <v>178690</v>
      </c>
      <c r="G46" s="1045">
        <v>177160</v>
      </c>
      <c r="H46" s="1046">
        <v>-8.5623146230902683E-3</v>
      </c>
      <c r="I46" s="1046">
        <v>0.10459207531876423</v>
      </c>
      <c r="K46" s="1029" t="s">
        <v>980</v>
      </c>
      <c r="L46" s="1030">
        <v>9110</v>
      </c>
      <c r="M46" s="1030">
        <v>8455</v>
      </c>
      <c r="N46" s="1030">
        <v>6770</v>
      </c>
      <c r="O46" s="1030">
        <v>9635</v>
      </c>
      <c r="P46" s="1030">
        <v>9510</v>
      </c>
      <c r="Q46" s="1030">
        <v>10985</v>
      </c>
      <c r="R46" s="1047">
        <v>0.15509989484752892</v>
      </c>
      <c r="S46" s="1047">
        <v>0.20581778265642151</v>
      </c>
      <c r="T46" s="1047"/>
      <c r="U46" s="1029" t="s">
        <v>980</v>
      </c>
      <c r="V46" s="1045">
        <v>4410</v>
      </c>
      <c r="W46" s="1045">
        <v>5205</v>
      </c>
      <c r="X46" s="1045">
        <v>4820</v>
      </c>
      <c r="Y46" s="1045">
        <v>6085</v>
      </c>
      <c r="Z46" s="1045">
        <v>6555</v>
      </c>
      <c r="AA46" s="1045">
        <v>14045</v>
      </c>
      <c r="AB46" s="1048">
        <v>1.1426392067124334</v>
      </c>
      <c r="AC46" s="1048">
        <v>1.6983669548511047</v>
      </c>
    </row>
    <row r="47" spans="1:29" x14ac:dyDescent="0.25">
      <c r="A47" s="1034" t="s">
        <v>981</v>
      </c>
      <c r="B47" s="877">
        <v>8750</v>
      </c>
      <c r="C47" s="877">
        <v>8340</v>
      </c>
      <c r="D47" s="877">
        <v>10600</v>
      </c>
      <c r="E47" s="877">
        <v>13465</v>
      </c>
      <c r="F47" s="877">
        <v>15440</v>
      </c>
      <c r="G47" s="877">
        <v>17665</v>
      </c>
      <c r="H47" s="1041">
        <v>0.14410621761658032</v>
      </c>
      <c r="I47" s="1042">
        <v>1.0188571428571429</v>
      </c>
      <c r="K47" s="1034" t="s">
        <v>981</v>
      </c>
      <c r="L47" s="877">
        <v>115</v>
      </c>
      <c r="M47" s="877">
        <v>85</v>
      </c>
      <c r="N47" s="877">
        <v>80</v>
      </c>
      <c r="O47" s="877">
        <v>175</v>
      </c>
      <c r="P47" s="877">
        <v>295</v>
      </c>
      <c r="Q47" s="877">
        <v>340</v>
      </c>
      <c r="R47" s="1041">
        <v>0.15254237288135594</v>
      </c>
      <c r="S47" s="1042">
        <v>1.9565217391304348</v>
      </c>
      <c r="U47" s="1034" t="s">
        <v>981</v>
      </c>
      <c r="V47" s="876">
        <v>645</v>
      </c>
      <c r="W47" s="876">
        <v>685</v>
      </c>
      <c r="X47" s="876">
        <v>425</v>
      </c>
      <c r="Y47" s="876">
        <v>745</v>
      </c>
      <c r="Z47" s="876">
        <v>520</v>
      </c>
      <c r="AA47" s="876">
        <v>565</v>
      </c>
      <c r="AB47" s="1043">
        <v>8.6538461538461536E-2</v>
      </c>
      <c r="AC47" s="1044">
        <v>-0.17518248175182483</v>
      </c>
    </row>
    <row r="48" spans="1:29" x14ac:dyDescent="0.25">
      <c r="A48" s="1029" t="s">
        <v>828</v>
      </c>
      <c r="B48" s="1045">
        <v>578555</v>
      </c>
      <c r="C48" s="1045">
        <v>570480</v>
      </c>
      <c r="D48" s="1045">
        <v>557620</v>
      </c>
      <c r="E48" s="1045">
        <v>518915</v>
      </c>
      <c r="F48" s="1045">
        <v>490695</v>
      </c>
      <c r="G48" s="1045">
        <v>487230</v>
      </c>
      <c r="H48" s="1046">
        <v>-7.0614128939565307E-3</v>
      </c>
      <c r="I48" s="1046">
        <v>-0.15785016117741615</v>
      </c>
      <c r="K48" s="1029" t="s">
        <v>828</v>
      </c>
      <c r="L48" s="1030">
        <v>37755</v>
      </c>
      <c r="M48" s="1030">
        <v>42125</v>
      </c>
      <c r="N48" s="1030">
        <v>34320</v>
      </c>
      <c r="O48" s="1030">
        <v>36305</v>
      </c>
      <c r="P48" s="1030">
        <v>33200</v>
      </c>
      <c r="Q48" s="1030">
        <v>32175</v>
      </c>
      <c r="R48" s="1047">
        <v>-3.0873493975903613E-2</v>
      </c>
      <c r="S48" s="1047">
        <v>-0.14779499404052443</v>
      </c>
      <c r="U48" s="1029" t="s">
        <v>828</v>
      </c>
      <c r="V48" s="1045">
        <v>14375</v>
      </c>
      <c r="W48" s="1045">
        <v>17370</v>
      </c>
      <c r="X48" s="1045">
        <v>16650</v>
      </c>
      <c r="Y48" s="1045">
        <v>17525</v>
      </c>
      <c r="Z48" s="1045">
        <v>17035</v>
      </c>
      <c r="AA48" s="1045">
        <v>23810</v>
      </c>
      <c r="AB48" s="1048">
        <v>0.39771059583211038</v>
      </c>
      <c r="AC48" s="1048">
        <v>0.37075417386298215</v>
      </c>
    </row>
    <row r="49" spans="1:29" x14ac:dyDescent="0.25">
      <c r="A49" s="1034" t="s">
        <v>989</v>
      </c>
      <c r="B49" s="876"/>
      <c r="C49" s="876"/>
      <c r="D49" s="876"/>
      <c r="E49" s="876"/>
      <c r="F49" s="876"/>
      <c r="G49" s="876"/>
      <c r="H49" s="876"/>
      <c r="I49" s="876"/>
      <c r="K49" s="1034" t="s">
        <v>990</v>
      </c>
      <c r="L49" s="876"/>
      <c r="M49" s="876"/>
      <c r="N49" s="876"/>
      <c r="O49" s="876"/>
      <c r="P49" s="876"/>
      <c r="Q49" s="876"/>
      <c r="R49" s="1037"/>
      <c r="S49" s="764"/>
      <c r="U49" s="1034" t="s">
        <v>990</v>
      </c>
      <c r="V49" s="876"/>
      <c r="W49" s="876"/>
      <c r="X49" s="876"/>
      <c r="Y49" s="876"/>
      <c r="Z49" s="876"/>
      <c r="AA49" s="876"/>
      <c r="AB49" s="1037"/>
      <c r="AC49" s="764"/>
    </row>
    <row r="50" spans="1:29" x14ac:dyDescent="0.25">
      <c r="A50" s="1029" t="s">
        <v>979</v>
      </c>
      <c r="B50" s="1045">
        <v>3977855</v>
      </c>
      <c r="C50" s="1045">
        <v>3848835</v>
      </c>
      <c r="D50" s="1045">
        <v>3329470</v>
      </c>
      <c r="E50" s="1045">
        <v>2642615</v>
      </c>
      <c r="F50" s="1045">
        <v>2366245</v>
      </c>
      <c r="G50" s="1045">
        <v>2228775</v>
      </c>
      <c r="H50" s="1046">
        <v>-5.8096266447472684E-2</v>
      </c>
      <c r="I50" s="1046">
        <v>-0.43970431300286211</v>
      </c>
      <c r="K50" s="1029" t="s">
        <v>979</v>
      </c>
      <c r="L50" s="1045">
        <v>289685</v>
      </c>
      <c r="M50" s="1045">
        <v>346345</v>
      </c>
      <c r="N50" s="1045">
        <v>338000</v>
      </c>
      <c r="O50" s="1045">
        <v>310245</v>
      </c>
      <c r="P50" s="1045">
        <v>266530</v>
      </c>
      <c r="Q50" s="1045">
        <v>157745</v>
      </c>
      <c r="R50" s="1046">
        <v>-0.40815292837579259</v>
      </c>
      <c r="S50" s="1046">
        <v>-0.45546024129658075</v>
      </c>
      <c r="U50" s="1029" t="s">
        <v>979</v>
      </c>
      <c r="V50" s="1045">
        <v>94370</v>
      </c>
      <c r="W50" s="1045">
        <v>113185</v>
      </c>
      <c r="X50" s="1045">
        <v>126125</v>
      </c>
      <c r="Y50" s="1045">
        <v>97365</v>
      </c>
      <c r="Z50" s="1045">
        <v>84035</v>
      </c>
      <c r="AA50" s="1045">
        <v>77105</v>
      </c>
      <c r="AB50" s="1047">
        <v>-8.2465639316951264E-2</v>
      </c>
      <c r="AC50" s="1047">
        <v>-0.31877015505588197</v>
      </c>
    </row>
    <row r="51" spans="1:29" x14ac:dyDescent="0.25">
      <c r="A51" s="1034" t="s">
        <v>980</v>
      </c>
      <c r="B51" s="877">
        <v>1025230</v>
      </c>
      <c r="C51" s="877">
        <v>1140070</v>
      </c>
      <c r="D51" s="877">
        <v>1227360</v>
      </c>
      <c r="E51" s="877">
        <v>1213690</v>
      </c>
      <c r="F51" s="877">
        <v>1225080</v>
      </c>
      <c r="G51" s="877">
        <v>1280720</v>
      </c>
      <c r="H51" s="878">
        <v>4.5417442126228488E-2</v>
      </c>
      <c r="I51" s="878">
        <v>0.24920261794914311</v>
      </c>
      <c r="K51" s="1034" t="s">
        <v>980</v>
      </c>
      <c r="L51" s="877">
        <v>102180</v>
      </c>
      <c r="M51" s="877">
        <v>116865</v>
      </c>
      <c r="N51" s="877">
        <v>120765</v>
      </c>
      <c r="O51" s="877">
        <v>145190</v>
      </c>
      <c r="P51" s="877">
        <v>142360</v>
      </c>
      <c r="Q51" s="877">
        <v>87755</v>
      </c>
      <c r="R51" s="878">
        <v>-0.38356982298398429</v>
      </c>
      <c r="S51" s="878">
        <v>-0.14117244079076141</v>
      </c>
      <c r="U51" s="1034" t="s">
        <v>980</v>
      </c>
      <c r="V51" s="877">
        <v>26910</v>
      </c>
      <c r="W51" s="877">
        <v>28275</v>
      </c>
      <c r="X51" s="877">
        <v>30065</v>
      </c>
      <c r="Y51" s="877">
        <v>30195</v>
      </c>
      <c r="Z51" s="877">
        <v>30760</v>
      </c>
      <c r="AA51" s="877">
        <v>114235</v>
      </c>
      <c r="AB51" s="1041">
        <v>2.7137516254876464</v>
      </c>
      <c r="AC51" s="1042">
        <v>3.0401414677276746</v>
      </c>
    </row>
    <row r="52" spans="1:29" x14ac:dyDescent="0.25">
      <c r="A52" s="1029" t="s">
        <v>981</v>
      </c>
      <c r="B52" s="1045">
        <v>118885</v>
      </c>
      <c r="C52" s="1045">
        <v>109780</v>
      </c>
      <c r="D52" s="1045">
        <v>105980</v>
      </c>
      <c r="E52" s="1045">
        <v>123065</v>
      </c>
      <c r="F52" s="1045">
        <v>128715</v>
      </c>
      <c r="G52" s="1045">
        <v>141365</v>
      </c>
      <c r="H52" s="1046">
        <v>9.8279143844928724E-2</v>
      </c>
      <c r="I52" s="1046">
        <v>0.18909029734617488</v>
      </c>
      <c r="K52" s="1029" t="s">
        <v>981</v>
      </c>
      <c r="L52" s="1045">
        <v>3930</v>
      </c>
      <c r="M52" s="1045">
        <v>3735</v>
      </c>
      <c r="N52" s="1045">
        <v>4045</v>
      </c>
      <c r="O52" s="1045">
        <v>5210</v>
      </c>
      <c r="P52" s="1045">
        <v>6180</v>
      </c>
      <c r="Q52" s="1045">
        <v>9030</v>
      </c>
      <c r="R52" s="1046">
        <v>0.46116504854368934</v>
      </c>
      <c r="S52" s="1046">
        <v>1.2977099236641221</v>
      </c>
      <c r="U52" s="1029" t="s">
        <v>981</v>
      </c>
      <c r="V52" s="1045">
        <v>3485</v>
      </c>
      <c r="W52" s="1045">
        <v>3740</v>
      </c>
      <c r="X52" s="1045">
        <v>3555</v>
      </c>
      <c r="Y52" s="1045">
        <v>4950</v>
      </c>
      <c r="Z52" s="1045">
        <v>4320</v>
      </c>
      <c r="AA52" s="1045">
        <v>4220</v>
      </c>
      <c r="AB52" s="1047">
        <v>-2.3148148148148147E-2</v>
      </c>
      <c r="AC52" s="1047">
        <v>0.12834224598930483</v>
      </c>
    </row>
    <row r="53" spans="1:29" x14ac:dyDescent="0.25">
      <c r="A53" s="1034" t="s">
        <v>828</v>
      </c>
      <c r="B53" s="877">
        <v>5121970</v>
      </c>
      <c r="C53" s="877">
        <v>5098685</v>
      </c>
      <c r="D53" s="877">
        <v>4662810</v>
      </c>
      <c r="E53" s="877">
        <v>3979370</v>
      </c>
      <c r="F53" s="877">
        <v>3720040</v>
      </c>
      <c r="G53" s="877">
        <v>3650860</v>
      </c>
      <c r="H53" s="878">
        <v>-1.8596574230384619E-2</v>
      </c>
      <c r="I53" s="878">
        <v>-0.28721566116162334</v>
      </c>
      <c r="K53" s="1034" t="s">
        <v>828</v>
      </c>
      <c r="L53" s="877">
        <v>395795</v>
      </c>
      <c r="M53" s="877">
        <v>466945</v>
      </c>
      <c r="N53" s="877">
        <v>462810</v>
      </c>
      <c r="O53" s="877">
        <v>460645</v>
      </c>
      <c r="P53" s="877">
        <v>415070</v>
      </c>
      <c r="Q53" s="877">
        <v>422315</v>
      </c>
      <c r="R53" s="878">
        <v>1.7454887127472476E-2</v>
      </c>
      <c r="S53" s="878">
        <v>6.7004383582410079E-2</v>
      </c>
      <c r="U53" s="1034" t="s">
        <v>828</v>
      </c>
      <c r="V53" s="877">
        <v>124765</v>
      </c>
      <c r="W53" s="877">
        <v>145200</v>
      </c>
      <c r="X53" s="877">
        <v>159745</v>
      </c>
      <c r="Y53" s="877">
        <v>132510</v>
      </c>
      <c r="Z53" s="877">
        <v>119115</v>
      </c>
      <c r="AA53" s="877">
        <v>195560</v>
      </c>
      <c r="AB53" s="1041">
        <v>0.64177475548839358</v>
      </c>
      <c r="AC53" s="1042">
        <v>0.34683195592286503</v>
      </c>
    </row>
    <row r="55" spans="1:29" x14ac:dyDescent="0.25">
      <c r="A55" s="696" t="s">
        <v>2682</v>
      </c>
    </row>
    <row r="56" spans="1:29" x14ac:dyDescent="0.25">
      <c r="A56" s="696"/>
    </row>
    <row r="57" spans="1:29" x14ac:dyDescent="0.25">
      <c r="A57" s="1049" t="s">
        <v>384</v>
      </c>
      <c r="F57" s="773"/>
    </row>
    <row r="58" spans="1:29" x14ac:dyDescent="0.25">
      <c r="A58" s="1049" t="s">
        <v>991</v>
      </c>
      <c r="F58" s="773"/>
      <c r="AA58" s="773"/>
    </row>
    <row r="59" spans="1:29" x14ac:dyDescent="0.25">
      <c r="A59" s="1049" t="s">
        <v>992</v>
      </c>
      <c r="F59" s="773"/>
    </row>
    <row r="60" spans="1:29" x14ac:dyDescent="0.25">
      <c r="A60" s="1050"/>
      <c r="F60" s="773"/>
      <c r="AA60" s="773"/>
    </row>
    <row r="61" spans="1:29" x14ac:dyDescent="0.25">
      <c r="A61" s="696"/>
    </row>
    <row r="62" spans="1:29" x14ac:dyDescent="0.25">
      <c r="A62" s="697" t="s">
        <v>135</v>
      </c>
      <c r="B62" s="697"/>
    </row>
  </sheetData>
  <hyperlinks>
    <hyperlink ref="A62" location="Index!A1" display="Back to index" xr:uid="{6E428313-2684-4EDA-8FAD-A88E36C9A3D8}"/>
  </hyperlinks>
  <pageMargins left="0.70000000000000007" right="0.70000000000000007" top="0.75" bottom="0.75" header="0.30000000000000004" footer="0.30000000000000004"/>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F6CC-9513-4823-A54E-36002F2BE55B}">
  <dimension ref="A1:E18"/>
  <sheetViews>
    <sheetView showGridLines="0" zoomScaleNormal="100" workbookViewId="0">
      <selection activeCell="B25" sqref="B25"/>
    </sheetView>
  </sheetViews>
  <sheetFormatPr defaultColWidth="14.42578125" defaultRowHeight="15" x14ac:dyDescent="0.25"/>
  <cols>
    <col min="1" max="1" width="8.85546875" style="23" customWidth="1"/>
    <col min="2" max="16384" width="14.42578125" style="23"/>
  </cols>
  <sheetData>
    <row r="1" spans="1:5" x14ac:dyDescent="0.25">
      <c r="A1" s="1051" t="s">
        <v>993</v>
      </c>
    </row>
    <row r="2" spans="1:5" x14ac:dyDescent="0.25">
      <c r="A2" s="253"/>
    </row>
    <row r="3" spans="1:5" s="32" customFormat="1" ht="30" customHeight="1" x14ac:dyDescent="0.25">
      <c r="A3" s="1052"/>
      <c r="B3" s="3733" t="s">
        <v>994</v>
      </c>
      <c r="C3" s="3733"/>
      <c r="D3" s="3733" t="s">
        <v>995</v>
      </c>
      <c r="E3" s="3733"/>
    </row>
    <row r="4" spans="1:5" s="27" customFormat="1" ht="30" customHeight="1" x14ac:dyDescent="0.25">
      <c r="A4" s="3349" t="s">
        <v>996</v>
      </c>
      <c r="B4" s="2096" t="s">
        <v>151</v>
      </c>
      <c r="C4" s="2096" t="s">
        <v>304</v>
      </c>
      <c r="D4" s="2096" t="s">
        <v>151</v>
      </c>
      <c r="E4" s="2096" t="s">
        <v>304</v>
      </c>
    </row>
    <row r="5" spans="1:5" x14ac:dyDescent="0.25">
      <c r="A5" s="3350" t="s">
        <v>997</v>
      </c>
      <c r="B5" s="1055">
        <v>156985</v>
      </c>
      <c r="C5" s="1054"/>
      <c r="D5" s="1056">
        <v>2493420</v>
      </c>
      <c r="E5" s="1054"/>
    </row>
    <row r="6" spans="1:5" x14ac:dyDescent="0.25">
      <c r="A6" s="2985" t="s">
        <v>998</v>
      </c>
      <c r="B6" s="1058">
        <v>160885</v>
      </c>
      <c r="C6" s="1059">
        <v>0.02</v>
      </c>
      <c r="D6" s="1060">
        <v>2501295</v>
      </c>
      <c r="E6" s="1061">
        <v>3.0000000000000001E-3</v>
      </c>
    </row>
    <row r="7" spans="1:5" x14ac:dyDescent="0.25">
      <c r="A7" s="3350" t="s">
        <v>800</v>
      </c>
      <c r="B7" s="1055">
        <v>162020</v>
      </c>
      <c r="C7" s="1062">
        <v>0.01</v>
      </c>
      <c r="D7" s="1055">
        <v>2496645</v>
      </c>
      <c r="E7" s="1062">
        <v>0</v>
      </c>
    </row>
    <row r="8" spans="1:5" ht="15.75" customHeight="1" x14ac:dyDescent="0.25">
      <c r="A8" s="2985" t="s">
        <v>801</v>
      </c>
      <c r="B8" s="1058">
        <v>158115</v>
      </c>
      <c r="C8" s="1059">
        <v>-0.02</v>
      </c>
      <c r="D8" s="1060">
        <v>2340275</v>
      </c>
      <c r="E8" s="1061">
        <v>-0.06</v>
      </c>
    </row>
    <row r="9" spans="1:5" x14ac:dyDescent="0.25">
      <c r="A9" s="3350" t="s">
        <v>802</v>
      </c>
      <c r="B9" s="1055">
        <v>159010</v>
      </c>
      <c r="C9" s="1062">
        <v>0.01</v>
      </c>
      <c r="D9" s="1055">
        <v>2299355</v>
      </c>
      <c r="E9" s="1062">
        <v>-0.02</v>
      </c>
    </row>
    <row r="10" spans="1:5" x14ac:dyDescent="0.25">
      <c r="A10" s="2985" t="s">
        <v>803</v>
      </c>
      <c r="B10" s="1058">
        <v>161445</v>
      </c>
      <c r="C10" s="1059">
        <v>0.02</v>
      </c>
      <c r="D10" s="1060">
        <v>2266075</v>
      </c>
      <c r="E10" s="1061">
        <v>-0.01</v>
      </c>
    </row>
    <row r="11" spans="1:5" x14ac:dyDescent="0.25">
      <c r="A11" s="3350" t="s">
        <v>773</v>
      </c>
      <c r="B11" s="1055">
        <v>163255</v>
      </c>
      <c r="C11" s="1062">
        <v>0.01</v>
      </c>
      <c r="D11" s="1055">
        <v>2280825</v>
      </c>
      <c r="E11" s="1062">
        <v>0.01</v>
      </c>
    </row>
    <row r="12" spans="1:5" x14ac:dyDescent="0.25">
      <c r="A12" s="3351" t="s">
        <v>774</v>
      </c>
      <c r="B12" s="431">
        <v>165155</v>
      </c>
      <c r="C12" s="135">
        <v>1.1638234663563138E-2</v>
      </c>
      <c r="D12" s="431">
        <v>2317880</v>
      </c>
      <c r="E12" s="135">
        <v>1.6246314381857443E-2</v>
      </c>
    </row>
    <row r="13" spans="1:5" x14ac:dyDescent="0.25">
      <c r="A13" s="1063"/>
    </row>
    <row r="14" spans="1:5" x14ac:dyDescent="0.25">
      <c r="A14" s="98" t="s">
        <v>999</v>
      </c>
    </row>
    <row r="15" spans="1:5" x14ac:dyDescent="0.25">
      <c r="A15" s="1064" t="s">
        <v>1000</v>
      </c>
    </row>
    <row r="16" spans="1:5" x14ac:dyDescent="0.25">
      <c r="A16" s="447" t="s">
        <v>1001</v>
      </c>
    </row>
    <row r="17" spans="1:1" x14ac:dyDescent="0.25">
      <c r="A17"/>
    </row>
    <row r="18" spans="1:1" x14ac:dyDescent="0.25">
      <c r="A18" s="697" t="s">
        <v>135</v>
      </c>
    </row>
  </sheetData>
  <mergeCells count="2">
    <mergeCell ref="B3:C3"/>
    <mergeCell ref="D3:E3"/>
  </mergeCells>
  <hyperlinks>
    <hyperlink ref="A18" location="Index!A1" display="Back to index" xr:uid="{2A7FD0D6-AA7A-4FBD-9880-FD547E72555B}"/>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12F4-24B7-4B0D-B02B-81903B37D9E4}">
  <dimension ref="A1:H22"/>
  <sheetViews>
    <sheetView showGridLines="0" workbookViewId="0"/>
  </sheetViews>
  <sheetFormatPr defaultColWidth="8.85546875" defaultRowHeight="15" x14ac:dyDescent="0.25"/>
  <cols>
    <col min="1" max="1" width="8.85546875" customWidth="1"/>
    <col min="2" max="6" width="15.7109375" customWidth="1"/>
    <col min="7" max="7" width="14.7109375" customWidth="1"/>
  </cols>
  <sheetData>
    <row r="1" spans="1:8" x14ac:dyDescent="0.25">
      <c r="A1" s="1051" t="s">
        <v>1002</v>
      </c>
      <c r="B1" s="23"/>
      <c r="C1" s="23"/>
      <c r="D1" s="23"/>
      <c r="E1" s="23"/>
      <c r="F1" s="23"/>
      <c r="G1" s="23"/>
      <c r="H1" s="23"/>
    </row>
    <row r="2" spans="1:8" x14ac:dyDescent="0.25">
      <c r="A2" s="23"/>
      <c r="B2" s="23"/>
      <c r="C2" s="23"/>
      <c r="D2" s="23"/>
      <c r="E2" s="23"/>
      <c r="F2" s="23"/>
      <c r="G2" s="23"/>
      <c r="H2" s="23"/>
    </row>
    <row r="3" spans="1:8" s="672" customFormat="1" ht="30" x14ac:dyDescent="0.25">
      <c r="A3" s="3180" t="s">
        <v>996</v>
      </c>
      <c r="B3" s="3181" t="s">
        <v>1003</v>
      </c>
      <c r="C3" s="3181" t="s">
        <v>1004</v>
      </c>
      <c r="D3" s="3181" t="s">
        <v>1005</v>
      </c>
      <c r="E3" s="3181" t="s">
        <v>1006</v>
      </c>
      <c r="F3" s="3181" t="s">
        <v>165</v>
      </c>
      <c r="G3" s="29"/>
      <c r="H3" s="29"/>
    </row>
    <row r="4" spans="1:8" x14ac:dyDescent="0.25">
      <c r="A4" s="1066" t="s">
        <v>1007</v>
      </c>
      <c r="B4" s="1067">
        <v>443915</v>
      </c>
      <c r="C4" s="1067">
        <v>334900</v>
      </c>
      <c r="D4" s="1067">
        <v>249000</v>
      </c>
      <c r="E4" s="1067">
        <v>29800</v>
      </c>
      <c r="F4" s="1067">
        <v>1057610</v>
      </c>
      <c r="G4" s="23"/>
      <c r="H4" s="23"/>
    </row>
    <row r="5" spans="1:8" x14ac:dyDescent="0.25">
      <c r="A5" s="1068" t="s">
        <v>1008</v>
      </c>
      <c r="B5" s="1069">
        <v>458560</v>
      </c>
      <c r="C5" s="1069">
        <v>332335</v>
      </c>
      <c r="D5" s="1069">
        <v>248675</v>
      </c>
      <c r="E5" s="1069">
        <v>28905</v>
      </c>
      <c r="F5" s="1069">
        <v>1068475</v>
      </c>
      <c r="G5" s="23"/>
      <c r="H5" s="23"/>
    </row>
    <row r="6" spans="1:8" x14ac:dyDescent="0.25">
      <c r="A6" s="1066" t="s">
        <v>1009</v>
      </c>
      <c r="B6" s="1067">
        <v>494055</v>
      </c>
      <c r="C6" s="1067">
        <v>344145</v>
      </c>
      <c r="D6" s="1067">
        <v>276335</v>
      </c>
      <c r="E6" s="1067">
        <v>30320</v>
      </c>
      <c r="F6" s="1067">
        <v>1144855</v>
      </c>
      <c r="G6" s="23"/>
      <c r="H6" s="23"/>
    </row>
    <row r="7" spans="1:8" x14ac:dyDescent="0.25">
      <c r="A7" s="1068" t="s">
        <v>997</v>
      </c>
      <c r="B7" s="1069">
        <v>518905</v>
      </c>
      <c r="C7" s="1069">
        <v>332685</v>
      </c>
      <c r="D7" s="1069">
        <v>300680</v>
      </c>
      <c r="E7" s="1069">
        <v>32985</v>
      </c>
      <c r="F7" s="1069">
        <v>1185260</v>
      </c>
      <c r="G7" s="23"/>
      <c r="H7" s="23"/>
    </row>
    <row r="8" spans="1:8" x14ac:dyDescent="0.25">
      <c r="A8" s="1066" t="s">
        <v>998</v>
      </c>
      <c r="B8" s="1067">
        <v>518090</v>
      </c>
      <c r="C8" s="1067">
        <v>291995</v>
      </c>
      <c r="D8" s="1067">
        <v>300945</v>
      </c>
      <c r="E8" s="1067">
        <v>34400</v>
      </c>
      <c r="F8" s="1067">
        <v>1145435</v>
      </c>
      <c r="G8" s="23"/>
      <c r="H8" s="23"/>
    </row>
    <row r="9" spans="1:8" x14ac:dyDescent="0.25">
      <c r="A9" s="1068" t="s">
        <v>800</v>
      </c>
      <c r="B9" s="1069">
        <v>552235</v>
      </c>
      <c r="C9" s="1069">
        <v>247895</v>
      </c>
      <c r="D9" s="1069">
        <v>282425</v>
      </c>
      <c r="E9" s="1069">
        <v>34775</v>
      </c>
      <c r="F9" s="1069">
        <v>1117335</v>
      </c>
      <c r="G9" s="23"/>
      <c r="H9" s="23"/>
    </row>
    <row r="10" spans="1:8" x14ac:dyDescent="0.25">
      <c r="A10" s="1066" t="s">
        <v>801</v>
      </c>
      <c r="B10" s="1067">
        <v>495325</v>
      </c>
      <c r="C10" s="1067">
        <v>170880</v>
      </c>
      <c r="D10" s="1067">
        <v>271475</v>
      </c>
      <c r="E10" s="1067">
        <v>34570</v>
      </c>
      <c r="F10" s="1067">
        <v>972255</v>
      </c>
      <c r="G10" s="23"/>
      <c r="H10" s="23"/>
    </row>
    <row r="11" spans="1:8" x14ac:dyDescent="0.25">
      <c r="A11" s="1068" t="s">
        <v>802</v>
      </c>
      <c r="B11" s="1069">
        <v>521990</v>
      </c>
      <c r="C11" s="1069">
        <v>155615</v>
      </c>
      <c r="D11" s="1069">
        <v>281895</v>
      </c>
      <c r="E11" s="1069">
        <v>36240</v>
      </c>
      <c r="F11" s="1069">
        <v>995740</v>
      </c>
      <c r="G11" s="23"/>
      <c r="H11" s="23"/>
    </row>
    <row r="12" spans="1:8" x14ac:dyDescent="0.25">
      <c r="A12" s="1066" t="s">
        <v>803</v>
      </c>
      <c r="B12" s="1067">
        <v>526885</v>
      </c>
      <c r="C12" s="1067">
        <v>144240</v>
      </c>
      <c r="D12" s="1067">
        <v>281440</v>
      </c>
      <c r="E12" s="1067">
        <v>36320</v>
      </c>
      <c r="F12" s="1067">
        <v>988890</v>
      </c>
      <c r="G12" s="23"/>
      <c r="H12" s="23"/>
    </row>
    <row r="13" spans="1:8" x14ac:dyDescent="0.25">
      <c r="A13" s="1068" t="s">
        <v>773</v>
      </c>
      <c r="B13" s="1069">
        <v>542575</v>
      </c>
      <c r="C13" s="1069">
        <v>131485</v>
      </c>
      <c r="D13" s="1069">
        <v>282090</v>
      </c>
      <c r="E13" s="1069">
        <v>35975</v>
      </c>
      <c r="F13" s="1070" t="s">
        <v>1010</v>
      </c>
      <c r="G13" s="23"/>
      <c r="H13" s="23"/>
    </row>
    <row r="14" spans="1:8" x14ac:dyDescent="0.25">
      <c r="A14" s="1071" t="s">
        <v>774</v>
      </c>
      <c r="B14" s="1072">
        <v>548415</v>
      </c>
      <c r="C14" s="1072">
        <v>120745</v>
      </c>
      <c r="D14" s="1072">
        <v>308985</v>
      </c>
      <c r="E14" s="1072">
        <v>35340</v>
      </c>
      <c r="F14" s="1072">
        <v>1013485</v>
      </c>
      <c r="G14" s="23"/>
      <c r="H14" s="23"/>
    </row>
    <row r="15" spans="1:8" x14ac:dyDescent="0.25">
      <c r="A15" s="23"/>
      <c r="B15" s="1072"/>
      <c r="C15" s="1072"/>
      <c r="D15" s="1072"/>
      <c r="E15" s="1072"/>
      <c r="F15" s="1072"/>
      <c r="G15" s="23"/>
      <c r="H15" s="23"/>
    </row>
    <row r="16" spans="1:8" x14ac:dyDescent="0.25">
      <c r="A16" s="98" t="s">
        <v>1011</v>
      </c>
      <c r="B16" s="23"/>
      <c r="C16" s="23"/>
      <c r="D16" s="23"/>
      <c r="E16" s="23"/>
      <c r="F16" s="23"/>
      <c r="G16" s="23"/>
      <c r="H16" s="23"/>
    </row>
    <row r="17" spans="1:8" x14ac:dyDescent="0.25">
      <c r="A17" s="1064" t="s">
        <v>1000</v>
      </c>
      <c r="B17" s="23"/>
      <c r="C17" s="23"/>
      <c r="D17" s="23"/>
      <c r="E17" s="23"/>
      <c r="F17" s="23"/>
      <c r="G17" s="23"/>
      <c r="H17" s="23"/>
    </row>
    <row r="18" spans="1:8" x14ac:dyDescent="0.25">
      <c r="A18" s="447" t="s">
        <v>1001</v>
      </c>
      <c r="B18" s="23"/>
      <c r="C18" s="23"/>
      <c r="D18" s="23"/>
      <c r="E18" s="23"/>
      <c r="F18" s="23"/>
      <c r="G18" s="23"/>
      <c r="H18" s="23"/>
    </row>
    <row r="19" spans="1:8" s="23" customFormat="1" x14ac:dyDescent="0.25">
      <c r="A19"/>
      <c r="B19" s="145"/>
    </row>
    <row r="20" spans="1:8" x14ac:dyDescent="0.25">
      <c r="A20" s="697" t="s">
        <v>135</v>
      </c>
    </row>
    <row r="21" spans="1:8" x14ac:dyDescent="0.25">
      <c r="A21" s="23"/>
    </row>
    <row r="22" spans="1:8" x14ac:dyDescent="0.25">
      <c r="A22" s="23"/>
    </row>
  </sheetData>
  <hyperlinks>
    <hyperlink ref="A20" location="Index!A1" display="Back to index" xr:uid="{361A0CD3-00D4-4072-9AE6-379FA4D3A676}"/>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46FE-99B4-41C8-9349-8962EF721893}">
  <dimension ref="A1:H39"/>
  <sheetViews>
    <sheetView showGridLines="0" workbookViewId="0">
      <pane xSplit="2" topLeftCell="C1" activePane="topRight" state="frozen"/>
      <selection pane="topRight"/>
    </sheetView>
  </sheetViews>
  <sheetFormatPr defaultColWidth="9.140625" defaultRowHeight="15" x14ac:dyDescent="0.25"/>
  <cols>
    <col min="1" max="1" width="23.7109375" style="23" customWidth="1"/>
    <col min="2" max="2" width="20" style="23" customWidth="1"/>
    <col min="3" max="8" width="14.7109375" style="23" customWidth="1"/>
    <col min="9" max="9" width="9.140625" style="23"/>
    <col min="10" max="11" width="9.140625" style="23" customWidth="1"/>
    <col min="12" max="16384" width="9.140625" style="23"/>
  </cols>
  <sheetData>
    <row r="1" spans="1:8" x14ac:dyDescent="0.25">
      <c r="A1" s="448" t="s">
        <v>1012</v>
      </c>
    </row>
    <row r="2" spans="1:8" x14ac:dyDescent="0.25">
      <c r="A2" s="365"/>
    </row>
    <row r="3" spans="1:8" ht="33.75" customHeight="1" x14ac:dyDescent="0.25">
      <c r="A3" s="1073"/>
      <c r="B3" s="1074"/>
      <c r="C3" s="3140" t="s">
        <v>1013</v>
      </c>
      <c r="D3" s="3140" t="s">
        <v>1014</v>
      </c>
      <c r="E3" s="3140" t="s">
        <v>1015</v>
      </c>
      <c r="F3" s="3140" t="s">
        <v>1016</v>
      </c>
      <c r="G3" s="3148" t="s">
        <v>1017</v>
      </c>
      <c r="H3" s="3148" t="s">
        <v>1018</v>
      </c>
    </row>
    <row r="4" spans="1:8" x14ac:dyDescent="0.25">
      <c r="A4" s="1075" t="s">
        <v>1003</v>
      </c>
      <c r="B4" s="1076" t="s">
        <v>1019</v>
      </c>
      <c r="C4" s="1077">
        <v>229200</v>
      </c>
      <c r="D4" s="1077">
        <v>216500</v>
      </c>
      <c r="E4" s="1077">
        <v>199610</v>
      </c>
      <c r="F4" s="1077">
        <v>183630</v>
      </c>
      <c r="G4" s="1078">
        <v>175045</v>
      </c>
      <c r="H4" s="1078">
        <v>167670</v>
      </c>
    </row>
    <row r="5" spans="1:8" x14ac:dyDescent="0.25">
      <c r="A5" s="1079"/>
      <c r="B5" s="1080" t="s">
        <v>1020</v>
      </c>
      <c r="C5" s="592"/>
      <c r="D5" s="1081">
        <v>-0.06</v>
      </c>
      <c r="E5" s="1081">
        <v>-0.08</v>
      </c>
      <c r="F5" s="1081">
        <v>-0.08</v>
      </c>
      <c r="G5" s="1082">
        <v>-0.05</v>
      </c>
      <c r="H5" s="1082">
        <v>-4.213202319403582E-2</v>
      </c>
    </row>
    <row r="6" spans="1:8" x14ac:dyDescent="0.25">
      <c r="A6" s="1075"/>
      <c r="B6" s="1076" t="s">
        <v>1021</v>
      </c>
      <c r="C6" s="1077">
        <v>1312165</v>
      </c>
      <c r="D6" s="1077">
        <v>1311995</v>
      </c>
      <c r="E6" s="1077">
        <v>1334245</v>
      </c>
      <c r="F6" s="1077">
        <v>1340595</v>
      </c>
      <c r="G6" s="1078">
        <v>1388855</v>
      </c>
      <c r="H6" s="1078">
        <v>1430150</v>
      </c>
    </row>
    <row r="7" spans="1:8" x14ac:dyDescent="0.25">
      <c r="A7" s="1079"/>
      <c r="B7" s="1080" t="s">
        <v>1020</v>
      </c>
      <c r="C7" s="592"/>
      <c r="D7" s="1081">
        <v>0</v>
      </c>
      <c r="E7" s="1081">
        <v>0.02</v>
      </c>
      <c r="F7" s="1081">
        <v>0</v>
      </c>
      <c r="G7" s="1082">
        <v>0.04</v>
      </c>
      <c r="H7" s="1082">
        <v>2.9733125488261913E-2</v>
      </c>
    </row>
    <row r="8" spans="1:8" x14ac:dyDescent="0.25">
      <c r="A8" s="1075"/>
      <c r="B8" s="1076" t="s">
        <v>165</v>
      </c>
      <c r="C8" s="1077">
        <v>1541365</v>
      </c>
      <c r="D8" s="1077">
        <v>1528495</v>
      </c>
      <c r="E8" s="1077">
        <v>1533855</v>
      </c>
      <c r="F8" s="1077">
        <v>1524225</v>
      </c>
      <c r="G8" s="1078">
        <v>1563900</v>
      </c>
      <c r="H8" s="1078">
        <v>1597825</v>
      </c>
    </row>
    <row r="9" spans="1:8" x14ac:dyDescent="0.25">
      <c r="A9" s="1079"/>
      <c r="B9" s="1080" t="s">
        <v>1020</v>
      </c>
      <c r="C9" s="592"/>
      <c r="D9" s="1081">
        <v>-0.01</v>
      </c>
      <c r="E9" s="1081">
        <v>0</v>
      </c>
      <c r="F9" s="1081">
        <v>-0.01</v>
      </c>
      <c r="G9" s="1082">
        <v>0.03</v>
      </c>
      <c r="H9" s="1082">
        <v>2.169256346313703E-2</v>
      </c>
    </row>
    <row r="10" spans="1:8" x14ac:dyDescent="0.25">
      <c r="A10" s="1075" t="s">
        <v>1004</v>
      </c>
      <c r="B10" s="1076" t="s">
        <v>1019</v>
      </c>
      <c r="C10" s="1077">
        <v>286915</v>
      </c>
      <c r="D10" s="1077">
        <v>201905</v>
      </c>
      <c r="E10" s="1077">
        <v>168720</v>
      </c>
      <c r="F10" s="1077">
        <v>152555</v>
      </c>
      <c r="G10" s="1078">
        <v>137390</v>
      </c>
      <c r="H10" s="1078">
        <v>121775</v>
      </c>
    </row>
    <row r="11" spans="1:8" x14ac:dyDescent="0.25">
      <c r="A11" s="1079"/>
      <c r="B11" s="1080" t="s">
        <v>1020</v>
      </c>
      <c r="C11" s="592"/>
      <c r="D11" s="1081">
        <v>-0.3</v>
      </c>
      <c r="E11" s="1081">
        <v>-0.16</v>
      </c>
      <c r="F11" s="1081">
        <v>-0.1</v>
      </c>
      <c r="G11" s="1082">
        <v>-0.1</v>
      </c>
      <c r="H11" s="1082">
        <v>-0.11365456001164569</v>
      </c>
    </row>
    <row r="12" spans="1:8" x14ac:dyDescent="0.25">
      <c r="A12" s="1075"/>
      <c r="B12" s="1076" t="s">
        <v>1021</v>
      </c>
      <c r="C12" s="1077">
        <v>99860</v>
      </c>
      <c r="D12" s="1077">
        <v>73355</v>
      </c>
      <c r="E12" s="1077">
        <v>57340</v>
      </c>
      <c r="F12" s="1077">
        <v>51110</v>
      </c>
      <c r="G12" s="1078">
        <v>46565</v>
      </c>
      <c r="H12" s="1078">
        <v>46685</v>
      </c>
    </row>
    <row r="13" spans="1:8" x14ac:dyDescent="0.25">
      <c r="A13" s="1079"/>
      <c r="B13" s="1080" t="s">
        <v>1020</v>
      </c>
      <c r="C13" s="592"/>
      <c r="D13" s="1081">
        <v>-0.27</v>
      </c>
      <c r="E13" s="1081">
        <v>-0.22</v>
      </c>
      <c r="F13" s="1081">
        <v>-0.11</v>
      </c>
      <c r="G13" s="1082">
        <v>-0.09</v>
      </c>
      <c r="H13" s="1082">
        <v>2.5770428433372706E-3</v>
      </c>
    </row>
    <row r="14" spans="1:8" x14ac:dyDescent="0.25">
      <c r="A14" s="1075"/>
      <c r="B14" s="1076" t="s">
        <v>165</v>
      </c>
      <c r="C14" s="1077">
        <v>386775</v>
      </c>
      <c r="D14" s="1077">
        <v>275260</v>
      </c>
      <c r="E14" s="1077">
        <v>226060</v>
      </c>
      <c r="F14" s="1077">
        <v>203665</v>
      </c>
      <c r="G14" s="1078">
        <v>183955</v>
      </c>
      <c r="H14" s="1078">
        <v>168460</v>
      </c>
    </row>
    <row r="15" spans="1:8" x14ac:dyDescent="0.25">
      <c r="A15" s="1079"/>
      <c r="B15" s="1080" t="s">
        <v>1020</v>
      </c>
      <c r="C15" s="592"/>
      <c r="D15" s="1081">
        <v>-0.28999999999999998</v>
      </c>
      <c r="E15" s="1081">
        <v>-0.18</v>
      </c>
      <c r="F15" s="1081">
        <v>-0.1</v>
      </c>
      <c r="G15" s="1082">
        <v>-0.1</v>
      </c>
      <c r="H15" s="1082">
        <v>-8.4232556875322773E-2</v>
      </c>
    </row>
    <row r="16" spans="1:8" x14ac:dyDescent="0.25">
      <c r="A16" s="1075" t="s">
        <v>1005</v>
      </c>
      <c r="B16" s="1076" t="s">
        <v>1019</v>
      </c>
      <c r="C16" s="1077">
        <v>228990</v>
      </c>
      <c r="D16" s="1077">
        <v>211535</v>
      </c>
      <c r="E16" s="1077">
        <v>205440</v>
      </c>
      <c r="F16" s="1077">
        <v>203545</v>
      </c>
      <c r="G16" s="1078">
        <v>199375</v>
      </c>
      <c r="H16" s="1078">
        <v>202485</v>
      </c>
    </row>
    <row r="17" spans="1:8" x14ac:dyDescent="0.25">
      <c r="A17" s="1079"/>
      <c r="B17" s="1080" t="s">
        <v>1020</v>
      </c>
      <c r="C17" s="592"/>
      <c r="D17" s="1081">
        <v>-0.08</v>
      </c>
      <c r="E17" s="1081">
        <v>-0.03</v>
      </c>
      <c r="F17" s="1081">
        <v>-0.01</v>
      </c>
      <c r="G17" s="1082">
        <v>-0.02</v>
      </c>
      <c r="H17" s="1082">
        <v>1.5598746081504702E-2</v>
      </c>
    </row>
    <row r="18" spans="1:8" x14ac:dyDescent="0.25">
      <c r="A18" s="1075"/>
      <c r="B18" s="1076" t="s">
        <v>1021</v>
      </c>
      <c r="C18" s="1077">
        <v>230435</v>
      </c>
      <c r="D18" s="1077">
        <v>216710</v>
      </c>
      <c r="E18" s="1077">
        <v>222505</v>
      </c>
      <c r="F18" s="1077">
        <v>221725</v>
      </c>
      <c r="G18" s="1078">
        <v>220420</v>
      </c>
      <c r="H18" s="1078">
        <v>236590</v>
      </c>
    </row>
    <row r="19" spans="1:8" x14ac:dyDescent="0.25">
      <c r="A19" s="1079"/>
      <c r="B19" s="1080" t="s">
        <v>1020</v>
      </c>
      <c r="C19" s="592"/>
      <c r="D19" s="1081">
        <v>-0.06</v>
      </c>
      <c r="E19" s="1081">
        <v>0.03</v>
      </c>
      <c r="F19" s="1081">
        <v>0</v>
      </c>
      <c r="G19" s="1082">
        <v>-0.01</v>
      </c>
      <c r="H19" s="1082">
        <v>7.3359949187913984E-2</v>
      </c>
    </row>
    <row r="20" spans="1:8" x14ac:dyDescent="0.25">
      <c r="A20" s="1075"/>
      <c r="B20" s="1076" t="s">
        <v>165</v>
      </c>
      <c r="C20" s="1077">
        <v>459425</v>
      </c>
      <c r="D20" s="1077">
        <v>428245</v>
      </c>
      <c r="E20" s="1077">
        <v>427945</v>
      </c>
      <c r="F20" s="1077">
        <v>425270</v>
      </c>
      <c r="G20" s="1078">
        <v>419795</v>
      </c>
      <c r="H20" s="1078">
        <v>439075</v>
      </c>
    </row>
    <row r="21" spans="1:8" x14ac:dyDescent="0.25">
      <c r="A21" s="1079"/>
      <c r="B21" s="1080" t="s">
        <v>1020</v>
      </c>
      <c r="C21" s="592"/>
      <c r="D21" s="1081">
        <v>-7.0000000000000007E-2</v>
      </c>
      <c r="E21" s="1081">
        <v>0</v>
      </c>
      <c r="F21" s="1081">
        <v>-0.01</v>
      </c>
      <c r="G21" s="1082">
        <v>-0.01</v>
      </c>
      <c r="H21" s="1082">
        <v>4.5927178742005026E-2</v>
      </c>
    </row>
    <row r="22" spans="1:8" x14ac:dyDescent="0.25">
      <c r="A22" s="1075" t="s">
        <v>1022</v>
      </c>
      <c r="B22" s="1076" t="s">
        <v>1019</v>
      </c>
      <c r="C22" s="1077">
        <v>30090</v>
      </c>
      <c r="D22" s="1077">
        <v>29365</v>
      </c>
      <c r="E22" s="1077">
        <v>29555</v>
      </c>
      <c r="F22" s="1077">
        <v>29190</v>
      </c>
      <c r="G22" s="1078">
        <v>28475</v>
      </c>
      <c r="H22" s="1078">
        <v>27895</v>
      </c>
    </row>
    <row r="23" spans="1:8" x14ac:dyDescent="0.25">
      <c r="A23" s="1079"/>
      <c r="B23" s="1080" t="s">
        <v>1020</v>
      </c>
      <c r="C23" s="592"/>
      <c r="D23" s="1081">
        <v>-0.02</v>
      </c>
      <c r="E23" s="1081">
        <v>0.01</v>
      </c>
      <c r="F23" s="1081">
        <v>-0.01</v>
      </c>
      <c r="G23" s="1082">
        <v>-0.02</v>
      </c>
      <c r="H23" s="1082">
        <v>-2.0368744512730467E-2</v>
      </c>
    </row>
    <row r="24" spans="1:8" x14ac:dyDescent="0.25">
      <c r="A24" s="1075"/>
      <c r="B24" s="1076" t="s">
        <v>1021</v>
      </c>
      <c r="C24" s="1077">
        <v>78975</v>
      </c>
      <c r="D24" s="1077">
        <v>79100</v>
      </c>
      <c r="E24" s="1077">
        <v>81940</v>
      </c>
      <c r="F24" s="1077">
        <v>83720</v>
      </c>
      <c r="G24" s="1078">
        <v>84700</v>
      </c>
      <c r="H24" s="1078">
        <v>84630</v>
      </c>
    </row>
    <row r="25" spans="1:8" x14ac:dyDescent="0.25">
      <c r="A25" s="1083"/>
      <c r="B25" s="1080" t="s">
        <v>1020</v>
      </c>
      <c r="C25" s="592"/>
      <c r="D25" s="1081">
        <v>0</v>
      </c>
      <c r="E25" s="1081">
        <v>0.04</v>
      </c>
      <c r="F25" s="1081">
        <v>0.02</v>
      </c>
      <c r="G25" s="1082">
        <v>0.01</v>
      </c>
      <c r="H25" s="1082">
        <v>-8.2644628099173552E-4</v>
      </c>
    </row>
    <row r="26" spans="1:8" x14ac:dyDescent="0.25">
      <c r="A26" s="1084"/>
      <c r="B26" s="1076" t="s">
        <v>165</v>
      </c>
      <c r="C26" s="1077">
        <v>109065</v>
      </c>
      <c r="D26" s="1077">
        <v>108465</v>
      </c>
      <c r="E26" s="1077">
        <v>111495</v>
      </c>
      <c r="F26" s="1077">
        <v>112910</v>
      </c>
      <c r="G26" s="1078">
        <v>113175</v>
      </c>
      <c r="H26" s="1078">
        <v>112520</v>
      </c>
    </row>
    <row r="27" spans="1:8" x14ac:dyDescent="0.25">
      <c r="A27" s="1083"/>
      <c r="B27" s="1080" t="s">
        <v>1020</v>
      </c>
      <c r="C27" s="592"/>
      <c r="D27" s="1081">
        <v>-0.01</v>
      </c>
      <c r="E27" s="1081">
        <v>0.03</v>
      </c>
      <c r="F27" s="1081">
        <v>0.01</v>
      </c>
      <c r="G27" s="1082">
        <v>0</v>
      </c>
      <c r="H27" s="1082">
        <v>-5.7874972387894855E-3</v>
      </c>
    </row>
    <row r="28" spans="1:8" x14ac:dyDescent="0.25">
      <c r="A28" s="1084" t="s">
        <v>1023</v>
      </c>
      <c r="B28" s="1085" t="s">
        <v>1019</v>
      </c>
      <c r="C28" s="1086">
        <v>775195</v>
      </c>
      <c r="D28" s="1086">
        <v>659305</v>
      </c>
      <c r="E28" s="1086">
        <v>603325</v>
      </c>
      <c r="F28" s="1086">
        <v>568920</v>
      </c>
      <c r="G28" s="1087">
        <v>540285</v>
      </c>
      <c r="H28" s="1087">
        <v>519825</v>
      </c>
    </row>
    <row r="29" spans="1:8" x14ac:dyDescent="0.25">
      <c r="A29" s="1083"/>
      <c r="B29" s="1074" t="s">
        <v>1020</v>
      </c>
      <c r="C29" s="603"/>
      <c r="D29" s="1088">
        <v>-0.15</v>
      </c>
      <c r="E29" s="1088">
        <v>-0.08</v>
      </c>
      <c r="F29" s="1088">
        <v>-0.06</v>
      </c>
      <c r="G29" s="1089">
        <v>-0.05</v>
      </c>
      <c r="H29" s="1089">
        <v>-3.7868902523668063E-2</v>
      </c>
    </row>
    <row r="30" spans="1:8" x14ac:dyDescent="0.25">
      <c r="A30" s="1084"/>
      <c r="B30" s="1085" t="s">
        <v>1021</v>
      </c>
      <c r="C30" s="1086">
        <v>1721435</v>
      </c>
      <c r="D30" s="1086">
        <v>1681160</v>
      </c>
      <c r="E30" s="1086">
        <v>1696030</v>
      </c>
      <c r="F30" s="1086">
        <v>1697150</v>
      </c>
      <c r="G30" s="1087">
        <v>1740540</v>
      </c>
      <c r="H30" s="1087">
        <v>1798050</v>
      </c>
    </row>
    <row r="31" spans="1:8" x14ac:dyDescent="0.25">
      <c r="A31" s="1083"/>
      <c r="B31" s="1074" t="s">
        <v>1020</v>
      </c>
      <c r="C31" s="603"/>
      <c r="D31" s="1088">
        <v>-0.02</v>
      </c>
      <c r="E31" s="1088">
        <v>0.01</v>
      </c>
      <c r="F31" s="1088">
        <v>0</v>
      </c>
      <c r="G31" s="1089">
        <v>0.03</v>
      </c>
      <c r="H31" s="1089">
        <v>3.3041469888655244E-2</v>
      </c>
    </row>
    <row r="32" spans="1:8" x14ac:dyDescent="0.25">
      <c r="A32" s="1084"/>
      <c r="B32" s="1085" t="s">
        <v>165</v>
      </c>
      <c r="C32" s="1086">
        <v>2496630</v>
      </c>
      <c r="D32" s="1086">
        <v>2340465</v>
      </c>
      <c r="E32" s="1086">
        <v>2299355</v>
      </c>
      <c r="F32" s="1086">
        <v>2266070</v>
      </c>
      <c r="G32" s="1087">
        <v>2280825</v>
      </c>
      <c r="H32" s="1087">
        <v>2317880</v>
      </c>
    </row>
    <row r="33" spans="1:8" x14ac:dyDescent="0.25">
      <c r="A33" s="1083"/>
      <c r="B33" s="1074" t="s">
        <v>1020</v>
      </c>
      <c r="C33" s="1074"/>
      <c r="D33" s="1088">
        <v>-0.06</v>
      </c>
      <c r="E33" s="1088">
        <v>-0.02</v>
      </c>
      <c r="F33" s="1088">
        <v>-0.01</v>
      </c>
      <c r="G33" s="1090" t="s">
        <v>1024</v>
      </c>
      <c r="H33" s="1091">
        <v>1.6246314381857443E-2</v>
      </c>
    </row>
    <row r="35" spans="1:8" x14ac:dyDescent="0.25">
      <c r="A35" s="98" t="s">
        <v>1025</v>
      </c>
    </row>
    <row r="36" spans="1:8" x14ac:dyDescent="0.25">
      <c r="A36" s="1064" t="s">
        <v>1000</v>
      </c>
    </row>
    <row r="37" spans="1:8" x14ac:dyDescent="0.25">
      <c r="A37" s="447" t="s">
        <v>1001</v>
      </c>
      <c r="B37" s="145"/>
    </row>
    <row r="38" spans="1:8" x14ac:dyDescent="0.25">
      <c r="A38"/>
    </row>
    <row r="39" spans="1:8" x14ac:dyDescent="0.25">
      <c r="A39" s="697" t="s">
        <v>135</v>
      </c>
    </row>
  </sheetData>
  <hyperlinks>
    <hyperlink ref="A39" location="Index!A1" display="Back to index" xr:uid="{724A7FA3-990D-4539-B9DB-ED490B3073A8}"/>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D90D-4735-4815-AC77-885D6A6A5C7E}">
  <dimension ref="A1:C12"/>
  <sheetViews>
    <sheetView showGridLines="0" workbookViewId="0"/>
  </sheetViews>
  <sheetFormatPr defaultColWidth="11.42578125" defaultRowHeight="15" x14ac:dyDescent="0.25"/>
  <cols>
    <col min="1" max="1" width="31.7109375" style="23" customWidth="1"/>
    <col min="2" max="16384" width="11.42578125" style="23"/>
  </cols>
  <sheetData>
    <row r="1" spans="1:3" x14ac:dyDescent="0.25">
      <c r="A1" s="1051" t="s">
        <v>2617</v>
      </c>
    </row>
    <row r="2" spans="1:3" x14ac:dyDescent="0.25">
      <c r="A2" s="253"/>
    </row>
    <row r="3" spans="1:3" s="29" customFormat="1" x14ac:dyDescent="0.25">
      <c r="A3" s="1092"/>
      <c r="B3" s="3140" t="s">
        <v>1021</v>
      </c>
      <c r="C3" s="3148" t="s">
        <v>1019</v>
      </c>
    </row>
    <row r="4" spans="1:3" x14ac:dyDescent="0.25">
      <c r="A4" s="1093" t="s">
        <v>1026</v>
      </c>
      <c r="B4" s="141">
        <v>0.3517850508663859</v>
      </c>
      <c r="C4" s="451">
        <v>0.91188023348235503</v>
      </c>
    </row>
    <row r="5" spans="1:3" x14ac:dyDescent="0.25">
      <c r="A5" s="271" t="s">
        <v>568</v>
      </c>
      <c r="B5" s="272">
        <v>0.5564263750027113</v>
      </c>
      <c r="C5" s="454">
        <v>0.60318336677394591</v>
      </c>
    </row>
    <row r="6" spans="1:3" x14ac:dyDescent="0.25">
      <c r="A6" s="1093" t="s">
        <v>1027</v>
      </c>
      <c r="B6" s="141">
        <v>0.11214511462210396</v>
      </c>
      <c r="C6" s="451">
        <v>0.11618323516319039</v>
      </c>
    </row>
    <row r="8" spans="1:3" x14ac:dyDescent="0.25">
      <c r="A8" s="98" t="s">
        <v>1028</v>
      </c>
    </row>
    <row r="9" spans="1:3" x14ac:dyDescent="0.25">
      <c r="A9" s="1064" t="s">
        <v>1000</v>
      </c>
    </row>
    <row r="10" spans="1:3" x14ac:dyDescent="0.25">
      <c r="A10" s="447" t="s">
        <v>1001</v>
      </c>
      <c r="B10" s="145"/>
    </row>
    <row r="11" spans="1:3" x14ac:dyDescent="0.25">
      <c r="A11"/>
    </row>
    <row r="12" spans="1:3" x14ac:dyDescent="0.25">
      <c r="A12" s="697" t="s">
        <v>135</v>
      </c>
    </row>
  </sheetData>
  <hyperlinks>
    <hyperlink ref="A12" location="Index!A1" display="Back to index" xr:uid="{A62E6AAE-7F87-4BDF-A6D2-0EE9060CB30D}"/>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D3883-01F8-40AB-91A2-E33D51E32FAD}">
  <dimension ref="A1:C20"/>
  <sheetViews>
    <sheetView showGridLines="0" workbookViewId="0">
      <selection activeCell="C3" sqref="C3"/>
    </sheetView>
  </sheetViews>
  <sheetFormatPr defaultColWidth="8.85546875" defaultRowHeight="15" x14ac:dyDescent="0.25"/>
  <cols>
    <col min="1" max="1" width="8.85546875" style="23"/>
    <col min="2" max="3" width="15.85546875" style="23" customWidth="1"/>
    <col min="4" max="16384" width="8.85546875" style="23"/>
  </cols>
  <sheetData>
    <row r="1" spans="1:3" x14ac:dyDescent="0.25">
      <c r="A1" s="1051" t="s">
        <v>1029</v>
      </c>
    </row>
    <row r="2" spans="1:3" x14ac:dyDescent="0.25">
      <c r="A2" s="253"/>
    </row>
    <row r="3" spans="1:3" x14ac:dyDescent="0.25">
      <c r="A3" s="1132" t="s">
        <v>996</v>
      </c>
      <c r="B3" s="1132" t="s">
        <v>1030</v>
      </c>
      <c r="C3" s="1132" t="s">
        <v>1031</v>
      </c>
    </row>
    <row r="4" spans="1:3" x14ac:dyDescent="0.25">
      <c r="A4" s="449" t="s">
        <v>1007</v>
      </c>
      <c r="B4" s="1094">
        <v>55410</v>
      </c>
      <c r="C4" s="1094">
        <v>121505</v>
      </c>
    </row>
    <row r="5" spans="1:3" x14ac:dyDescent="0.25">
      <c r="A5" s="452" t="s">
        <v>1008</v>
      </c>
      <c r="B5" s="1095">
        <v>57690</v>
      </c>
      <c r="C5" s="1095">
        <v>123675</v>
      </c>
    </row>
    <row r="6" spans="1:3" x14ac:dyDescent="0.25">
      <c r="A6" s="449" t="s">
        <v>1009</v>
      </c>
      <c r="B6" s="1094">
        <v>60160</v>
      </c>
      <c r="C6" s="1094">
        <v>143530</v>
      </c>
    </row>
    <row r="7" spans="1:3" x14ac:dyDescent="0.25">
      <c r="A7" s="452" t="s">
        <v>997</v>
      </c>
      <c r="B7" s="1095">
        <v>64390</v>
      </c>
      <c r="C7" s="1095">
        <v>161385</v>
      </c>
    </row>
    <row r="8" spans="1:3" x14ac:dyDescent="0.25">
      <c r="A8" s="449" t="s">
        <v>998</v>
      </c>
      <c r="B8" s="1094">
        <v>65470</v>
      </c>
      <c r="C8" s="1094">
        <v>173790</v>
      </c>
    </row>
    <row r="9" spans="1:3" x14ac:dyDescent="0.25">
      <c r="A9" s="452" t="s">
        <v>800</v>
      </c>
      <c r="B9" s="1095">
        <v>64765</v>
      </c>
      <c r="C9" s="1095">
        <v>173030</v>
      </c>
    </row>
    <row r="10" spans="1:3" x14ac:dyDescent="0.25">
      <c r="A10" s="449" t="s">
        <v>801</v>
      </c>
      <c r="B10" s="1094">
        <v>56195</v>
      </c>
      <c r="C10" s="1094">
        <v>171650</v>
      </c>
    </row>
    <row r="11" spans="1:3" x14ac:dyDescent="0.25">
      <c r="A11" s="452" t="s">
        <v>802</v>
      </c>
      <c r="B11" s="1095">
        <v>57190</v>
      </c>
      <c r="C11" s="1095">
        <v>179250</v>
      </c>
    </row>
    <row r="12" spans="1:3" x14ac:dyDescent="0.25">
      <c r="A12" s="449" t="s">
        <v>803</v>
      </c>
      <c r="B12" s="1094">
        <v>57815</v>
      </c>
      <c r="C12" s="1094">
        <v>174315</v>
      </c>
    </row>
    <row r="13" spans="1:3" x14ac:dyDescent="0.25">
      <c r="A13" s="452" t="s">
        <v>773</v>
      </c>
      <c r="B13" s="1095">
        <v>59100</v>
      </c>
      <c r="C13" s="1095">
        <v>172185</v>
      </c>
    </row>
    <row r="14" spans="1:3" x14ac:dyDescent="0.25">
      <c r="A14" s="1096" t="s">
        <v>774</v>
      </c>
      <c r="B14" s="1097">
        <v>63035</v>
      </c>
      <c r="C14" s="1097">
        <v>172275</v>
      </c>
    </row>
    <row r="16" spans="1:3" x14ac:dyDescent="0.25">
      <c r="A16" s="98" t="s">
        <v>1011</v>
      </c>
    </row>
    <row r="17" spans="1:2" x14ac:dyDescent="0.25">
      <c r="A17" s="1064" t="s">
        <v>1000</v>
      </c>
    </row>
    <row r="18" spans="1:2" x14ac:dyDescent="0.25">
      <c r="A18" s="447" t="s">
        <v>1001</v>
      </c>
      <c r="B18" s="145"/>
    </row>
    <row r="19" spans="1:2" x14ac:dyDescent="0.25">
      <c r="A19"/>
    </row>
    <row r="20" spans="1:2" x14ac:dyDescent="0.25">
      <c r="A20" s="697" t="s">
        <v>135</v>
      </c>
    </row>
  </sheetData>
  <hyperlinks>
    <hyperlink ref="A20" location="Index!A1" display="Back to index" xr:uid="{AC7B3D7C-AA3B-4CEF-8D8A-584BA43BB07D}"/>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0E22-1707-488E-98D7-CD70796FC250}">
  <dimension ref="A1:G24"/>
  <sheetViews>
    <sheetView showGridLines="0" zoomScaleNormal="100" workbookViewId="0">
      <selection activeCell="E34" sqref="E34"/>
    </sheetView>
  </sheetViews>
  <sheetFormatPr defaultColWidth="8.85546875" defaultRowHeight="15" x14ac:dyDescent="0.25"/>
  <cols>
    <col min="1" max="1" width="8.85546875" style="23"/>
    <col min="2" max="2" width="9.140625" style="23" bestFit="1" customWidth="1"/>
    <col min="3" max="3" width="8.85546875" style="23"/>
    <col min="4" max="4" width="9.140625" style="23" bestFit="1" customWidth="1"/>
    <col min="5" max="5" width="9.42578125" style="23" bestFit="1" customWidth="1"/>
    <col min="6" max="6" width="10.7109375" style="23" customWidth="1"/>
    <col min="7" max="16384" width="8.85546875" style="23"/>
  </cols>
  <sheetData>
    <row r="1" spans="1:7" x14ac:dyDescent="0.25">
      <c r="A1" s="1051" t="s">
        <v>1032</v>
      </c>
    </row>
    <row r="3" spans="1:7" x14ac:dyDescent="0.25">
      <c r="A3" s="1098"/>
      <c r="B3" s="3734" t="s">
        <v>441</v>
      </c>
      <c r="C3" s="3734"/>
      <c r="D3" s="3734" t="s">
        <v>440</v>
      </c>
      <c r="E3" s="3734"/>
      <c r="F3" s="1099" t="s">
        <v>1033</v>
      </c>
    </row>
    <row r="4" spans="1:7" x14ac:dyDescent="0.25">
      <c r="A4" s="1100" t="s">
        <v>996</v>
      </c>
      <c r="B4" s="1101" t="s">
        <v>151</v>
      </c>
      <c r="C4" s="1101" t="s">
        <v>150</v>
      </c>
      <c r="D4" s="1101" t="s">
        <v>151</v>
      </c>
      <c r="E4" s="1101" t="s">
        <v>150</v>
      </c>
      <c r="F4" s="1101" t="s">
        <v>151</v>
      </c>
    </row>
    <row r="5" spans="1:7" x14ac:dyDescent="0.25">
      <c r="A5" s="1098" t="s">
        <v>1034</v>
      </c>
      <c r="B5" s="1102">
        <v>1260140</v>
      </c>
      <c r="C5" s="1103">
        <v>0.57299999999999995</v>
      </c>
      <c r="D5" s="1102">
        <v>940035</v>
      </c>
      <c r="E5" s="1103">
        <v>0.42700000000000005</v>
      </c>
      <c r="F5" s="1102">
        <v>2200175</v>
      </c>
      <c r="G5" s="135"/>
    </row>
    <row r="6" spans="1:7" x14ac:dyDescent="0.25">
      <c r="A6" s="1104" t="s">
        <v>1035</v>
      </c>
      <c r="B6" s="1105">
        <v>1284605</v>
      </c>
      <c r="C6" s="1106">
        <v>0.57399999999999995</v>
      </c>
      <c r="D6" s="1105">
        <v>951665</v>
      </c>
      <c r="E6" s="1106">
        <v>0.42599999999999999</v>
      </c>
      <c r="F6" s="1105">
        <v>2236265</v>
      </c>
      <c r="G6" s="135"/>
    </row>
    <row r="7" spans="1:7" x14ac:dyDescent="0.25">
      <c r="A7" s="1098" t="s">
        <v>1036</v>
      </c>
      <c r="B7" s="1102">
        <v>1313130</v>
      </c>
      <c r="C7" s="1103">
        <v>0.57600000000000007</v>
      </c>
      <c r="D7" s="1102">
        <v>968110</v>
      </c>
      <c r="E7" s="1103">
        <v>0.42399999999999999</v>
      </c>
      <c r="F7" s="1102">
        <v>2281235</v>
      </c>
      <c r="G7" s="135"/>
    </row>
    <row r="8" spans="1:7" x14ac:dyDescent="0.25">
      <c r="A8" s="1104" t="s">
        <v>1007</v>
      </c>
      <c r="B8" s="1105">
        <v>1325260</v>
      </c>
      <c r="C8" s="1106">
        <v>0.57499999999999996</v>
      </c>
      <c r="D8" s="1105">
        <v>979440</v>
      </c>
      <c r="E8" s="1106">
        <v>0.42499999999999999</v>
      </c>
      <c r="F8" s="1105">
        <v>2304700</v>
      </c>
      <c r="G8" s="135"/>
    </row>
    <row r="9" spans="1:7" x14ac:dyDescent="0.25">
      <c r="A9" s="1098" t="s">
        <v>1008</v>
      </c>
      <c r="B9" s="1102">
        <v>1317735</v>
      </c>
      <c r="C9" s="1103">
        <v>0.57100000000000006</v>
      </c>
      <c r="D9" s="1102">
        <v>988220</v>
      </c>
      <c r="E9" s="1103">
        <v>0.42899999999999999</v>
      </c>
      <c r="F9" s="1102">
        <v>2306105</v>
      </c>
      <c r="G9" s="135"/>
    </row>
    <row r="10" spans="1:7" x14ac:dyDescent="0.25">
      <c r="A10" s="1104" t="s">
        <v>1009</v>
      </c>
      <c r="B10" s="1105">
        <v>1363810</v>
      </c>
      <c r="C10" s="1106">
        <v>0.56899999999999995</v>
      </c>
      <c r="D10" s="1105">
        <v>1032230</v>
      </c>
      <c r="E10" s="1106">
        <v>0.43099999999999999</v>
      </c>
      <c r="F10" s="1105">
        <v>2396050</v>
      </c>
      <c r="G10" s="135"/>
    </row>
    <row r="11" spans="1:7" x14ac:dyDescent="0.25">
      <c r="A11" s="1098" t="s">
        <v>997</v>
      </c>
      <c r="B11" s="1102">
        <v>1412185</v>
      </c>
      <c r="C11" s="1103">
        <v>0.56600000000000006</v>
      </c>
      <c r="D11" s="1102">
        <v>1081225</v>
      </c>
      <c r="E11" s="1103">
        <v>0.434</v>
      </c>
      <c r="F11" s="1102">
        <v>2493415</v>
      </c>
      <c r="G11" s="135"/>
    </row>
    <row r="12" spans="1:7" x14ac:dyDescent="0.25">
      <c r="A12" s="1104" t="s">
        <v>998</v>
      </c>
      <c r="B12" s="1105">
        <v>1411090</v>
      </c>
      <c r="C12" s="1106">
        <v>0.56399999999999995</v>
      </c>
      <c r="D12" s="1105">
        <v>1090200</v>
      </c>
      <c r="E12" s="1106">
        <v>0.436</v>
      </c>
      <c r="F12" s="1105">
        <v>2501285</v>
      </c>
      <c r="G12" s="135"/>
    </row>
    <row r="13" spans="1:7" x14ac:dyDescent="0.25">
      <c r="A13" s="1098" t="s">
        <v>800</v>
      </c>
      <c r="B13" s="1102">
        <v>1406940</v>
      </c>
      <c r="C13" s="1103">
        <v>0.56399999999999995</v>
      </c>
      <c r="D13" s="1102">
        <v>1089685</v>
      </c>
      <c r="E13" s="1103">
        <v>0.436</v>
      </c>
      <c r="F13" s="1102">
        <v>2496630</v>
      </c>
      <c r="G13" s="135"/>
    </row>
    <row r="14" spans="1:7" x14ac:dyDescent="0.25">
      <c r="A14" s="1104" t="s">
        <v>801</v>
      </c>
      <c r="B14" s="1105">
        <v>1314820</v>
      </c>
      <c r="C14" s="1106">
        <v>0.56200000000000006</v>
      </c>
      <c r="D14" s="1105">
        <v>1025030</v>
      </c>
      <c r="E14" s="1106">
        <v>0.43799999999999994</v>
      </c>
      <c r="F14" s="1105">
        <v>2339850</v>
      </c>
      <c r="G14" s="135"/>
    </row>
    <row r="15" spans="1:7" x14ac:dyDescent="0.25">
      <c r="A15" s="1098" t="s">
        <v>802</v>
      </c>
      <c r="B15" s="1102">
        <v>1289090</v>
      </c>
      <c r="C15" s="1103">
        <v>0.56100000000000005</v>
      </c>
      <c r="D15" s="1102">
        <v>1010035</v>
      </c>
      <c r="E15" s="1103">
        <v>0.439</v>
      </c>
      <c r="F15" s="1102">
        <v>2299125</v>
      </c>
      <c r="G15" s="135"/>
    </row>
    <row r="16" spans="1:7" x14ac:dyDescent="0.25">
      <c r="A16" s="1104" t="s">
        <v>803</v>
      </c>
      <c r="B16" s="1105">
        <v>1273335</v>
      </c>
      <c r="C16" s="1106">
        <v>0.56200000000000006</v>
      </c>
      <c r="D16" s="1105">
        <v>992370</v>
      </c>
      <c r="E16" s="1106">
        <v>0.43799999999999994</v>
      </c>
      <c r="F16" s="1105">
        <v>2265705</v>
      </c>
      <c r="G16" s="135"/>
    </row>
    <row r="17" spans="1:7" x14ac:dyDescent="0.25">
      <c r="A17" s="1098" t="s">
        <v>773</v>
      </c>
      <c r="B17" s="1102">
        <v>1288680</v>
      </c>
      <c r="C17" s="1103">
        <v>0.56499999999999995</v>
      </c>
      <c r="D17" s="1102">
        <v>991670</v>
      </c>
      <c r="E17" s="1103">
        <v>0.435</v>
      </c>
      <c r="F17" s="1102">
        <v>2280350</v>
      </c>
      <c r="G17" s="135"/>
    </row>
    <row r="18" spans="1:7" x14ac:dyDescent="0.25">
      <c r="A18" s="1104" t="s">
        <v>774</v>
      </c>
      <c r="B18" s="1105">
        <v>1314035</v>
      </c>
      <c r="C18" s="1106">
        <v>0.56716324500238469</v>
      </c>
      <c r="D18" s="1105">
        <v>1002820</v>
      </c>
      <c r="E18" s="1106">
        <v>0.43283675499761531</v>
      </c>
      <c r="F18" s="1105">
        <v>2316855</v>
      </c>
      <c r="G18" s="135"/>
    </row>
    <row r="20" spans="1:7" x14ac:dyDescent="0.25">
      <c r="A20" s="98" t="s">
        <v>1037</v>
      </c>
    </row>
    <row r="21" spans="1:7" x14ac:dyDescent="0.25">
      <c r="A21" s="1064" t="s">
        <v>1000</v>
      </c>
    </row>
    <row r="22" spans="1:7" x14ac:dyDescent="0.25">
      <c r="A22" s="447" t="s">
        <v>1001</v>
      </c>
    </row>
    <row r="23" spans="1:7" x14ac:dyDescent="0.25">
      <c r="A23"/>
    </row>
    <row r="24" spans="1:7" x14ac:dyDescent="0.25">
      <c r="A24" s="697" t="s">
        <v>135</v>
      </c>
    </row>
  </sheetData>
  <mergeCells count="2">
    <mergeCell ref="B3:C3"/>
    <mergeCell ref="D3:E3"/>
  </mergeCells>
  <hyperlinks>
    <hyperlink ref="A24" location="Index!A1" display="Back to index" xr:uid="{F3A6EF8D-CA6D-4E5E-8792-07CD7CE9DA79}"/>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467BE-E538-4F4D-AD49-152777544996}">
  <dimension ref="A1:J24"/>
  <sheetViews>
    <sheetView showGridLines="0" workbookViewId="0">
      <selection activeCell="F29" sqref="F29"/>
    </sheetView>
  </sheetViews>
  <sheetFormatPr defaultColWidth="9.140625" defaultRowHeight="15" x14ac:dyDescent="0.25"/>
  <cols>
    <col min="1" max="1" width="8.85546875" style="23" customWidth="1"/>
    <col min="2" max="9" width="15.85546875" style="23" customWidth="1"/>
    <col min="10" max="16384" width="9.140625" style="23"/>
  </cols>
  <sheetData>
    <row r="1" spans="1:10" x14ac:dyDescent="0.25">
      <c r="A1" s="1107" t="s">
        <v>1038</v>
      </c>
    </row>
    <row r="3" spans="1:10" s="29" customFormat="1" ht="30" customHeight="1" x14ac:dyDescent="0.25">
      <c r="A3" s="1052"/>
      <c r="B3" s="3733" t="s">
        <v>400</v>
      </c>
      <c r="C3" s="3733"/>
      <c r="D3" s="3733" t="s">
        <v>822</v>
      </c>
      <c r="E3" s="3733"/>
      <c r="F3" s="3352" t="s">
        <v>1039</v>
      </c>
      <c r="G3" s="3352" t="s">
        <v>1040</v>
      </c>
      <c r="H3" s="3352" t="s">
        <v>1041</v>
      </c>
      <c r="I3" s="3352" t="s">
        <v>1042</v>
      </c>
    </row>
    <row r="4" spans="1:10" x14ac:dyDescent="0.25">
      <c r="A4" s="1108" t="s">
        <v>996</v>
      </c>
      <c r="B4" s="1101" t="s">
        <v>151</v>
      </c>
      <c r="C4" s="1101" t="s">
        <v>150</v>
      </c>
      <c r="D4" s="1101" t="s">
        <v>151</v>
      </c>
      <c r="E4" s="1101" t="s">
        <v>150</v>
      </c>
      <c r="F4" s="1109" t="s">
        <v>150</v>
      </c>
      <c r="G4" s="1109" t="s">
        <v>150</v>
      </c>
      <c r="H4" s="1109" t="s">
        <v>150</v>
      </c>
      <c r="I4" s="1109" t="s">
        <v>150</v>
      </c>
      <c r="J4" s="377"/>
    </row>
    <row r="5" spans="1:10" x14ac:dyDescent="0.25">
      <c r="A5" s="1054" t="s">
        <v>1034</v>
      </c>
      <c r="B5" s="1055">
        <v>1497205</v>
      </c>
      <c r="C5" s="1110">
        <v>0.85099999999999998</v>
      </c>
      <c r="D5" s="1055">
        <v>261890</v>
      </c>
      <c r="E5" s="1110">
        <v>0.14899999999999999</v>
      </c>
      <c r="F5" s="1111">
        <v>4.4000000000000004E-2</v>
      </c>
      <c r="G5" s="1111">
        <v>8.1124100744985342E-2</v>
      </c>
      <c r="H5" s="1111">
        <v>1.3999999999999999E-2</v>
      </c>
      <c r="I5" s="1111">
        <v>9.0000000000000011E-3</v>
      </c>
      <c r="J5" s="345"/>
    </row>
    <row r="6" spans="1:10" x14ac:dyDescent="0.25">
      <c r="A6" s="1057" t="s">
        <v>1035</v>
      </c>
      <c r="B6" s="1058">
        <v>1518815</v>
      </c>
      <c r="C6" s="1112">
        <v>0.84499999999999997</v>
      </c>
      <c r="D6" s="1058">
        <v>278485</v>
      </c>
      <c r="E6" s="1112">
        <v>0.155</v>
      </c>
      <c r="F6" s="1113">
        <v>4.7E-2</v>
      </c>
      <c r="G6" s="1113">
        <v>8.2184387692650074E-2</v>
      </c>
      <c r="H6" s="1113">
        <v>1.7000000000000001E-2</v>
      </c>
      <c r="I6" s="1113">
        <v>9.0000000000000011E-3</v>
      </c>
      <c r="J6" s="345"/>
    </row>
    <row r="7" spans="1:10" x14ac:dyDescent="0.25">
      <c r="A7" s="1054" t="s">
        <v>1036</v>
      </c>
      <c r="B7" s="1055">
        <v>1545530</v>
      </c>
      <c r="C7" s="1110">
        <v>0.83900000000000008</v>
      </c>
      <c r="D7" s="1055">
        <v>296885</v>
      </c>
      <c r="E7" s="1110">
        <v>0.161</v>
      </c>
      <c r="F7" s="1111">
        <v>0.05</v>
      </c>
      <c r="G7" s="1111">
        <v>8.3268427580105456E-2</v>
      </c>
      <c r="H7" s="1111">
        <v>1.9E-2</v>
      </c>
      <c r="I7" s="1111">
        <v>9.0000000000000011E-3</v>
      </c>
      <c r="J7" s="345"/>
    </row>
    <row r="8" spans="1:10" x14ac:dyDescent="0.25">
      <c r="A8" s="1057" t="s">
        <v>1007</v>
      </c>
      <c r="B8" s="1058">
        <v>1549310</v>
      </c>
      <c r="C8" s="1112">
        <v>0.83400000000000007</v>
      </c>
      <c r="D8" s="1058">
        <v>308405</v>
      </c>
      <c r="E8" s="1112">
        <v>0.16600000000000001</v>
      </c>
      <c r="F8" s="1113">
        <v>5.2000000000000005E-2</v>
      </c>
      <c r="G8" s="1113">
        <v>8.395259768048384E-2</v>
      </c>
      <c r="H8" s="1113">
        <v>2.1000000000000001E-2</v>
      </c>
      <c r="I8" s="1113">
        <v>9.0000000000000011E-3</v>
      </c>
      <c r="J8" s="345"/>
    </row>
    <row r="9" spans="1:10" x14ac:dyDescent="0.25">
      <c r="A9" s="1054" t="s">
        <v>1008</v>
      </c>
      <c r="B9" s="1055">
        <v>1545060</v>
      </c>
      <c r="C9" s="1110">
        <v>0.82799999999999996</v>
      </c>
      <c r="D9" s="1055">
        <v>321085</v>
      </c>
      <c r="E9" s="1110">
        <v>0.17199999999999999</v>
      </c>
      <c r="F9" s="1111">
        <v>5.4000000000000006E-2</v>
      </c>
      <c r="G9" s="1111">
        <v>8.4977091873643593E-2</v>
      </c>
      <c r="H9" s="1111">
        <v>2.3E-2</v>
      </c>
      <c r="I9" s="1111">
        <v>0.01</v>
      </c>
      <c r="J9" s="345"/>
    </row>
    <row r="10" spans="1:10" x14ac:dyDescent="0.25">
      <c r="A10" s="1057" t="s">
        <v>1009</v>
      </c>
      <c r="B10" s="1058">
        <v>1594980</v>
      </c>
      <c r="C10" s="1112">
        <v>0.82200000000000006</v>
      </c>
      <c r="D10" s="1058">
        <v>346410</v>
      </c>
      <c r="E10" s="1112">
        <v>0.17800000000000002</v>
      </c>
      <c r="F10" s="1113">
        <v>5.7000000000000002E-2</v>
      </c>
      <c r="G10" s="1113">
        <v>8.5915246292604774E-2</v>
      </c>
      <c r="H10" s="1113">
        <v>2.5000000000000001E-2</v>
      </c>
      <c r="I10" s="1113">
        <v>0.01</v>
      </c>
      <c r="J10" s="345"/>
    </row>
    <row r="11" spans="1:10" x14ac:dyDescent="0.25">
      <c r="A11" s="1054" t="s">
        <v>997</v>
      </c>
      <c r="B11" s="1055">
        <v>1648070</v>
      </c>
      <c r="C11" s="1110">
        <v>0.81900000000000006</v>
      </c>
      <c r="D11" s="1055">
        <v>365030</v>
      </c>
      <c r="E11" s="1110">
        <v>0.18100000000000002</v>
      </c>
      <c r="F11" s="1111">
        <v>5.9000000000000004E-2</v>
      </c>
      <c r="G11" s="1111">
        <v>8.5974367890318412E-2</v>
      </c>
      <c r="H11" s="1111">
        <v>2.6000000000000002E-2</v>
      </c>
      <c r="I11" s="1111">
        <v>0.01</v>
      </c>
      <c r="J11" s="345"/>
    </row>
    <row r="12" spans="1:10" x14ac:dyDescent="0.25">
      <c r="A12" s="1057" t="s">
        <v>998</v>
      </c>
      <c r="B12" s="1058">
        <v>1646875</v>
      </c>
      <c r="C12" s="1112">
        <v>0.81599999999999995</v>
      </c>
      <c r="D12" s="1058">
        <v>371075</v>
      </c>
      <c r="E12" s="1112">
        <v>0.184</v>
      </c>
      <c r="F12" s="1113">
        <v>5.9000000000000004E-2</v>
      </c>
      <c r="G12" s="1113">
        <v>8.6731584033301126E-2</v>
      </c>
      <c r="H12" s="1113">
        <v>2.7999999999999997E-2</v>
      </c>
      <c r="I12" s="1113">
        <v>0.01</v>
      </c>
      <c r="J12" s="345"/>
    </row>
    <row r="13" spans="1:10" x14ac:dyDescent="0.25">
      <c r="A13" s="1054" t="s">
        <v>800</v>
      </c>
      <c r="B13" s="1055">
        <v>1636395</v>
      </c>
      <c r="C13" s="1110">
        <v>0.81200000000000006</v>
      </c>
      <c r="D13" s="1055">
        <v>378490</v>
      </c>
      <c r="E13" s="1110">
        <v>0.188</v>
      </c>
      <c r="F13" s="1111">
        <v>0.06</v>
      </c>
      <c r="G13" s="1111">
        <v>8.7573236189658468E-2</v>
      </c>
      <c r="H13" s="1111">
        <v>2.8999999999999998E-2</v>
      </c>
      <c r="I13" s="1111">
        <v>1.1000000000000001E-2</v>
      </c>
      <c r="J13" s="345"/>
    </row>
    <row r="14" spans="1:10" x14ac:dyDescent="0.25">
      <c r="A14" s="1057" t="s">
        <v>801</v>
      </c>
      <c r="B14" s="1058">
        <v>1507845</v>
      </c>
      <c r="C14" s="1112">
        <v>0.80400000000000005</v>
      </c>
      <c r="D14" s="1058">
        <v>368390</v>
      </c>
      <c r="E14" s="1112">
        <v>0.19600000000000001</v>
      </c>
      <c r="F14" s="1113">
        <v>6.3E-2</v>
      </c>
      <c r="G14" s="1113">
        <v>9.1350497139217654E-2</v>
      </c>
      <c r="H14" s="1113">
        <v>3.1E-2</v>
      </c>
      <c r="I14" s="1113">
        <v>1.2E-2</v>
      </c>
      <c r="J14" s="345"/>
    </row>
    <row r="15" spans="1:10" x14ac:dyDescent="0.25">
      <c r="A15" s="1054" t="s">
        <v>802</v>
      </c>
      <c r="B15" s="1055">
        <v>1459815</v>
      </c>
      <c r="C15" s="1110">
        <v>0.79799999999999993</v>
      </c>
      <c r="D15" s="1055">
        <v>370415</v>
      </c>
      <c r="E15" s="1110">
        <v>0.20199999999999999</v>
      </c>
      <c r="F15" s="1111">
        <v>6.4000000000000001E-2</v>
      </c>
      <c r="G15" s="1111">
        <v>9.4094731263283868E-2</v>
      </c>
      <c r="H15" s="1111">
        <v>3.2000000000000001E-2</v>
      </c>
      <c r="I15" s="1111">
        <v>1.2E-2</v>
      </c>
      <c r="J15" s="345"/>
    </row>
    <row r="16" spans="1:10" x14ac:dyDescent="0.25">
      <c r="A16" s="1057" t="s">
        <v>803</v>
      </c>
      <c r="B16" s="1058">
        <v>1418685</v>
      </c>
      <c r="C16" s="1112">
        <v>0.79</v>
      </c>
      <c r="D16" s="1058">
        <v>377225</v>
      </c>
      <c r="E16" s="1112">
        <v>0.21</v>
      </c>
      <c r="F16" s="1113">
        <v>6.5000000000000002E-2</v>
      </c>
      <c r="G16" s="1113">
        <v>9.7574488699322295E-2</v>
      </c>
      <c r="H16" s="1113">
        <v>3.4000000000000002E-2</v>
      </c>
      <c r="I16" s="1113">
        <v>1.3000000000000001E-2</v>
      </c>
      <c r="J16" s="345"/>
    </row>
    <row r="17" spans="1:10" x14ac:dyDescent="0.25">
      <c r="A17" s="1054" t="s">
        <v>773</v>
      </c>
      <c r="B17" s="1055">
        <v>1417300</v>
      </c>
      <c r="C17" s="1110">
        <v>0.78200000000000003</v>
      </c>
      <c r="D17" s="1055">
        <v>395690</v>
      </c>
      <c r="E17" s="1110">
        <v>0.218</v>
      </c>
      <c r="F17" s="1111">
        <v>6.7000000000000004E-2</v>
      </c>
      <c r="G17" s="1111">
        <v>0.10099999999999999</v>
      </c>
      <c r="H17" s="1111">
        <v>3.5000000000000003E-2</v>
      </c>
      <c r="I17" s="1111">
        <v>1.4999999999999999E-2</v>
      </c>
      <c r="J17" s="345"/>
    </row>
    <row r="18" spans="1:10" x14ac:dyDescent="0.25">
      <c r="A18" s="1114" t="s">
        <v>774</v>
      </c>
      <c r="B18" s="1115">
        <v>1425665</v>
      </c>
      <c r="C18" s="1116">
        <v>0.77281545819557895</v>
      </c>
      <c r="D18" s="1115">
        <v>419105</v>
      </c>
      <c r="E18" s="1116">
        <v>0.22718454180442105</v>
      </c>
      <c r="F18" s="1117">
        <v>7.0480369086861283E-2</v>
      </c>
      <c r="G18" s="1117">
        <v>0.10449980458257917</v>
      </c>
      <c r="H18" s="1117">
        <v>3.7244771567605486E-2</v>
      </c>
      <c r="I18" s="1117">
        <v>1.4959596567375102E-2</v>
      </c>
      <c r="J18" s="345"/>
    </row>
    <row r="20" spans="1:10" x14ac:dyDescent="0.25">
      <c r="A20" s="98" t="s">
        <v>1037</v>
      </c>
    </row>
    <row r="21" spans="1:10" x14ac:dyDescent="0.25">
      <c r="A21" s="1064" t="s">
        <v>1000</v>
      </c>
    </row>
    <row r="22" spans="1:10" x14ac:dyDescent="0.25">
      <c r="A22" s="447" t="s">
        <v>1001</v>
      </c>
      <c r="B22" s="199"/>
    </row>
    <row r="23" spans="1:10" x14ac:dyDescent="0.25">
      <c r="A23"/>
    </row>
    <row r="24" spans="1:10" x14ac:dyDescent="0.25">
      <c r="A24" s="697" t="s">
        <v>135</v>
      </c>
    </row>
  </sheetData>
  <mergeCells count="2">
    <mergeCell ref="B3:C3"/>
    <mergeCell ref="D3:E3"/>
  </mergeCells>
  <hyperlinks>
    <hyperlink ref="A22:B22" location="Index!A1" display="Back to index" xr:uid="{7C63A095-BC31-4801-8475-5625DEF7AE62}"/>
    <hyperlink ref="A24" location="Index!A1" display="Back to index" xr:uid="{2449BC18-26A4-4F29-87D2-25FC9F361739}"/>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243</vt:i4>
      </vt:variant>
      <vt:variant>
        <vt:lpstr>Named Ranges</vt:lpstr>
      </vt:variant>
      <vt:variant>
        <vt:i4>2</vt:i4>
      </vt:variant>
    </vt:vector>
  </HeadingPairs>
  <TitlesOfParts>
    <vt:vector size="245" baseType="lpstr">
      <vt:lpstr>Index</vt: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5.19a</vt:lpstr>
      <vt:lpstr>5.20</vt:lpstr>
      <vt:lpstr>5.21</vt:lpstr>
      <vt:lpstr>5.22</vt:lpstr>
      <vt:lpstr>5.23</vt:lpstr>
      <vt:lpstr>5.24</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6.18</vt:lpstr>
      <vt:lpstr>6.18a</vt:lpstr>
      <vt:lpstr>6.18b</vt:lpstr>
      <vt:lpstr>6.18c</vt:lpstr>
      <vt:lpstr>6.18d</vt:lpstr>
      <vt:lpstr>6.18e</vt:lpstr>
      <vt:lpstr>6.18f</vt:lpstr>
      <vt:lpstr>6.18g</vt:lpstr>
      <vt:lpstr>6.19</vt:lpstr>
      <vt:lpstr>6.20</vt:lpstr>
      <vt:lpstr>6.21</vt:lpstr>
      <vt:lpstr>6.22</vt:lpstr>
      <vt:lpstr>6.23</vt:lpstr>
      <vt:lpstr>6.24 </vt:lpstr>
      <vt:lpstr>6.24a</vt:lpstr>
      <vt:lpstr>6.24b</vt:lpstr>
      <vt:lpstr>6.24c</vt:lpstr>
      <vt:lpstr>6.24d</vt:lpstr>
      <vt:lpstr>6.24e</vt:lpstr>
      <vt:lpstr>6.24f</vt:lpstr>
      <vt:lpstr>6.24g</vt:lpstr>
      <vt:lpstr>6.25</vt:lpstr>
      <vt:lpstr>6.25a</vt:lpstr>
      <vt:lpstr>6.25b</vt:lpstr>
      <vt:lpstr>6.25c</vt:lpstr>
      <vt:lpstr>6.25d</vt:lpstr>
      <vt:lpstr>6.25e</vt:lpstr>
      <vt:lpstr>6.25f</vt:lpstr>
      <vt:lpstr>6.25g</vt:lpstr>
      <vt:lpstr>6.26</vt:lpstr>
      <vt:lpstr>6.27</vt:lpstr>
      <vt:lpstr>6.28</vt:lpstr>
      <vt:lpstr>7.1</vt:lpstr>
      <vt:lpstr>7.2</vt:lpstr>
      <vt:lpstr>7.3</vt:lpstr>
      <vt:lpstr>7.4</vt:lpstr>
      <vt:lpstr>7.5</vt:lpstr>
      <vt:lpstr>7.6</vt:lpstr>
      <vt:lpstr>7.7</vt:lpstr>
      <vt:lpstr>7.8</vt:lpstr>
      <vt:lpstr>7.8a</vt:lpstr>
      <vt:lpstr>7.9</vt:lpstr>
      <vt:lpstr>7.10</vt:lpstr>
      <vt:lpstr>7.11</vt:lpstr>
      <vt:lpstr>7.12</vt:lpstr>
      <vt:lpstr>7.13</vt:lpstr>
      <vt:lpstr>7.13a</vt:lpstr>
      <vt:lpstr>7.14</vt:lpstr>
      <vt:lpstr>7.15 </vt:lpstr>
      <vt:lpstr>7.16</vt:lpstr>
      <vt:lpstr>7.17</vt:lpstr>
      <vt:lpstr>7.18 </vt:lpstr>
      <vt:lpstr>7.19</vt:lpstr>
      <vt:lpstr>7.20</vt:lpstr>
      <vt:lpstr>7.21</vt:lpstr>
      <vt:lpstr>7.22 </vt:lpstr>
      <vt:lpstr>7.23</vt:lpstr>
      <vt:lpstr>7.24 </vt:lpstr>
      <vt:lpstr>7.25 </vt:lpstr>
      <vt:lpstr>8.1</vt:lpstr>
      <vt:lpstr>8.3</vt:lpstr>
      <vt:lpstr>8.4</vt:lpstr>
      <vt:lpstr>8.4a</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8.20a</vt:lpstr>
      <vt:lpstr>8.21</vt:lpstr>
      <vt:lpstr>8.22</vt:lpstr>
      <vt:lpstr>8.23</vt:lpstr>
      <vt:lpstr>8.24</vt:lpstr>
      <vt:lpstr>8.25</vt:lpstr>
      <vt:lpstr>8.26</vt:lpstr>
      <vt:lpstr>8.26a</vt:lpstr>
      <vt:lpstr>8.27</vt:lpstr>
      <vt:lpstr>8.28</vt:lpstr>
      <vt:lpstr>8.28a</vt:lpstr>
      <vt:lpstr>8.29</vt:lpstr>
      <vt:lpstr>8.30</vt:lpstr>
      <vt:lpstr>8.31</vt:lpstr>
      <vt:lpstr>8.32</vt:lpstr>
      <vt:lpstr>8.33</vt:lpstr>
      <vt:lpstr>8.34</vt:lpstr>
      <vt:lpstr>8.35</vt:lpstr>
      <vt:lpstr>8.36</vt:lpstr>
      <vt:lpstr>8.37</vt:lpstr>
      <vt:lpstr>8.38</vt:lpstr>
      <vt:lpstr>9.1</vt:lpstr>
      <vt:lpstr>9.2</vt:lpstr>
      <vt:lpstr>9.3</vt:lpstr>
      <vt:lpstr>9.4</vt:lpstr>
      <vt:lpstr>9.5 &amp; 9.7</vt:lpstr>
      <vt:lpstr>9.6</vt:lpstr>
      <vt:lpstr>Fig 9.8 &amp; 9.9</vt:lpstr>
      <vt:lpstr>9.10</vt:lpstr>
      <vt:lpstr>9.11</vt:lpstr>
      <vt:lpstr>9.12</vt:lpstr>
      <vt:lpstr>9.13-9.14</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'3.5'!_ftn1</vt:lpstr>
      <vt:lpstr>'3.5'!_ftnref1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Mollie Bourne</dc:creator>
  <cp:lastModifiedBy>Anna Jones</cp:lastModifiedBy>
  <cp:lastPrinted>2019-01-30T11:30:15Z</cp:lastPrinted>
  <dcterms:created xsi:type="dcterms:W3CDTF">2019-01-28T18:03:53Z</dcterms:created>
  <dcterms:modified xsi:type="dcterms:W3CDTF">2019-06-27T08:59:44Z</dcterms:modified>
</cp:coreProperties>
</file>